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0_Vic_20260410\Biljart\BC_De Middel\Competitie_2026_2027\Biljartbezetting\"/>
    </mc:Choice>
  </mc:AlternateContent>
  <xr:revisionPtr revIDLastSave="0" documentId="13_ncr:1_{CCC8C17D-F65E-4BB5-ABF5-53B082DDC835}" xr6:coauthVersionLast="47" xr6:coauthVersionMax="47" xr10:uidLastSave="{00000000-0000-0000-0000-000000000000}"/>
  <bookViews>
    <workbookView xWindow="-120" yWindow="-120" windowWidth="24240" windowHeight="13740" tabRatio="831" xr2:uid="{00000000-000D-0000-FFFF-FFFF00000000}"/>
  </bookViews>
  <sheets>
    <sheet name="Bezetting" sheetId="47" r:id="rId1"/>
    <sheet name="Uitwedstrijden" sheetId="61" state="hidden" r:id="rId2"/>
    <sheet name="KBBB" sheetId="41" state="hidden" r:id="rId3"/>
    <sheet name="GEKA" sheetId="55" state="hidden" r:id="rId4"/>
    <sheet name="Voormiddag" sheetId="44" state="hidden" r:id="rId5"/>
    <sheet name="Namiddag" sheetId="43" state="hidden" r:id="rId6"/>
    <sheet name="Avond" sheetId="45" state="hidden" r:id="rId7"/>
    <sheet name="Vic_3B" sheetId="63" state="hidden" r:id="rId8"/>
    <sheet name="Vic" sheetId="65" state="hidden" r:id="rId9"/>
    <sheet name="Blad2" sheetId="57" state="hidden" r:id="rId10"/>
    <sheet name="Blad3" sheetId="62" state="hidden" r:id="rId11"/>
    <sheet name="Weeknummer" sheetId="56" state="hidden" r:id="rId12"/>
  </sheets>
  <externalReferences>
    <externalReference r:id="rId13"/>
    <externalReference r:id="rId14"/>
    <externalReference r:id="rId15"/>
  </externalReferences>
  <definedNames>
    <definedName name="_xlnm._FilterDatabase" localSheetId="2" hidden="1">KBBB!$D$1:$H$1</definedName>
    <definedName name="_xlnm.Print_Area" localSheetId="0">Bezetting!$A$1:$H$1150</definedName>
    <definedName name="_xlnm.Print_Titles" localSheetId="0">Bezetting!$1:$1</definedName>
    <definedName name="_xlnm.Print_Titles" localSheetId="9">Blad2!$1:$2</definedName>
    <definedName name="_xlnm.Print_Titles" localSheetId="2">KBBB!$1:$1</definedName>
    <definedName name="_xlnm.Print_Titles" localSheetId="7">Vic_3B!$1:$1</definedName>
    <definedName name="Clubs">[1]Clubs!$A$1:$O$217</definedName>
    <definedName name="datum">[2]Gegevens!$A$52:$I$73</definedName>
    <definedName name="Ploeg14">[3]Ploegen!$A$2:$H$15</definedName>
    <definedName name="Ploegen">[2]Ploegen!$A$1:$G$13</definedName>
    <definedName name="Ploegen2">#REF!</definedName>
    <definedName name="PloegOpNr">[2]Ploegen!$A$1:$H$13</definedName>
    <definedName name="speeldagenGroot">[1]gegevens!$BD$3:$BK$24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7" i="55" l="1"/>
  <c r="B46" i="55"/>
  <c r="I47" i="55"/>
  <c r="I46" i="55"/>
  <c r="B31" i="41"/>
  <c r="B32" i="41"/>
  <c r="I31" i="41"/>
  <c r="I32" i="41"/>
  <c r="J31" i="41"/>
  <c r="J32" i="41"/>
  <c r="J179" i="61"/>
  <c r="J180" i="61"/>
  <c r="J274" i="61"/>
  <c r="J144" i="61"/>
  <c r="J275" i="61"/>
  <c r="J145" i="61"/>
  <c r="J280" i="61"/>
  <c r="J281" i="61"/>
  <c r="J17" i="61"/>
  <c r="B179" i="61"/>
  <c r="B180" i="61"/>
  <c r="B274" i="61"/>
  <c r="B144" i="61"/>
  <c r="B275" i="61"/>
  <c r="B145" i="61"/>
  <c r="B280" i="61"/>
  <c r="B281" i="61"/>
  <c r="A6" i="47"/>
  <c r="A7" i="47"/>
  <c r="A5" i="47"/>
  <c r="J277" i="61"/>
  <c r="J185" i="61"/>
  <c r="J186" i="61"/>
  <c r="J272" i="61"/>
  <c r="J273" i="61"/>
  <c r="J276" i="61"/>
  <c r="B272" i="61"/>
  <c r="B273" i="61"/>
  <c r="B186" i="61"/>
  <c r="B185" i="61"/>
  <c r="B277" i="61"/>
  <c r="B276" i="61"/>
  <c r="I12" i="55"/>
  <c r="I17" i="55"/>
  <c r="I22" i="55"/>
  <c r="I28" i="55"/>
  <c r="I35" i="55"/>
  <c r="I45" i="55"/>
  <c r="I54" i="55"/>
  <c r="I62" i="55"/>
  <c r="I69" i="55"/>
  <c r="I70" i="55"/>
  <c r="I79" i="55"/>
  <c r="I80" i="55"/>
  <c r="I86" i="55"/>
  <c r="I87" i="55"/>
  <c r="I95" i="55"/>
  <c r="I104" i="55"/>
  <c r="I105" i="55"/>
  <c r="I111" i="55"/>
  <c r="I112" i="55"/>
  <c r="I122" i="55"/>
  <c r="I129" i="55"/>
  <c r="I130" i="55"/>
  <c r="I137" i="55"/>
  <c r="I147" i="55"/>
  <c r="I156" i="55"/>
  <c r="I157" i="55"/>
  <c r="I165" i="55"/>
  <c r="I170" i="55"/>
  <c r="I175" i="55"/>
  <c r="I183" i="55"/>
  <c r="I190" i="55"/>
  <c r="I200" i="55"/>
  <c r="I201" i="55"/>
  <c r="I202" i="55"/>
  <c r="I207" i="55"/>
  <c r="I215" i="55"/>
  <c r="I219" i="55"/>
  <c r="I220" i="55"/>
  <c r="I229" i="55"/>
  <c r="I230" i="55"/>
  <c r="I236" i="55"/>
  <c r="I237" i="55"/>
  <c r="I245" i="55"/>
  <c r="I250" i="55"/>
  <c r="I259" i="55"/>
  <c r="I260" i="55"/>
  <c r="I267" i="55"/>
  <c r="I275" i="55"/>
  <c r="I282" i="55"/>
  <c r="I292" i="55"/>
  <c r="I299" i="55"/>
  <c r="I307" i="55"/>
  <c r="I312" i="55"/>
  <c r="I320" i="55"/>
  <c r="I330" i="55"/>
  <c r="I338" i="55"/>
  <c r="I343" i="55"/>
  <c r="I351" i="55"/>
  <c r="I356" i="55"/>
  <c r="I361" i="55"/>
  <c r="I366" i="55"/>
  <c r="I371" i="55"/>
  <c r="I376" i="55"/>
  <c r="I381" i="55"/>
  <c r="I386" i="55"/>
  <c r="I391" i="55"/>
  <c r="I396" i="55"/>
  <c r="I401" i="55"/>
  <c r="I406" i="55"/>
  <c r="I411" i="55"/>
  <c r="I416" i="55"/>
  <c r="I421" i="55"/>
  <c r="I426" i="55"/>
  <c r="I431" i="55"/>
  <c r="I436" i="55"/>
  <c r="I441" i="55"/>
  <c r="I446" i="55"/>
  <c r="I451" i="55"/>
  <c r="I456" i="55"/>
  <c r="I461" i="55"/>
  <c r="I466" i="55"/>
  <c r="I471" i="55"/>
  <c r="I476" i="55"/>
  <c r="I481" i="55"/>
  <c r="I486" i="55"/>
  <c r="I491" i="55"/>
  <c r="I496" i="55"/>
  <c r="I501" i="55"/>
  <c r="I506" i="55"/>
  <c r="I511" i="55"/>
  <c r="I516" i="55"/>
  <c r="I521" i="55"/>
  <c r="I526" i="55"/>
  <c r="I531" i="55"/>
  <c r="I536" i="55"/>
  <c r="I541" i="55"/>
  <c r="I546" i="55"/>
  <c r="I551" i="55"/>
  <c r="I556" i="55"/>
  <c r="I561" i="55"/>
  <c r="I566" i="55"/>
  <c r="I571" i="55"/>
  <c r="I576" i="55"/>
  <c r="I581" i="55"/>
  <c r="I586" i="55"/>
  <c r="I591" i="55"/>
  <c r="I596" i="55"/>
  <c r="I601" i="55"/>
  <c r="I606" i="55"/>
  <c r="I611" i="55"/>
  <c r="I616" i="55"/>
  <c r="I621" i="55"/>
  <c r="I626" i="55"/>
  <c r="L12" i="55"/>
  <c r="L13" i="55"/>
  <c r="L14" i="55"/>
  <c r="L15" i="55"/>
  <c r="L16" i="55"/>
  <c r="K17" i="55"/>
  <c r="L17" i="55" s="1"/>
  <c r="K18" i="55"/>
  <c r="L18" i="55"/>
  <c r="K19" i="55"/>
  <c r="L19" i="55" s="1"/>
  <c r="K20" i="55"/>
  <c r="K25" i="55" s="1"/>
  <c r="L25" i="55" s="1"/>
  <c r="L20" i="55"/>
  <c r="K21" i="55"/>
  <c r="K26" i="55" s="1"/>
  <c r="K31" i="55" s="1"/>
  <c r="K36" i="55" s="1"/>
  <c r="L21" i="55"/>
  <c r="K23" i="55"/>
  <c r="K28" i="55" s="1"/>
  <c r="K24" i="55"/>
  <c r="K29" i="55" s="1"/>
  <c r="L26" i="55"/>
  <c r="S16" i="55"/>
  <c r="S15" i="55"/>
  <c r="S14" i="55"/>
  <c r="S13" i="55"/>
  <c r="S12" i="55"/>
  <c r="B65" i="55"/>
  <c r="B63" i="55"/>
  <c r="B64" i="55"/>
  <c r="I65" i="55"/>
  <c r="I63" i="55"/>
  <c r="I64" i="55"/>
  <c r="J149" i="41"/>
  <c r="J150" i="41"/>
  <c r="J151" i="41"/>
  <c r="J152" i="41"/>
  <c r="J153" i="41"/>
  <c r="J154" i="41"/>
  <c r="J155" i="41"/>
  <c r="J156" i="41"/>
  <c r="J157" i="41"/>
  <c r="J158" i="41"/>
  <c r="J159" i="41"/>
  <c r="J160" i="41"/>
  <c r="J161" i="41"/>
  <c r="J162" i="41"/>
  <c r="J163" i="41"/>
  <c r="J164" i="41"/>
  <c r="J165" i="41"/>
  <c r="J166" i="41"/>
  <c r="J167" i="41"/>
  <c r="J168" i="41"/>
  <c r="J169" i="41"/>
  <c r="J170" i="41"/>
  <c r="J171" i="41"/>
  <c r="J172" i="41"/>
  <c r="J173" i="41"/>
  <c r="J174" i="41"/>
  <c r="J175" i="41"/>
  <c r="J176" i="41"/>
  <c r="J177" i="41"/>
  <c r="J178" i="41"/>
  <c r="J179" i="41"/>
  <c r="J180" i="41"/>
  <c r="J181" i="41"/>
  <c r="J182" i="41"/>
  <c r="J183" i="41"/>
  <c r="J184" i="41"/>
  <c r="J185" i="41"/>
  <c r="J186" i="41"/>
  <c r="J187" i="41"/>
  <c r="J188" i="41"/>
  <c r="J189" i="41"/>
  <c r="J190" i="41"/>
  <c r="J191" i="41"/>
  <c r="J192" i="41"/>
  <c r="J193" i="41"/>
  <c r="J194" i="41"/>
  <c r="J195" i="41"/>
  <c r="J196" i="41"/>
  <c r="J197" i="41"/>
  <c r="J198" i="41"/>
  <c r="J199" i="41"/>
  <c r="J200" i="41"/>
  <c r="J201" i="41"/>
  <c r="J202" i="41"/>
  <c r="J203" i="41"/>
  <c r="J204" i="41"/>
  <c r="J205" i="41"/>
  <c r="J206" i="41"/>
  <c r="J207" i="41"/>
  <c r="J208" i="41"/>
  <c r="J209" i="41"/>
  <c r="J210" i="41"/>
  <c r="J211" i="41"/>
  <c r="J212" i="41"/>
  <c r="J213" i="41"/>
  <c r="J214" i="41"/>
  <c r="J215" i="41"/>
  <c r="J216" i="41"/>
  <c r="J217" i="41"/>
  <c r="J218" i="41"/>
  <c r="J219" i="41"/>
  <c r="J220" i="41"/>
  <c r="J221" i="41"/>
  <c r="J222" i="41"/>
  <c r="J223" i="41"/>
  <c r="J224" i="41"/>
  <c r="J225" i="41"/>
  <c r="J226" i="41"/>
  <c r="J227" i="41"/>
  <c r="J228" i="41"/>
  <c r="J229" i="41"/>
  <c r="J230" i="41"/>
  <c r="J231" i="41"/>
  <c r="J232" i="41"/>
  <c r="J233" i="41"/>
  <c r="J234" i="41"/>
  <c r="J235" i="41"/>
  <c r="J236" i="41"/>
  <c r="J237" i="41"/>
  <c r="J238" i="41"/>
  <c r="J239" i="41"/>
  <c r="J240" i="41"/>
  <c r="J241" i="41"/>
  <c r="J242" i="41"/>
  <c r="J243" i="41"/>
  <c r="J244" i="41"/>
  <c r="J245" i="41"/>
  <c r="J246" i="41"/>
  <c r="J247" i="41"/>
  <c r="J248" i="41"/>
  <c r="J249" i="41"/>
  <c r="J250" i="41"/>
  <c r="J251" i="41"/>
  <c r="J252" i="41"/>
  <c r="J253" i="41"/>
  <c r="J254" i="41"/>
  <c r="J255" i="41"/>
  <c r="J256" i="41"/>
  <c r="J257" i="41"/>
  <c r="J258" i="41"/>
  <c r="J259" i="41"/>
  <c r="J260" i="41"/>
  <c r="J261" i="41"/>
  <c r="J262" i="41"/>
  <c r="J263" i="41"/>
  <c r="J264" i="41"/>
  <c r="J265" i="41"/>
  <c r="J266" i="41"/>
  <c r="J267" i="41"/>
  <c r="J268" i="41"/>
  <c r="J269" i="41"/>
  <c r="J270" i="41"/>
  <c r="J271" i="41"/>
  <c r="J272" i="41"/>
  <c r="J273" i="41"/>
  <c r="J274" i="41"/>
  <c r="J275" i="41"/>
  <c r="J276" i="41"/>
  <c r="J277" i="41"/>
  <c r="J278" i="41"/>
  <c r="J279" i="41"/>
  <c r="J280" i="41"/>
  <c r="J281" i="41"/>
  <c r="J282" i="41"/>
  <c r="J283" i="41"/>
  <c r="J284" i="41"/>
  <c r="J285" i="41"/>
  <c r="J286" i="41"/>
  <c r="J287" i="41"/>
  <c r="J288" i="41"/>
  <c r="J289" i="41"/>
  <c r="J290" i="41"/>
  <c r="J291" i="41"/>
  <c r="J292" i="41"/>
  <c r="J293" i="41"/>
  <c r="J294" i="41"/>
  <c r="J295" i="41"/>
  <c r="J296" i="41"/>
  <c r="J297" i="41"/>
  <c r="J298" i="41"/>
  <c r="J299" i="41"/>
  <c r="J300" i="41"/>
  <c r="J301" i="41"/>
  <c r="J302" i="41"/>
  <c r="J303" i="41"/>
  <c r="J304" i="41"/>
  <c r="J305" i="41"/>
  <c r="J306" i="41"/>
  <c r="J307" i="41"/>
  <c r="J308" i="41"/>
  <c r="J309" i="41"/>
  <c r="J310" i="41"/>
  <c r="J311" i="41"/>
  <c r="J312" i="41"/>
  <c r="J313" i="41"/>
  <c r="B151" i="41"/>
  <c r="B152" i="41"/>
  <c r="B153" i="41"/>
  <c r="B154" i="41"/>
  <c r="I151" i="41"/>
  <c r="I152" i="41"/>
  <c r="I153" i="41"/>
  <c r="I154" i="41"/>
  <c r="B279" i="61"/>
  <c r="J279" i="61"/>
  <c r="B278" i="61"/>
  <c r="J278" i="61"/>
  <c r="B98" i="61"/>
  <c r="B97" i="61"/>
  <c r="B99" i="61"/>
  <c r="J98" i="61"/>
  <c r="J97" i="61"/>
  <c r="J99" i="61"/>
  <c r="B96" i="61"/>
  <c r="J96" i="61"/>
  <c r="B150" i="41"/>
  <c r="I150" i="41"/>
  <c r="J55" i="41"/>
  <c r="I55" i="41"/>
  <c r="B56" i="41"/>
  <c r="B57" i="41"/>
  <c r="I56" i="41"/>
  <c r="I57" i="41"/>
  <c r="J56" i="41"/>
  <c r="J57" i="41"/>
  <c r="B93" i="61"/>
  <c r="B271" i="61"/>
  <c r="J63" i="61"/>
  <c r="B100" i="61"/>
  <c r="B262" i="61"/>
  <c r="B101" i="61"/>
  <c r="C3" i="47"/>
  <c r="K34" i="55" l="1"/>
  <c r="L29" i="55"/>
  <c r="L28" i="55"/>
  <c r="K33" i="55"/>
  <c r="L36" i="55"/>
  <c r="K41" i="55"/>
  <c r="K46" i="55" s="1"/>
  <c r="K51" i="55" s="1"/>
  <c r="K56" i="55" s="1"/>
  <c r="K30" i="55"/>
  <c r="K22" i="55"/>
  <c r="L24" i="55"/>
  <c r="L31" i="55"/>
  <c r="L23" i="55"/>
  <c r="L46" i="55"/>
  <c r="L51" i="55"/>
  <c r="L41" i="55"/>
  <c r="H2" i="61"/>
  <c r="H16" i="61"/>
  <c r="H60" i="61"/>
  <c r="H239" i="61"/>
  <c r="H54" i="61"/>
  <c r="H33" i="61"/>
  <c r="H223" i="61"/>
  <c r="H286" i="61"/>
  <c r="H231" i="61"/>
  <c r="H240" i="61"/>
  <c r="H194" i="61"/>
  <c r="H226" i="61"/>
  <c r="H85" i="61"/>
  <c r="H236" i="61"/>
  <c r="H44" i="61"/>
  <c r="H221" i="61"/>
  <c r="H132" i="61"/>
  <c r="H216" i="61"/>
  <c r="H290" i="61"/>
  <c r="H241" i="61"/>
  <c r="H107" i="61"/>
  <c r="H140" i="61"/>
  <c r="H3" i="61"/>
  <c r="H294" i="61"/>
  <c r="H34" i="61"/>
  <c r="H49" i="61"/>
  <c r="H15" i="61"/>
  <c r="H306" i="61"/>
  <c r="H108" i="61"/>
  <c r="H8" i="61"/>
  <c r="H45" i="61"/>
  <c r="H237" i="61"/>
  <c r="H211" i="61"/>
  <c r="H26" i="61"/>
  <c r="H19" i="61"/>
  <c r="H61" i="61"/>
  <c r="H109" i="61"/>
  <c r="H139" i="61"/>
  <c r="H69" i="61"/>
  <c r="H251" i="61"/>
  <c r="H295" i="61"/>
  <c r="H188" i="61"/>
  <c r="H62" i="61"/>
  <c r="H270" i="61"/>
  <c r="H149" i="61"/>
  <c r="H25" i="61"/>
  <c r="H296" i="61"/>
  <c r="H35" i="61"/>
  <c r="H158" i="61"/>
  <c r="H11" i="61"/>
  <c r="H119" i="61"/>
  <c r="H203" i="61"/>
  <c r="H204" i="61"/>
  <c r="H70" i="61"/>
  <c r="H283" i="61"/>
  <c r="H171" i="61"/>
  <c r="H135" i="61"/>
  <c r="H64" i="61"/>
  <c r="H177" i="61"/>
  <c r="H252" i="61"/>
  <c r="H227" i="61"/>
  <c r="H120" i="61"/>
  <c r="H55" i="61"/>
  <c r="H253" i="61"/>
  <c r="H41" i="61"/>
  <c r="H170" i="61"/>
  <c r="H265" i="61"/>
  <c r="H242" i="61"/>
  <c r="H297" i="61"/>
  <c r="H78" i="61"/>
  <c r="H121" i="61"/>
  <c r="H191" i="61"/>
  <c r="H53" i="61"/>
  <c r="H243" i="61"/>
  <c r="H178" i="61"/>
  <c r="H22" i="61"/>
  <c r="H164" i="61"/>
  <c r="H195" i="61"/>
  <c r="H298" i="61"/>
  <c r="H244" i="61"/>
  <c r="H235" i="61"/>
  <c r="H65" i="61"/>
  <c r="H46" i="61"/>
  <c r="H76" i="61"/>
  <c r="H159" i="61"/>
  <c r="H199" i="61"/>
  <c r="H205" i="61"/>
  <c r="H224" i="61"/>
  <c r="H90" i="61"/>
  <c r="H165" i="61"/>
  <c r="H288" i="61"/>
  <c r="H36" i="61"/>
  <c r="H103" i="61"/>
  <c r="H127" i="61"/>
  <c r="H86" i="61"/>
  <c r="H137" i="61"/>
  <c r="H27" i="61"/>
  <c r="H229" i="61"/>
  <c r="H66" i="61"/>
  <c r="H56" i="61"/>
  <c r="H9" i="61"/>
  <c r="H50" i="61"/>
  <c r="H125" i="61"/>
  <c r="H32" i="61"/>
  <c r="H37" i="61"/>
  <c r="H181" i="61"/>
  <c r="H80" i="61"/>
  <c r="H150" i="61"/>
  <c r="H57" i="61"/>
  <c r="H263" i="61"/>
  <c r="H292" i="61"/>
  <c r="H71" i="61"/>
  <c r="H147" i="61"/>
  <c r="H245" i="61"/>
  <c r="H87" i="61"/>
  <c r="H254" i="61"/>
  <c r="H151" i="61"/>
  <c r="H160" i="61"/>
  <c r="H110" i="61"/>
  <c r="H208" i="61"/>
  <c r="H196" i="61"/>
  <c r="H48" i="61"/>
  <c r="H4" i="61"/>
  <c r="H285" i="61"/>
  <c r="H299" i="61"/>
  <c r="H246" i="61"/>
  <c r="H291" i="61"/>
  <c r="H189" i="61"/>
  <c r="H192" i="61"/>
  <c r="H92" i="61"/>
  <c r="H23" i="61"/>
  <c r="H58" i="61"/>
  <c r="H128" i="61"/>
  <c r="H289" i="61"/>
  <c r="H143" i="61"/>
  <c r="H111" i="61"/>
  <c r="H88" i="61"/>
  <c r="H222" i="61"/>
  <c r="H122" i="61"/>
  <c r="H130" i="61"/>
  <c r="H28" i="61"/>
  <c r="H193" i="61"/>
  <c r="H136" i="61"/>
  <c r="H200" i="61"/>
  <c r="H212" i="61"/>
  <c r="H141" i="61"/>
  <c r="H126" i="61"/>
  <c r="H255" i="61"/>
  <c r="H104" i="61"/>
  <c r="H217" i="61"/>
  <c r="H264" i="61"/>
  <c r="H82" i="61"/>
  <c r="H166" i="61"/>
  <c r="H152" i="61"/>
  <c r="H284" i="61"/>
  <c r="H10" i="61"/>
  <c r="H167" i="61"/>
  <c r="H153" i="61"/>
  <c r="H256" i="61"/>
  <c r="H250" i="61"/>
  <c r="H40" i="61"/>
  <c r="H29" i="61"/>
  <c r="H303" i="61"/>
  <c r="H218" i="61"/>
  <c r="H72" i="61"/>
  <c r="H89" i="61"/>
  <c r="H14" i="61"/>
  <c r="H161" i="61"/>
  <c r="H293" i="61"/>
  <c r="H182" i="61"/>
  <c r="H247" i="61"/>
  <c r="H197" i="61"/>
  <c r="H172" i="61"/>
  <c r="H131" i="61"/>
  <c r="H187" i="61"/>
  <c r="H30" i="61"/>
  <c r="H138" i="61"/>
  <c r="H83" i="61"/>
  <c r="H47" i="61"/>
  <c r="H260" i="61"/>
  <c r="H42" i="61"/>
  <c r="H201" i="61"/>
  <c r="H133" i="61"/>
  <c r="H154" i="61"/>
  <c r="H102" i="61"/>
  <c r="H155" i="61"/>
  <c r="H67" i="61"/>
  <c r="H173" i="61"/>
  <c r="H31" i="61"/>
  <c r="H20" i="61"/>
  <c r="H174" i="61"/>
  <c r="H156" i="61"/>
  <c r="H266" i="61"/>
  <c r="H105" i="61"/>
  <c r="H268" i="61"/>
  <c r="H307" i="61"/>
  <c r="H219" i="61"/>
  <c r="H112" i="61"/>
  <c r="H190" i="61"/>
  <c r="H142" i="61"/>
  <c r="H59" i="61"/>
  <c r="H287" i="61"/>
  <c r="H21" i="61"/>
  <c r="H175" i="61"/>
  <c r="H228" i="61"/>
  <c r="H304" i="61"/>
  <c r="H5" i="61"/>
  <c r="H113" i="61"/>
  <c r="H43" i="61"/>
  <c r="H248" i="61"/>
  <c r="H169" i="61"/>
  <c r="H134" i="61"/>
  <c r="H81" i="61"/>
  <c r="H106" i="61"/>
  <c r="H146" i="61"/>
  <c r="H300" i="61"/>
  <c r="H162" i="61"/>
  <c r="H308" i="61"/>
  <c r="H6" i="61"/>
  <c r="H12" i="61"/>
  <c r="H123" i="61"/>
  <c r="H206" i="61"/>
  <c r="H249" i="61"/>
  <c r="H230" i="61"/>
  <c r="H168" i="61"/>
  <c r="H114" i="61"/>
  <c r="H232" i="61"/>
  <c r="H301" i="61"/>
  <c r="H213" i="61"/>
  <c r="H215" i="61"/>
  <c r="H176" i="61"/>
  <c r="H51" i="61"/>
  <c r="H305" i="61"/>
  <c r="H124" i="61"/>
  <c r="H202" i="61"/>
  <c r="H79" i="61"/>
  <c r="H91" i="61"/>
  <c r="H38" i="61"/>
  <c r="H75" i="61"/>
  <c r="H115" i="61"/>
  <c r="H257" i="61"/>
  <c r="H238" i="61"/>
  <c r="H163" i="61"/>
  <c r="H214" i="61"/>
  <c r="H209" i="61"/>
  <c r="H39" i="61"/>
  <c r="H84" i="61"/>
  <c r="H52" i="61"/>
  <c r="H234" i="61"/>
  <c r="H24" i="61"/>
  <c r="H129" i="61"/>
  <c r="H267" i="61"/>
  <c r="H207" i="61"/>
  <c r="H73" i="61"/>
  <c r="H282" i="61"/>
  <c r="H116" i="61"/>
  <c r="H117" i="61"/>
  <c r="H7" i="61"/>
  <c r="H233" i="61"/>
  <c r="H210" i="61"/>
  <c r="H18" i="61"/>
  <c r="H198" i="61"/>
  <c r="H258" i="61"/>
  <c r="H157" i="61"/>
  <c r="H148" i="61"/>
  <c r="H269" i="61"/>
  <c r="H68" i="61"/>
  <c r="H77" i="61"/>
  <c r="H259" i="61"/>
  <c r="H118" i="61"/>
  <c r="H74" i="61"/>
  <c r="H13" i="61"/>
  <c r="H302" i="61"/>
  <c r="H63" i="61"/>
  <c r="H17" i="61"/>
  <c r="B94" i="61"/>
  <c r="B184" i="61"/>
  <c r="B95" i="61"/>
  <c r="B261" i="61"/>
  <c r="B183" i="61"/>
  <c r="B33" i="41"/>
  <c r="B34" i="41"/>
  <c r="B48" i="41"/>
  <c r="B28" i="41"/>
  <c r="B29" i="41"/>
  <c r="I48" i="41"/>
  <c r="J48" i="41"/>
  <c r="J28" i="41"/>
  <c r="J29" i="41"/>
  <c r="J33" i="41"/>
  <c r="J34" i="41"/>
  <c r="I28" i="41"/>
  <c r="I29" i="41"/>
  <c r="I34" i="41"/>
  <c r="I33" i="41"/>
  <c r="B27" i="41"/>
  <c r="I27" i="41"/>
  <c r="J27" i="41"/>
  <c r="C2" i="65"/>
  <c r="C3" i="65"/>
  <c r="C4" i="65"/>
  <c r="C5" i="65"/>
  <c r="C6" i="65"/>
  <c r="C7" i="65"/>
  <c r="C8" i="65"/>
  <c r="C9" i="65"/>
  <c r="C10" i="65"/>
  <c r="C11" i="65"/>
  <c r="C90" i="65"/>
  <c r="C13" i="65"/>
  <c r="C14" i="65"/>
  <c r="C15" i="65"/>
  <c r="C16" i="65"/>
  <c r="C17" i="65"/>
  <c r="C12" i="65"/>
  <c r="C19" i="65"/>
  <c r="C20" i="65"/>
  <c r="C94" i="65"/>
  <c r="C22" i="65"/>
  <c r="C23" i="65"/>
  <c r="C24" i="65"/>
  <c r="C25" i="65"/>
  <c r="C18" i="65"/>
  <c r="C27" i="65"/>
  <c r="C28" i="65"/>
  <c r="C21" i="65"/>
  <c r="C30" i="65"/>
  <c r="C31" i="65"/>
  <c r="C32" i="65"/>
  <c r="C97" i="65"/>
  <c r="C34" i="65"/>
  <c r="C35" i="65"/>
  <c r="C36" i="65"/>
  <c r="C37" i="65"/>
  <c r="C38" i="65"/>
  <c r="C39" i="65"/>
  <c r="C40" i="65"/>
  <c r="C103" i="65"/>
  <c r="C26" i="65"/>
  <c r="C43" i="65"/>
  <c r="C44" i="65"/>
  <c r="C106" i="65"/>
  <c r="C46" i="65"/>
  <c r="C47" i="65"/>
  <c r="C48" i="65"/>
  <c r="C49" i="65"/>
  <c r="C117" i="65"/>
  <c r="C51" i="65"/>
  <c r="C52" i="65"/>
  <c r="C29" i="65"/>
  <c r="C54" i="65"/>
  <c r="C55" i="65"/>
  <c r="C56" i="65"/>
  <c r="C118" i="65"/>
  <c r="C58" i="65"/>
  <c r="C120" i="65"/>
  <c r="C33" i="65"/>
  <c r="C61" i="65"/>
  <c r="C62" i="65"/>
  <c r="C63" i="65"/>
  <c r="C125" i="65"/>
  <c r="C41" i="65"/>
  <c r="C42" i="65"/>
  <c r="C67" i="65"/>
  <c r="C128" i="65"/>
  <c r="C133" i="65"/>
  <c r="C70" i="65"/>
  <c r="C71" i="65"/>
  <c r="C72" i="65"/>
  <c r="C73" i="65"/>
  <c r="C75" i="65"/>
  <c r="C74" i="65"/>
  <c r="C136" i="65"/>
  <c r="C77" i="65"/>
  <c r="C78" i="65"/>
  <c r="C79" i="65"/>
  <c r="C45" i="65"/>
  <c r="C140" i="65"/>
  <c r="C82" i="65"/>
  <c r="C83" i="65"/>
  <c r="C50" i="65"/>
  <c r="C85" i="65"/>
  <c r="C86" i="65"/>
  <c r="C87" i="65"/>
  <c r="C53" i="65"/>
  <c r="C89" i="65"/>
  <c r="C57" i="65"/>
  <c r="C91" i="65"/>
  <c r="C92" i="65"/>
  <c r="C93" i="65"/>
  <c r="C144" i="65"/>
  <c r="C95" i="65"/>
  <c r="C96" i="65"/>
  <c r="C59" i="65"/>
  <c r="C98" i="65"/>
  <c r="C99" i="65"/>
  <c r="C100" i="65"/>
  <c r="C101" i="65"/>
  <c r="C102" i="65"/>
  <c r="C60" i="65"/>
  <c r="C104" i="65"/>
  <c r="C105" i="65"/>
  <c r="C64" i="65"/>
  <c r="C107" i="65"/>
  <c r="C108" i="65"/>
  <c r="C109" i="65"/>
  <c r="C110" i="65"/>
  <c r="C111" i="65"/>
  <c r="C112" i="65"/>
  <c r="C113" i="65"/>
  <c r="C114" i="65"/>
  <c r="C115" i="65"/>
  <c r="C116" i="65"/>
  <c r="C65" i="65"/>
  <c r="C66" i="65"/>
  <c r="C119" i="65"/>
  <c r="C68" i="65"/>
  <c r="C121" i="65"/>
  <c r="C122" i="65"/>
  <c r="C123" i="65"/>
  <c r="C124" i="65"/>
  <c r="C69" i="65"/>
  <c r="C126" i="65"/>
  <c r="C127" i="65"/>
  <c r="C76" i="65"/>
  <c r="C129" i="65"/>
  <c r="C130" i="65"/>
  <c r="C131" i="65"/>
  <c r="C132" i="65"/>
  <c r="C80" i="65"/>
  <c r="C134" i="65"/>
  <c r="C135" i="65"/>
  <c r="C81" i="65"/>
  <c r="C137" i="65"/>
  <c r="C138" i="65"/>
  <c r="C139" i="65"/>
  <c r="C84" i="65"/>
  <c r="C141" i="65"/>
  <c r="C142" i="65"/>
  <c r="C143" i="65"/>
  <c r="C88" i="65"/>
  <c r="C145" i="65"/>
  <c r="C146" i="65"/>
  <c r="C147" i="65"/>
  <c r="C148" i="65"/>
  <c r="C149" i="65"/>
  <c r="C150" i="65"/>
  <c r="C151" i="65"/>
  <c r="C152" i="65"/>
  <c r="C153" i="65"/>
  <c r="C154" i="65"/>
  <c r="C155" i="65"/>
  <c r="C156" i="65"/>
  <c r="C157" i="65"/>
  <c r="C158" i="65"/>
  <c r="C159" i="65"/>
  <c r="C160" i="65"/>
  <c r="C161" i="65"/>
  <c r="C162" i="65"/>
  <c r="C163" i="65"/>
  <c r="C164" i="65"/>
  <c r="C165" i="65"/>
  <c r="C166" i="65"/>
  <c r="C167" i="65"/>
  <c r="C168" i="65"/>
  <c r="C169" i="65"/>
  <c r="C170" i="65"/>
  <c r="C171" i="65"/>
  <c r="C172" i="65"/>
  <c r="C173" i="65"/>
  <c r="C174" i="65"/>
  <c r="C175" i="65"/>
  <c r="C176" i="65"/>
  <c r="C177" i="65"/>
  <c r="C178" i="65"/>
  <c r="C179" i="65"/>
  <c r="C180" i="65"/>
  <c r="C181" i="65"/>
  <c r="B140" i="61"/>
  <c r="B139" i="61"/>
  <c r="B283" i="61"/>
  <c r="B78" i="61"/>
  <c r="B229" i="61"/>
  <c r="B32" i="61"/>
  <c r="B14" i="61"/>
  <c r="B2" i="61"/>
  <c r="B102" i="61"/>
  <c r="B228" i="61"/>
  <c r="B79" i="61"/>
  <c r="B18" i="61"/>
  <c r="B286" i="61"/>
  <c r="B236" i="61"/>
  <c r="B188" i="61"/>
  <c r="B235" i="61"/>
  <c r="B141" i="61"/>
  <c r="B218" i="61"/>
  <c r="B260" i="61"/>
  <c r="B44" i="61"/>
  <c r="B211" i="61"/>
  <c r="B45" i="61"/>
  <c r="B203" i="61"/>
  <c r="B204" i="61"/>
  <c r="B55" i="61"/>
  <c r="B22" i="61"/>
  <c r="B46" i="61"/>
  <c r="B66" i="61"/>
  <c r="B150" i="61"/>
  <c r="B57" i="61"/>
  <c r="B4" i="61"/>
  <c r="B23" i="61"/>
  <c r="B58" i="61"/>
  <c r="B212" i="61"/>
  <c r="B153" i="61"/>
  <c r="B256" i="61"/>
  <c r="B250" i="61"/>
  <c r="B131" i="61"/>
  <c r="B133" i="61"/>
  <c r="B67" i="61"/>
  <c r="B5" i="61"/>
  <c r="B113" i="61"/>
  <c r="B206" i="61"/>
  <c r="B6" i="61"/>
  <c r="B114" i="61"/>
  <c r="B213" i="61"/>
  <c r="B257" i="61"/>
  <c r="B207" i="61"/>
  <c r="B24" i="61"/>
  <c r="B117" i="61"/>
  <c r="B157" i="61"/>
  <c r="B148" i="61"/>
  <c r="B259" i="61"/>
  <c r="B68" i="61"/>
  <c r="B34" i="61"/>
  <c r="B69" i="61"/>
  <c r="B61" i="61"/>
  <c r="B62" i="61"/>
  <c r="B11" i="61"/>
  <c r="B119" i="61"/>
  <c r="B121" i="61"/>
  <c r="B195" i="61"/>
  <c r="B37" i="61"/>
  <c r="B50" i="61"/>
  <c r="B127" i="61"/>
  <c r="B128" i="61"/>
  <c r="B208" i="61"/>
  <c r="B196" i="61"/>
  <c r="B72" i="61"/>
  <c r="B172" i="61"/>
  <c r="B174" i="61"/>
  <c r="B12" i="61"/>
  <c r="B123" i="61"/>
  <c r="B176" i="61"/>
  <c r="B38" i="61"/>
  <c r="B51" i="61"/>
  <c r="B52" i="61"/>
  <c r="B129" i="61"/>
  <c r="B209" i="61"/>
  <c r="B210" i="61"/>
  <c r="B198" i="61"/>
  <c r="B74" i="61"/>
  <c r="B60" i="61"/>
  <c r="B13" i="61"/>
  <c r="B3" i="61"/>
  <c r="B35" i="61"/>
  <c r="B178" i="61"/>
  <c r="B205" i="61"/>
  <c r="B48" i="61"/>
  <c r="B89" i="61"/>
  <c r="B47" i="61"/>
  <c r="B21" i="61"/>
  <c r="B215" i="61"/>
  <c r="B267" i="61"/>
  <c r="B7" i="61"/>
  <c r="B77" i="61"/>
  <c r="B25" i="61"/>
  <c r="B177" i="61"/>
  <c r="B53" i="61"/>
  <c r="B76" i="61"/>
  <c r="B246" i="61"/>
  <c r="B222" i="61"/>
  <c r="B40" i="61"/>
  <c r="B75" i="61"/>
  <c r="B84" i="61"/>
  <c r="B269" i="61"/>
  <c r="B63" i="61"/>
  <c r="B85" i="61"/>
  <c r="B49" i="61"/>
  <c r="B270" i="61"/>
  <c r="B86" i="61"/>
  <c r="B92" i="61"/>
  <c r="B200" i="61"/>
  <c r="B42" i="61"/>
  <c r="B268" i="61"/>
  <c r="B169" i="61"/>
  <c r="B214" i="61"/>
  <c r="B282" i="61"/>
  <c r="B239" i="61"/>
  <c r="B223" i="61"/>
  <c r="B240" i="61"/>
  <c r="B237" i="61"/>
  <c r="B227" i="61"/>
  <c r="B224" i="61"/>
  <c r="B285" i="61"/>
  <c r="B187" i="61"/>
  <c r="B219" i="61"/>
  <c r="B230" i="61"/>
  <c r="B238" i="61"/>
  <c r="B234" i="61"/>
  <c r="B17" i="61"/>
  <c r="B54" i="61"/>
  <c r="B107" i="61"/>
  <c r="B26" i="61"/>
  <c r="B251" i="61"/>
  <c r="B296" i="61"/>
  <c r="B158" i="61"/>
  <c r="B253" i="61"/>
  <c r="B243" i="61"/>
  <c r="B159" i="61"/>
  <c r="B244" i="61"/>
  <c r="B56" i="61"/>
  <c r="B151" i="61"/>
  <c r="B111" i="61"/>
  <c r="B255" i="61"/>
  <c r="B303" i="61"/>
  <c r="B29" i="61"/>
  <c r="B247" i="61"/>
  <c r="B154" i="61"/>
  <c r="B156" i="61"/>
  <c r="B31" i="61"/>
  <c r="B59" i="61"/>
  <c r="B304" i="61"/>
  <c r="B300" i="61"/>
  <c r="B305" i="61"/>
  <c r="B301" i="61"/>
  <c r="B115" i="61"/>
  <c r="B163" i="61"/>
  <c r="B226" i="61"/>
  <c r="B216" i="61"/>
  <c r="B170" i="61"/>
  <c r="B165" i="61"/>
  <c r="B181" i="61"/>
  <c r="B263" i="61"/>
  <c r="B291" i="61"/>
  <c r="B289" i="61"/>
  <c r="B104" i="61"/>
  <c r="B82" i="61"/>
  <c r="B293" i="61"/>
  <c r="B266" i="61"/>
  <c r="B190" i="61"/>
  <c r="B81" i="61"/>
  <c r="B290" i="61"/>
  <c r="B265" i="61"/>
  <c r="B288" i="61"/>
  <c r="B80" i="61"/>
  <c r="B292" i="61"/>
  <c r="B189" i="61"/>
  <c r="B130" i="61"/>
  <c r="B217" i="61"/>
  <c r="B166" i="61"/>
  <c r="B182" i="61"/>
  <c r="B83" i="61"/>
  <c r="B105" i="61"/>
  <c r="B142" i="61"/>
  <c r="B106" i="61"/>
  <c r="B191" i="61"/>
  <c r="B164" i="61"/>
  <c r="B103" i="61"/>
  <c r="B147" i="61"/>
  <c r="B192" i="61"/>
  <c r="B143" i="61"/>
  <c r="B193" i="61"/>
  <c r="B264" i="61"/>
  <c r="B284" i="61"/>
  <c r="B287" i="61"/>
  <c r="B146" i="61"/>
  <c r="B132" i="61"/>
  <c r="B108" i="61"/>
  <c r="B306" i="61"/>
  <c r="B149" i="61"/>
  <c r="B295" i="61"/>
  <c r="B135" i="61"/>
  <c r="B297" i="61"/>
  <c r="B242" i="61"/>
  <c r="B298" i="61"/>
  <c r="B137" i="61"/>
  <c r="B27" i="61"/>
  <c r="B245" i="61"/>
  <c r="B110" i="61"/>
  <c r="B160" i="61"/>
  <c r="B136" i="61"/>
  <c r="B28" i="61"/>
  <c r="B152" i="61"/>
  <c r="B161" i="61"/>
  <c r="B30" i="61"/>
  <c r="B138" i="61"/>
  <c r="B155" i="61"/>
  <c r="B307" i="61"/>
  <c r="B112" i="61"/>
  <c r="B134" i="61"/>
  <c r="B162" i="61"/>
  <c r="B308" i="61"/>
  <c r="B248" i="61"/>
  <c r="B241" i="61"/>
  <c r="B194" i="61"/>
  <c r="B15" i="61"/>
  <c r="B19" i="61"/>
  <c r="B64" i="61"/>
  <c r="B41" i="61"/>
  <c r="B65" i="61"/>
  <c r="B90" i="61"/>
  <c r="B125" i="61"/>
  <c r="B87" i="61"/>
  <c r="B88" i="61"/>
  <c r="B126" i="61"/>
  <c r="B167" i="61"/>
  <c r="B197" i="61"/>
  <c r="B16" i="61"/>
  <c r="B20" i="61"/>
  <c r="B43" i="61"/>
  <c r="B249" i="61"/>
  <c r="B168" i="61"/>
  <c r="B91" i="61"/>
  <c r="B33" i="61"/>
  <c r="B231" i="61"/>
  <c r="B294" i="61"/>
  <c r="B109" i="61"/>
  <c r="B8" i="61"/>
  <c r="B70" i="61"/>
  <c r="B171" i="61"/>
  <c r="B252" i="61"/>
  <c r="B120" i="61"/>
  <c r="B199" i="61"/>
  <c r="B36" i="61"/>
  <c r="B9" i="61"/>
  <c r="B71" i="61"/>
  <c r="B254" i="61"/>
  <c r="B299" i="61"/>
  <c r="B122" i="61"/>
  <c r="B10" i="61"/>
  <c r="B201" i="61"/>
  <c r="B173" i="61"/>
  <c r="B175" i="61"/>
  <c r="B232" i="61"/>
  <c r="B124" i="61"/>
  <c r="B202" i="61"/>
  <c r="B39" i="61"/>
  <c r="B73" i="61"/>
  <c r="B116" i="61"/>
  <c r="B233" i="61"/>
  <c r="B258" i="61"/>
  <c r="B302" i="61"/>
  <c r="B118" i="61"/>
  <c r="B225" i="61"/>
  <c r="B220" i="61"/>
  <c r="B221" i="61"/>
  <c r="B26" i="41"/>
  <c r="J26" i="41"/>
  <c r="I26" i="41"/>
  <c r="B5" i="41"/>
  <c r="I5" i="41"/>
  <c r="J5" i="41"/>
  <c r="L34" i="55" l="1"/>
  <c r="K39" i="55"/>
  <c r="K27" i="55"/>
  <c r="L22" i="55"/>
  <c r="K61" i="55"/>
  <c r="L33" i="55"/>
  <c r="K38" i="55"/>
  <c r="K35" i="55"/>
  <c r="L30" i="55"/>
  <c r="J10" i="41"/>
  <c r="J17" i="41"/>
  <c r="J50" i="41"/>
  <c r="J66" i="41"/>
  <c r="J65" i="41"/>
  <c r="J77" i="41"/>
  <c r="J96" i="41"/>
  <c r="J93" i="41"/>
  <c r="J110" i="41"/>
  <c r="J127" i="41"/>
  <c r="J125" i="41"/>
  <c r="J97" i="41"/>
  <c r="J15" i="41"/>
  <c r="J47" i="41"/>
  <c r="J59" i="41"/>
  <c r="J69" i="41"/>
  <c r="J82" i="41"/>
  <c r="J106" i="41"/>
  <c r="J118" i="41"/>
  <c r="J132" i="41"/>
  <c r="J142" i="41"/>
  <c r="J18" i="41"/>
  <c r="J43" i="41"/>
  <c r="J58" i="41"/>
  <c r="J86" i="41"/>
  <c r="J84" i="41"/>
  <c r="J83" i="41"/>
  <c r="J119" i="41"/>
  <c r="J117" i="41"/>
  <c r="J133" i="41"/>
  <c r="J141" i="41"/>
  <c r="J143" i="41"/>
  <c r="L35" i="55" l="1"/>
  <c r="K40" i="55"/>
  <c r="K43" i="55"/>
  <c r="L38" i="55"/>
  <c r="K66" i="55"/>
  <c r="K32" i="55"/>
  <c r="L27" i="55"/>
  <c r="K44" i="55"/>
  <c r="L39" i="55"/>
  <c r="I38" i="55"/>
  <c r="I57" i="55"/>
  <c r="I73" i="55"/>
  <c r="I90" i="55"/>
  <c r="I100" i="55"/>
  <c r="I125" i="55"/>
  <c r="I140" i="55"/>
  <c r="I160" i="55"/>
  <c r="I178" i="55"/>
  <c r="I193" i="55"/>
  <c r="I210" i="55"/>
  <c r="I223" i="55"/>
  <c r="I240" i="55"/>
  <c r="I253" i="55"/>
  <c r="I270" i="55"/>
  <c r="I285" i="55"/>
  <c r="I302" i="55"/>
  <c r="I315" i="55"/>
  <c r="I333" i="55"/>
  <c r="I346" i="55"/>
  <c r="B57" i="55"/>
  <c r="B73" i="55"/>
  <c r="B90" i="55"/>
  <c r="B100" i="55"/>
  <c r="B125" i="55"/>
  <c r="B140" i="55"/>
  <c r="B160" i="55"/>
  <c r="B178" i="55"/>
  <c r="B193" i="55"/>
  <c r="B210" i="55"/>
  <c r="B223" i="55"/>
  <c r="B240" i="55"/>
  <c r="B253" i="55"/>
  <c r="B270" i="55"/>
  <c r="B285" i="55"/>
  <c r="B302" i="55"/>
  <c r="B315" i="55"/>
  <c r="B333" i="55"/>
  <c r="B346" i="55"/>
  <c r="B38" i="55"/>
  <c r="I345" i="55"/>
  <c r="B345" i="55"/>
  <c r="I332" i="55"/>
  <c r="B332" i="55"/>
  <c r="I314" i="55"/>
  <c r="B314" i="55"/>
  <c r="I301" i="55"/>
  <c r="B301" i="55"/>
  <c r="I284" i="55"/>
  <c r="B284" i="55"/>
  <c r="I269" i="55"/>
  <c r="B269" i="55"/>
  <c r="I252" i="55"/>
  <c r="B252" i="55"/>
  <c r="I239" i="55"/>
  <c r="B239" i="55"/>
  <c r="I222" i="55"/>
  <c r="B222" i="55"/>
  <c r="I209" i="55"/>
  <c r="B209" i="55"/>
  <c r="I192" i="55"/>
  <c r="B192" i="55"/>
  <c r="I177" i="55"/>
  <c r="B177" i="55"/>
  <c r="I159" i="55"/>
  <c r="B159" i="55"/>
  <c r="I139" i="55"/>
  <c r="B139" i="55"/>
  <c r="I124" i="55"/>
  <c r="B124" i="55"/>
  <c r="I99" i="55"/>
  <c r="B99" i="55"/>
  <c r="I89" i="55"/>
  <c r="B89" i="55"/>
  <c r="I72" i="55"/>
  <c r="B72" i="55"/>
  <c r="I56" i="55"/>
  <c r="B56" i="55"/>
  <c r="I37" i="55"/>
  <c r="B37" i="55"/>
  <c r="B88" i="55"/>
  <c r="B98" i="55"/>
  <c r="B123" i="55"/>
  <c r="B138" i="55"/>
  <c r="B158" i="55"/>
  <c r="B176" i="55"/>
  <c r="B191" i="55"/>
  <c r="B208" i="55"/>
  <c r="B221" i="55"/>
  <c r="B238" i="55"/>
  <c r="B251" i="55"/>
  <c r="B268" i="55"/>
  <c r="B283" i="55"/>
  <c r="B300" i="55"/>
  <c r="B313" i="55"/>
  <c r="B331" i="55"/>
  <c r="B344" i="55"/>
  <c r="I88" i="55"/>
  <c r="I98" i="55"/>
  <c r="I123" i="55"/>
  <c r="I138" i="55"/>
  <c r="I158" i="55"/>
  <c r="I176" i="55"/>
  <c r="I191" i="55"/>
  <c r="I208" i="55"/>
  <c r="I221" i="55"/>
  <c r="I238" i="55"/>
  <c r="I251" i="55"/>
  <c r="I268" i="55"/>
  <c r="I283" i="55"/>
  <c r="I300" i="55"/>
  <c r="I313" i="55"/>
  <c r="I331" i="55"/>
  <c r="I344" i="55"/>
  <c r="I3" i="41"/>
  <c r="I2" i="41"/>
  <c r="I4" i="41"/>
  <c r="I6" i="41"/>
  <c r="I7" i="41"/>
  <c r="I8" i="41"/>
  <c r="I9" i="41"/>
  <c r="I10" i="41"/>
  <c r="I11" i="41"/>
  <c r="I12" i="41"/>
  <c r="I13" i="41"/>
  <c r="I14" i="41"/>
  <c r="I15" i="41"/>
  <c r="I16" i="41"/>
  <c r="I18" i="41"/>
  <c r="I19" i="41"/>
  <c r="I20" i="41"/>
  <c r="I21" i="41"/>
  <c r="I22" i="41"/>
  <c r="I23" i="41"/>
  <c r="I24" i="41"/>
  <c r="I25" i="41"/>
  <c r="I17" i="41"/>
  <c r="I30" i="41"/>
  <c r="I35" i="41"/>
  <c r="I36" i="41"/>
  <c r="I37" i="41"/>
  <c r="I38" i="41"/>
  <c r="I39" i="41"/>
  <c r="I40" i="41"/>
  <c r="I41" i="41"/>
  <c r="I42" i="41"/>
  <c r="I43" i="41"/>
  <c r="I44" i="41"/>
  <c r="I45" i="41"/>
  <c r="I46" i="41"/>
  <c r="I47" i="41"/>
  <c r="I49" i="41"/>
  <c r="I50" i="41"/>
  <c r="I51" i="41"/>
  <c r="I52" i="41"/>
  <c r="I53" i="41"/>
  <c r="I54" i="41"/>
  <c r="I58" i="41"/>
  <c r="I59" i="41"/>
  <c r="I60" i="41"/>
  <c r="I62" i="41"/>
  <c r="I61" i="41"/>
  <c r="I63" i="41"/>
  <c r="I64" i="41"/>
  <c r="I65" i="41"/>
  <c r="I66" i="41"/>
  <c r="I67" i="41"/>
  <c r="I68" i="41"/>
  <c r="I69" i="41"/>
  <c r="I70" i="41"/>
  <c r="I71" i="41"/>
  <c r="I72" i="41"/>
  <c r="I74" i="41"/>
  <c r="I73" i="41"/>
  <c r="I75" i="41"/>
  <c r="I76" i="41"/>
  <c r="I77" i="41"/>
  <c r="I78" i="41"/>
  <c r="I79" i="41"/>
  <c r="I80" i="41"/>
  <c r="I81" i="41"/>
  <c r="I82" i="41"/>
  <c r="I83" i="41"/>
  <c r="I84" i="41"/>
  <c r="I85" i="41"/>
  <c r="I86" i="41"/>
  <c r="I87" i="41"/>
  <c r="I88" i="41"/>
  <c r="I89" i="41"/>
  <c r="I90" i="41"/>
  <c r="I91" i="41"/>
  <c r="I92" i="41"/>
  <c r="I93" i="41"/>
  <c r="I94" i="41"/>
  <c r="I95" i="41"/>
  <c r="I96" i="41"/>
  <c r="I97" i="41"/>
  <c r="I98" i="41"/>
  <c r="I99" i="41"/>
  <c r="I100" i="41"/>
  <c r="I101" i="41"/>
  <c r="I102" i="41"/>
  <c r="I103" i="41"/>
  <c r="I105" i="41"/>
  <c r="I104" i="41"/>
  <c r="I106" i="41"/>
  <c r="I107" i="41"/>
  <c r="I108" i="41"/>
  <c r="I109" i="41"/>
  <c r="I110" i="41"/>
  <c r="I111" i="41"/>
  <c r="I112" i="41"/>
  <c r="I113" i="41"/>
  <c r="I114" i="41"/>
  <c r="I115" i="41"/>
  <c r="I116" i="41"/>
  <c r="I117" i="41"/>
  <c r="I118" i="41"/>
  <c r="I119" i="41"/>
  <c r="I120" i="41"/>
  <c r="I121" i="41"/>
  <c r="I122" i="41"/>
  <c r="I123" i="41"/>
  <c r="I124" i="41"/>
  <c r="I125" i="41"/>
  <c r="I126" i="41"/>
  <c r="I127" i="41"/>
  <c r="I128" i="41"/>
  <c r="I129" i="41"/>
  <c r="I130" i="41"/>
  <c r="I131" i="41"/>
  <c r="I132" i="41"/>
  <c r="I133" i="41"/>
  <c r="I135" i="41"/>
  <c r="I134" i="41"/>
  <c r="I136" i="41"/>
  <c r="I137" i="41"/>
  <c r="I138" i="41"/>
  <c r="I139" i="41"/>
  <c r="I140" i="41"/>
  <c r="I141" i="41"/>
  <c r="I143" i="41"/>
  <c r="I142" i="41"/>
  <c r="I144" i="41"/>
  <c r="I145" i="41"/>
  <c r="I146" i="41"/>
  <c r="I147" i="41"/>
  <c r="I149" i="41"/>
  <c r="I148" i="41"/>
  <c r="I155" i="41"/>
  <c r="I156" i="41"/>
  <c r="I157" i="41"/>
  <c r="I158" i="41"/>
  <c r="I159" i="41"/>
  <c r="I160" i="41"/>
  <c r="I161" i="41"/>
  <c r="I162" i="41"/>
  <c r="I163" i="41"/>
  <c r="I164" i="41"/>
  <c r="I165" i="41"/>
  <c r="I166" i="41"/>
  <c r="I167" i="41"/>
  <c r="I168" i="41"/>
  <c r="I169" i="41"/>
  <c r="I170" i="41"/>
  <c r="I171" i="41"/>
  <c r="I172" i="41"/>
  <c r="I173" i="41"/>
  <c r="I174" i="41"/>
  <c r="I175" i="41"/>
  <c r="I176" i="41"/>
  <c r="I177" i="41"/>
  <c r="I178" i="41"/>
  <c r="I179" i="41"/>
  <c r="I180" i="41"/>
  <c r="I181" i="41"/>
  <c r="I182" i="41"/>
  <c r="I183" i="41"/>
  <c r="I184" i="41"/>
  <c r="I185" i="41"/>
  <c r="I186" i="41"/>
  <c r="I187" i="41"/>
  <c r="I188" i="41"/>
  <c r="I189" i="41"/>
  <c r="I190" i="41"/>
  <c r="I191" i="41"/>
  <c r="I192" i="41"/>
  <c r="I194" i="41"/>
  <c r="I193" i="41"/>
  <c r="I195" i="41"/>
  <c r="I196" i="41"/>
  <c r="I197" i="41"/>
  <c r="I198" i="41"/>
  <c r="I199" i="41"/>
  <c r="I200" i="41"/>
  <c r="I201" i="41"/>
  <c r="I202" i="41"/>
  <c r="I203" i="41"/>
  <c r="I204" i="41"/>
  <c r="I205" i="41"/>
  <c r="I206" i="41"/>
  <c r="I207" i="41"/>
  <c r="I208" i="41"/>
  <c r="I209" i="41"/>
  <c r="I210" i="41"/>
  <c r="I211" i="41"/>
  <c r="I212" i="41"/>
  <c r="I213" i="41"/>
  <c r="I214" i="41"/>
  <c r="I215" i="41"/>
  <c r="I216" i="41"/>
  <c r="I217" i="41"/>
  <c r="I218" i="41"/>
  <c r="I219" i="41"/>
  <c r="I221" i="41"/>
  <c r="I220" i="41"/>
  <c r="I222" i="41"/>
  <c r="I224" i="41"/>
  <c r="I223" i="41"/>
  <c r="I225" i="41"/>
  <c r="I226" i="41"/>
  <c r="I227" i="41"/>
  <c r="I228" i="41"/>
  <c r="I229" i="41"/>
  <c r="I230" i="41"/>
  <c r="I231" i="41"/>
  <c r="I232" i="41"/>
  <c r="I233" i="41"/>
  <c r="I234" i="41"/>
  <c r="I236" i="41"/>
  <c r="I235" i="41"/>
  <c r="I237" i="41"/>
  <c r="I238" i="41"/>
  <c r="I239" i="41"/>
  <c r="I240" i="41"/>
  <c r="I241" i="41"/>
  <c r="I242" i="41"/>
  <c r="I243" i="41"/>
  <c r="I244" i="41"/>
  <c r="I245" i="41"/>
  <c r="I246" i="41"/>
  <c r="I247" i="41"/>
  <c r="I248" i="41"/>
  <c r="I249" i="41"/>
  <c r="I250" i="41"/>
  <c r="I251" i="41"/>
  <c r="I252" i="41"/>
  <c r="I253" i="41"/>
  <c r="I254" i="41"/>
  <c r="I255" i="41"/>
  <c r="I256" i="41"/>
  <c r="I257" i="41"/>
  <c r="I258" i="41"/>
  <c r="I259" i="41"/>
  <c r="I260" i="41"/>
  <c r="I261" i="41"/>
  <c r="I262" i="41"/>
  <c r="I263" i="41"/>
  <c r="I264" i="41"/>
  <c r="I265" i="41"/>
  <c r="I266" i="41"/>
  <c r="I267" i="41"/>
  <c r="I268" i="41"/>
  <c r="I269" i="41"/>
  <c r="I270" i="41"/>
  <c r="I271" i="41"/>
  <c r="I272" i="41"/>
  <c r="I273" i="41"/>
  <c r="I274" i="41"/>
  <c r="I275" i="41"/>
  <c r="I276" i="41"/>
  <c r="I277" i="41"/>
  <c r="I278" i="41"/>
  <c r="I279" i="41"/>
  <c r="I280" i="41"/>
  <c r="I281" i="41"/>
  <c r="I282" i="41"/>
  <c r="I283" i="41"/>
  <c r="I284" i="41"/>
  <c r="I286" i="41"/>
  <c r="I285" i="41"/>
  <c r="I287" i="41"/>
  <c r="I288" i="41"/>
  <c r="I289" i="41"/>
  <c r="I290" i="41"/>
  <c r="I291" i="41"/>
  <c r="I292" i="41"/>
  <c r="I293" i="41"/>
  <c r="I294" i="41"/>
  <c r="I295" i="41"/>
  <c r="I296" i="41"/>
  <c r="I297" i="41"/>
  <c r="I298" i="41"/>
  <c r="I299" i="41"/>
  <c r="I300" i="41"/>
  <c r="I301" i="41"/>
  <c r="I302" i="41"/>
  <c r="I303" i="41"/>
  <c r="I304" i="41"/>
  <c r="I305" i="41"/>
  <c r="I306" i="41"/>
  <c r="I308" i="41"/>
  <c r="I307" i="41"/>
  <c r="I309" i="41"/>
  <c r="I310" i="41"/>
  <c r="I311" i="41"/>
  <c r="I312" i="41"/>
  <c r="I313" i="41"/>
  <c r="K37" i="55" l="1"/>
  <c r="L32" i="55"/>
  <c r="K71" i="55"/>
  <c r="K48" i="55"/>
  <c r="L43" i="55"/>
  <c r="K45" i="55"/>
  <c r="L40" i="55"/>
  <c r="K49" i="55"/>
  <c r="L44" i="55"/>
  <c r="B23" i="55"/>
  <c r="B36" i="55"/>
  <c r="B55" i="55"/>
  <c r="B71" i="55"/>
  <c r="K54" i="55" l="1"/>
  <c r="L49" i="55"/>
  <c r="K42" i="55"/>
  <c r="L37" i="55"/>
  <c r="K50" i="55"/>
  <c r="L45" i="55"/>
  <c r="K53" i="55"/>
  <c r="L48" i="55"/>
  <c r="K76" i="55"/>
  <c r="A2" i="63"/>
  <c r="B2" i="63"/>
  <c r="C2" i="63"/>
  <c r="D2" i="63"/>
  <c r="E2" i="63"/>
  <c r="F2" i="63"/>
  <c r="G2" i="63"/>
  <c r="H2" i="63"/>
  <c r="I2" i="63"/>
  <c r="J2" i="63"/>
  <c r="K2" i="63"/>
  <c r="A3" i="63"/>
  <c r="B3" i="63"/>
  <c r="C3" i="63"/>
  <c r="D3" i="63"/>
  <c r="E3" i="63"/>
  <c r="F3" i="63"/>
  <c r="G3" i="63"/>
  <c r="H3" i="63"/>
  <c r="I3" i="63"/>
  <c r="J3" i="63"/>
  <c r="K3" i="63"/>
  <c r="A4" i="63"/>
  <c r="B4" i="63"/>
  <c r="C4" i="63"/>
  <c r="D4" i="63"/>
  <c r="E4" i="63"/>
  <c r="F4" i="63"/>
  <c r="G4" i="63"/>
  <c r="H4" i="63"/>
  <c r="I4" i="63"/>
  <c r="J4" i="63"/>
  <c r="K4" i="63"/>
  <c r="A5" i="63"/>
  <c r="B5" i="63"/>
  <c r="C5" i="63"/>
  <c r="D5" i="63"/>
  <c r="E5" i="63"/>
  <c r="F5" i="63"/>
  <c r="G5" i="63"/>
  <c r="H5" i="63"/>
  <c r="I5" i="63"/>
  <c r="J5" i="63"/>
  <c r="K5" i="63"/>
  <c r="A6" i="63"/>
  <c r="B6" i="63"/>
  <c r="C6" i="63"/>
  <c r="D6" i="63"/>
  <c r="E6" i="63"/>
  <c r="F6" i="63"/>
  <c r="G6" i="63"/>
  <c r="H6" i="63"/>
  <c r="I6" i="63"/>
  <c r="J6" i="63"/>
  <c r="K6" i="63"/>
  <c r="A7" i="63"/>
  <c r="B7" i="63"/>
  <c r="C7" i="63"/>
  <c r="D7" i="63"/>
  <c r="E7" i="63"/>
  <c r="F7" i="63"/>
  <c r="G7" i="63"/>
  <c r="H7" i="63"/>
  <c r="I7" i="63"/>
  <c r="J7" i="63"/>
  <c r="K7" i="63"/>
  <c r="A8" i="63"/>
  <c r="B8" i="63"/>
  <c r="C8" i="63"/>
  <c r="D8" i="63"/>
  <c r="E8" i="63"/>
  <c r="G8" i="63"/>
  <c r="H8" i="63"/>
  <c r="I8" i="63"/>
  <c r="J8" i="63"/>
  <c r="K8" i="63"/>
  <c r="A9" i="63"/>
  <c r="B9" i="63"/>
  <c r="C9" i="63"/>
  <c r="D9" i="63"/>
  <c r="E9" i="63"/>
  <c r="F9" i="63"/>
  <c r="G9" i="63"/>
  <c r="H9" i="63"/>
  <c r="I9" i="63"/>
  <c r="J9" i="63"/>
  <c r="K9" i="63"/>
  <c r="A10" i="63"/>
  <c r="B10" i="63"/>
  <c r="C10" i="63"/>
  <c r="D10" i="63"/>
  <c r="E10" i="63"/>
  <c r="G10" i="63"/>
  <c r="H10" i="63"/>
  <c r="I10" i="63"/>
  <c r="J10" i="63"/>
  <c r="K10" i="63"/>
  <c r="A11" i="63"/>
  <c r="B11" i="63"/>
  <c r="C11" i="63"/>
  <c r="D11" i="63"/>
  <c r="E11" i="63"/>
  <c r="F11" i="63"/>
  <c r="G11" i="63"/>
  <c r="H11" i="63"/>
  <c r="I11" i="63"/>
  <c r="J11" i="63"/>
  <c r="K11" i="63"/>
  <c r="A12" i="63"/>
  <c r="B12" i="63"/>
  <c r="C12" i="63"/>
  <c r="D12" i="63"/>
  <c r="E12" i="63"/>
  <c r="F12" i="63"/>
  <c r="G12" i="63"/>
  <c r="H12" i="63"/>
  <c r="I12" i="63"/>
  <c r="J12" i="63"/>
  <c r="K12" i="63"/>
  <c r="A13" i="63"/>
  <c r="B13" i="63"/>
  <c r="C13" i="63"/>
  <c r="D13" i="63"/>
  <c r="E13" i="63"/>
  <c r="F13" i="63"/>
  <c r="G13" i="63"/>
  <c r="H13" i="63"/>
  <c r="I13" i="63"/>
  <c r="J13" i="63"/>
  <c r="K13" i="63"/>
  <c r="A14" i="63"/>
  <c r="B14" i="63"/>
  <c r="C14" i="63"/>
  <c r="D14" i="63"/>
  <c r="E14" i="63"/>
  <c r="F14" i="63"/>
  <c r="G14" i="63"/>
  <c r="H14" i="63"/>
  <c r="I14" i="63"/>
  <c r="J14" i="63"/>
  <c r="K14" i="63"/>
  <c r="A15" i="63"/>
  <c r="B15" i="63"/>
  <c r="C15" i="63"/>
  <c r="D15" i="63"/>
  <c r="E15" i="63"/>
  <c r="F15" i="63"/>
  <c r="G15" i="63"/>
  <c r="H15" i="63"/>
  <c r="I15" i="63"/>
  <c r="J15" i="63"/>
  <c r="K15" i="63"/>
  <c r="A16" i="63"/>
  <c r="B16" i="63"/>
  <c r="C16" i="63"/>
  <c r="D16" i="63"/>
  <c r="E16" i="63"/>
  <c r="F16" i="63"/>
  <c r="G16" i="63"/>
  <c r="H16" i="63"/>
  <c r="I16" i="63"/>
  <c r="J16" i="63"/>
  <c r="K16" i="63"/>
  <c r="A17" i="63"/>
  <c r="B17" i="63"/>
  <c r="C17" i="63"/>
  <c r="D17" i="63"/>
  <c r="E17" i="63"/>
  <c r="F17" i="63"/>
  <c r="G17" i="63"/>
  <c r="H17" i="63"/>
  <c r="I17" i="63"/>
  <c r="J17" i="63"/>
  <c r="K17" i="63"/>
  <c r="A18" i="63"/>
  <c r="B18" i="63"/>
  <c r="C18" i="63"/>
  <c r="D18" i="63"/>
  <c r="E18" i="63"/>
  <c r="F18" i="63"/>
  <c r="G18" i="63"/>
  <c r="H18" i="63"/>
  <c r="I18" i="63"/>
  <c r="J18" i="63"/>
  <c r="K18" i="63"/>
  <c r="A19" i="63"/>
  <c r="B19" i="63"/>
  <c r="C19" i="63"/>
  <c r="D19" i="63"/>
  <c r="E19" i="63"/>
  <c r="F19" i="63"/>
  <c r="G19" i="63"/>
  <c r="H19" i="63"/>
  <c r="I19" i="63"/>
  <c r="J19" i="63"/>
  <c r="K19" i="63"/>
  <c r="A20" i="63"/>
  <c r="B20" i="63"/>
  <c r="C20" i="63"/>
  <c r="D20" i="63"/>
  <c r="E20" i="63"/>
  <c r="F20" i="63"/>
  <c r="G20" i="63"/>
  <c r="H20" i="63"/>
  <c r="I20" i="63"/>
  <c r="J20" i="63"/>
  <c r="K20" i="63"/>
  <c r="A21" i="63"/>
  <c r="B21" i="63"/>
  <c r="C21" i="63"/>
  <c r="D21" i="63"/>
  <c r="E21" i="63"/>
  <c r="F21" i="63"/>
  <c r="G21" i="63"/>
  <c r="H21" i="63"/>
  <c r="I21" i="63"/>
  <c r="J21" i="63"/>
  <c r="K21" i="63"/>
  <c r="A22" i="63"/>
  <c r="B22" i="63"/>
  <c r="C22" i="63"/>
  <c r="D22" i="63"/>
  <c r="E22" i="63"/>
  <c r="F22" i="63"/>
  <c r="G22" i="63"/>
  <c r="H22" i="63"/>
  <c r="I22" i="63"/>
  <c r="J22" i="63"/>
  <c r="K22" i="63"/>
  <c r="A23" i="63"/>
  <c r="B23" i="63"/>
  <c r="C23" i="63"/>
  <c r="D23" i="63"/>
  <c r="E23" i="63"/>
  <c r="G23" i="63"/>
  <c r="H23" i="63"/>
  <c r="I23" i="63"/>
  <c r="J23" i="63"/>
  <c r="K23" i="63"/>
  <c r="A24" i="63"/>
  <c r="B24" i="63"/>
  <c r="C24" i="63"/>
  <c r="D24" i="63"/>
  <c r="E24" i="63"/>
  <c r="F24" i="63"/>
  <c r="G24" i="63"/>
  <c r="H24" i="63"/>
  <c r="I24" i="63"/>
  <c r="J24" i="63"/>
  <c r="K24" i="63"/>
  <c r="B1" i="63"/>
  <c r="C1" i="63"/>
  <c r="D1" i="63"/>
  <c r="E1" i="63"/>
  <c r="F1" i="63"/>
  <c r="G1" i="63"/>
  <c r="H1" i="63"/>
  <c r="I1" i="63"/>
  <c r="J1" i="63"/>
  <c r="K1" i="63"/>
  <c r="A1" i="63"/>
  <c r="B321" i="55"/>
  <c r="B322" i="55"/>
  <c r="B323" i="55"/>
  <c r="B324" i="55"/>
  <c r="B325" i="55"/>
  <c r="B291" i="41"/>
  <c r="B292" i="41"/>
  <c r="B293" i="41"/>
  <c r="B294" i="41"/>
  <c r="B290" i="41"/>
  <c r="I321" i="55"/>
  <c r="I67" i="55"/>
  <c r="I68" i="55"/>
  <c r="I76" i="55"/>
  <c r="I77" i="55"/>
  <c r="I83" i="55"/>
  <c r="I78" i="55"/>
  <c r="I84" i="55"/>
  <c r="I85" i="55"/>
  <c r="I91" i="55"/>
  <c r="I92" i="55"/>
  <c r="I93" i="55"/>
  <c r="I94" i="55"/>
  <c r="I103" i="55"/>
  <c r="I108" i="55"/>
  <c r="I101" i="55"/>
  <c r="I102" i="55"/>
  <c r="I109" i="55"/>
  <c r="I110" i="55"/>
  <c r="I118" i="55"/>
  <c r="I119" i="55"/>
  <c r="I120" i="55"/>
  <c r="I121" i="55"/>
  <c r="I126" i="55"/>
  <c r="I128" i="55"/>
  <c r="I133" i="55"/>
  <c r="I127" i="55"/>
  <c r="I146" i="55"/>
  <c r="I153" i="55"/>
  <c r="I134" i="55"/>
  <c r="I135" i="55"/>
  <c r="I136" i="55"/>
  <c r="I143" i="55"/>
  <c r="I144" i="55"/>
  <c r="I145" i="55"/>
  <c r="I154" i="55"/>
  <c r="I155" i="55"/>
  <c r="I161" i="55"/>
  <c r="I162" i="55"/>
  <c r="I163" i="55"/>
  <c r="I164" i="55"/>
  <c r="I166" i="55"/>
  <c r="I167" i="55"/>
  <c r="I168" i="55"/>
  <c r="I169" i="55"/>
  <c r="I171" i="55"/>
  <c r="I172" i="55"/>
  <c r="I173" i="55"/>
  <c r="I174" i="55"/>
  <c r="I179" i="55"/>
  <c r="I180" i="55"/>
  <c r="I181" i="55"/>
  <c r="I182" i="55"/>
  <c r="I186" i="55"/>
  <c r="I187" i="55"/>
  <c r="I188" i="55"/>
  <c r="I199" i="55"/>
  <c r="I204" i="55"/>
  <c r="I205" i="55"/>
  <c r="I189" i="55"/>
  <c r="I198" i="55"/>
  <c r="I212" i="55"/>
  <c r="I213" i="55"/>
  <c r="I203" i="55"/>
  <c r="I217" i="55"/>
  <c r="I218" i="55"/>
  <c r="I206" i="55"/>
  <c r="I211" i="55"/>
  <c r="I226" i="55"/>
  <c r="I214" i="55"/>
  <c r="I216" i="55"/>
  <c r="I227" i="55"/>
  <c r="I228" i="55"/>
  <c r="I233" i="55"/>
  <c r="I235" i="55"/>
  <c r="I241" i="55"/>
  <c r="I234" i="55"/>
  <c r="I244" i="55"/>
  <c r="I246" i="55"/>
  <c r="I242" i="55"/>
  <c r="I243" i="55"/>
  <c r="I249" i="55"/>
  <c r="I256" i="55"/>
  <c r="I247" i="55"/>
  <c r="I248" i="55"/>
  <c r="I257" i="55"/>
  <c r="I258" i="55"/>
  <c r="I263" i="55"/>
  <c r="I264" i="55"/>
  <c r="I265" i="55"/>
  <c r="I266" i="55"/>
  <c r="I271" i="55"/>
  <c r="I272" i="55"/>
  <c r="I273" i="55"/>
  <c r="I274" i="55"/>
  <c r="I278" i="55"/>
  <c r="I279" i="55"/>
  <c r="I280" i="55"/>
  <c r="I281" i="55"/>
  <c r="I288" i="55"/>
  <c r="I289" i="55"/>
  <c r="I290" i="55"/>
  <c r="I291" i="55"/>
  <c r="I295" i="55"/>
  <c r="I296" i="55"/>
  <c r="I297" i="55"/>
  <c r="I298" i="55"/>
  <c r="I303" i="55"/>
  <c r="I304" i="55"/>
  <c r="I305" i="55"/>
  <c r="I306" i="55"/>
  <c r="I308" i="55"/>
  <c r="I309" i="55"/>
  <c r="I310" i="55"/>
  <c r="I311" i="55"/>
  <c r="I316" i="55"/>
  <c r="I317" i="55"/>
  <c r="I318" i="55"/>
  <c r="I319" i="55"/>
  <c r="I326" i="55"/>
  <c r="I327" i="55"/>
  <c r="I328" i="55"/>
  <c r="I329" i="55"/>
  <c r="I334" i="55"/>
  <c r="I335" i="55"/>
  <c r="I336" i="55"/>
  <c r="I337" i="55"/>
  <c r="I339" i="55"/>
  <c r="I340" i="55"/>
  <c r="I341" i="55"/>
  <c r="I342" i="55"/>
  <c r="I347" i="55"/>
  <c r="I348" i="55"/>
  <c r="I349" i="55"/>
  <c r="I350" i="55"/>
  <c r="I352" i="55"/>
  <c r="I353" i="55"/>
  <c r="I354" i="55"/>
  <c r="I355" i="55"/>
  <c r="I357" i="55"/>
  <c r="I358" i="55"/>
  <c r="I359" i="55"/>
  <c r="I360" i="55"/>
  <c r="I362" i="55"/>
  <c r="I363" i="55"/>
  <c r="I364" i="55"/>
  <c r="I365" i="55"/>
  <c r="I367" i="55"/>
  <c r="I368" i="55"/>
  <c r="I369" i="55"/>
  <c r="I370" i="55"/>
  <c r="I372" i="55"/>
  <c r="I373" i="55"/>
  <c r="I374" i="55"/>
  <c r="I375" i="55"/>
  <c r="I377" i="55"/>
  <c r="I378" i="55"/>
  <c r="I379" i="55"/>
  <c r="I380" i="55"/>
  <c r="I382" i="55"/>
  <c r="I383" i="55"/>
  <c r="I384" i="55"/>
  <c r="I385" i="55"/>
  <c r="I387" i="55"/>
  <c r="I388" i="55"/>
  <c r="I389" i="55"/>
  <c r="I390" i="55"/>
  <c r="I392" i="55"/>
  <c r="I393" i="55"/>
  <c r="I394" i="55"/>
  <c r="I395" i="55"/>
  <c r="I397" i="55"/>
  <c r="I398" i="55"/>
  <c r="I399" i="55"/>
  <c r="I400" i="55"/>
  <c r="I402" i="55"/>
  <c r="I403" i="55"/>
  <c r="I404" i="55"/>
  <c r="I405" i="55"/>
  <c r="I407" i="55"/>
  <c r="I408" i="55"/>
  <c r="I409" i="55"/>
  <c r="I410" i="55"/>
  <c r="I412" i="55"/>
  <c r="I413" i="55"/>
  <c r="I414" i="55"/>
  <c r="I415" i="55"/>
  <c r="I417" i="55"/>
  <c r="I418" i="55"/>
  <c r="I419" i="55"/>
  <c r="I420" i="55"/>
  <c r="I422" i="55"/>
  <c r="I423" i="55"/>
  <c r="I424" i="55"/>
  <c r="I425" i="55"/>
  <c r="I427" i="55"/>
  <c r="I428" i="55"/>
  <c r="I429" i="55"/>
  <c r="I430" i="55"/>
  <c r="I432" i="55"/>
  <c r="I433" i="55"/>
  <c r="I434" i="55"/>
  <c r="I435" i="55"/>
  <c r="I437" i="55"/>
  <c r="I438" i="55"/>
  <c r="I439" i="55"/>
  <c r="I440" i="55"/>
  <c r="I442" i="55"/>
  <c r="I443" i="55"/>
  <c r="I444" i="55"/>
  <c r="I445" i="55"/>
  <c r="I447" i="55"/>
  <c r="I448" i="55"/>
  <c r="I449" i="55"/>
  <c r="I450" i="55"/>
  <c r="I452" i="55"/>
  <c r="I453" i="55"/>
  <c r="I454" i="55"/>
  <c r="I455" i="55"/>
  <c r="I457" i="55"/>
  <c r="I458" i="55"/>
  <c r="I459" i="55"/>
  <c r="I460" i="55"/>
  <c r="I462" i="55"/>
  <c r="I463" i="55"/>
  <c r="I464" i="55"/>
  <c r="I465" i="55"/>
  <c r="I467" i="55"/>
  <c r="I468" i="55"/>
  <c r="I469" i="55"/>
  <c r="I470" i="55"/>
  <c r="I472" i="55"/>
  <c r="I473" i="55"/>
  <c r="I474" i="55"/>
  <c r="I475" i="55"/>
  <c r="I477" i="55"/>
  <c r="I478" i="55"/>
  <c r="I479" i="55"/>
  <c r="I480" i="55"/>
  <c r="I482" i="55"/>
  <c r="I483" i="55"/>
  <c r="I484" i="55"/>
  <c r="I485" i="55"/>
  <c r="I487" i="55"/>
  <c r="I488" i="55"/>
  <c r="I489" i="55"/>
  <c r="I490" i="55"/>
  <c r="I492" i="55"/>
  <c r="I493" i="55"/>
  <c r="I494" i="55"/>
  <c r="I495" i="55"/>
  <c r="I497" i="55"/>
  <c r="I498" i="55"/>
  <c r="I499" i="55"/>
  <c r="I500" i="55"/>
  <c r="I502" i="55"/>
  <c r="I503" i="55"/>
  <c r="I504" i="55"/>
  <c r="I505" i="55"/>
  <c r="I507" i="55"/>
  <c r="I508" i="55"/>
  <c r="I509" i="55"/>
  <c r="I510" i="55"/>
  <c r="I512" i="55"/>
  <c r="I513" i="55"/>
  <c r="I514" i="55"/>
  <c r="I515" i="55"/>
  <c r="I517" i="55"/>
  <c r="I518" i="55"/>
  <c r="I519" i="55"/>
  <c r="I520" i="55"/>
  <c r="I522" i="55"/>
  <c r="I523" i="55"/>
  <c r="I524" i="55"/>
  <c r="I525" i="55"/>
  <c r="I527" i="55"/>
  <c r="I528" i="55"/>
  <c r="I529" i="55"/>
  <c r="I530" i="55"/>
  <c r="I532" i="55"/>
  <c r="I533" i="55"/>
  <c r="I534" i="55"/>
  <c r="I535" i="55"/>
  <c r="I537" i="55"/>
  <c r="I538" i="55"/>
  <c r="I539" i="55"/>
  <c r="I540" i="55"/>
  <c r="I542" i="55"/>
  <c r="I543" i="55"/>
  <c r="I544" i="55"/>
  <c r="I545" i="55"/>
  <c r="I547" i="55"/>
  <c r="I548" i="55"/>
  <c r="I549" i="55"/>
  <c r="I550" i="55"/>
  <c r="I552" i="55"/>
  <c r="I553" i="55"/>
  <c r="I554" i="55"/>
  <c r="I555" i="55"/>
  <c r="I557" i="55"/>
  <c r="I558" i="55"/>
  <c r="I559" i="55"/>
  <c r="I560" i="55"/>
  <c r="I562" i="55"/>
  <c r="I563" i="55"/>
  <c r="I564" i="55"/>
  <c r="I565" i="55"/>
  <c r="I567" i="55"/>
  <c r="I568" i="55"/>
  <c r="I569" i="55"/>
  <c r="I570" i="55"/>
  <c r="I572" i="55"/>
  <c r="I573" i="55"/>
  <c r="I574" i="55"/>
  <c r="I575" i="55"/>
  <c r="I577" i="55"/>
  <c r="I578" i="55"/>
  <c r="I579" i="55"/>
  <c r="I580" i="55"/>
  <c r="I582" i="55"/>
  <c r="I583" i="55"/>
  <c r="I584" i="55"/>
  <c r="I585" i="55"/>
  <c r="I587" i="55"/>
  <c r="I588" i="55"/>
  <c r="I589" i="55"/>
  <c r="I590" i="55"/>
  <c r="I592" i="55"/>
  <c r="I593" i="55"/>
  <c r="I594" i="55"/>
  <c r="I595" i="55"/>
  <c r="I597" i="55"/>
  <c r="I598" i="55"/>
  <c r="I599" i="55"/>
  <c r="I600" i="55"/>
  <c r="I602" i="55"/>
  <c r="I603" i="55"/>
  <c r="I604" i="55"/>
  <c r="I605" i="55"/>
  <c r="I607" i="55"/>
  <c r="I608" i="55"/>
  <c r="I609" i="55"/>
  <c r="I610" i="55"/>
  <c r="I612" i="55"/>
  <c r="I613" i="55"/>
  <c r="I614" i="55"/>
  <c r="I615" i="55"/>
  <c r="I617" i="55"/>
  <c r="I618" i="55"/>
  <c r="I619" i="55"/>
  <c r="I620" i="55"/>
  <c r="I622" i="55"/>
  <c r="I623" i="55"/>
  <c r="I624" i="55"/>
  <c r="I625" i="55"/>
  <c r="I627" i="55"/>
  <c r="I628" i="55"/>
  <c r="I629" i="55"/>
  <c r="I630" i="55"/>
  <c r="I631" i="55"/>
  <c r="I322" i="55"/>
  <c r="I323" i="55"/>
  <c r="I324" i="55"/>
  <c r="I325" i="55"/>
  <c r="I23" i="55"/>
  <c r="I36" i="55"/>
  <c r="I55" i="55"/>
  <c r="I71" i="55"/>
  <c r="A67" i="55"/>
  <c r="A68" i="55"/>
  <c r="J204" i="61"/>
  <c r="J250" i="61"/>
  <c r="J131" i="61"/>
  <c r="J133" i="61"/>
  <c r="J148" i="61"/>
  <c r="A78" i="55" l="1"/>
  <c r="B78" i="55" s="1"/>
  <c r="K58" i="55"/>
  <c r="L53" i="55"/>
  <c r="K55" i="55"/>
  <c r="L50" i="55"/>
  <c r="K47" i="55"/>
  <c r="L42" i="55"/>
  <c r="K81" i="55"/>
  <c r="K59" i="55"/>
  <c r="L54" i="55"/>
  <c r="A85" i="55"/>
  <c r="B85" i="55" s="1"/>
  <c r="A76" i="55"/>
  <c r="A77" i="55"/>
  <c r="B77" i="55" s="1"/>
  <c r="B68" i="55"/>
  <c r="B67" i="55"/>
  <c r="F10" i="63"/>
  <c r="B76" i="55" l="1"/>
  <c r="L56" i="55"/>
  <c r="K86" i="55"/>
  <c r="K60" i="55"/>
  <c r="L55" i="55"/>
  <c r="K64" i="55"/>
  <c r="L59" i="55"/>
  <c r="K63" i="55"/>
  <c r="L58" i="55"/>
  <c r="K52" i="55"/>
  <c r="L47" i="55"/>
  <c r="A83" i="55"/>
  <c r="A84" i="55"/>
  <c r="F23" i="63"/>
  <c r="F8" i="63"/>
  <c r="J3" i="61"/>
  <c r="A91" i="55" l="1"/>
  <c r="B91" i="55" s="1"/>
  <c r="B84" i="55"/>
  <c r="L61" i="55"/>
  <c r="K57" i="55"/>
  <c r="L52" i="55"/>
  <c r="K91" i="55"/>
  <c r="K68" i="55"/>
  <c r="L63" i="55"/>
  <c r="K69" i="55"/>
  <c r="L64" i="55"/>
  <c r="K65" i="55"/>
  <c r="L60" i="55"/>
  <c r="B83" i="55"/>
  <c r="A92" i="55"/>
  <c r="A101" i="55"/>
  <c r="A94" i="55"/>
  <c r="A93" i="55"/>
  <c r="L66" i="55" s="1"/>
  <c r="A8" i="47"/>
  <c r="B8" i="47" s="1"/>
  <c r="A9" i="47"/>
  <c r="A15" i="47" s="1"/>
  <c r="B9" i="47"/>
  <c r="A10" i="47"/>
  <c r="B10" i="47" s="1"/>
  <c r="A11" i="47"/>
  <c r="B11" i="47" s="1"/>
  <c r="A12" i="47"/>
  <c r="B12" i="47" s="1"/>
  <c r="A13" i="47"/>
  <c r="B13" i="47" s="1"/>
  <c r="J2" i="61"/>
  <c r="J14" i="61"/>
  <c r="J18" i="61"/>
  <c r="J32" i="61"/>
  <c r="J78" i="61"/>
  <c r="J79" i="61"/>
  <c r="J102" i="61"/>
  <c r="J139" i="61"/>
  <c r="J140" i="61"/>
  <c r="J221" i="61"/>
  <c r="J228" i="61"/>
  <c r="J229" i="61"/>
  <c r="J283" i="61"/>
  <c r="J137" i="61"/>
  <c r="J136" i="61"/>
  <c r="J132" i="61"/>
  <c r="J138" i="61"/>
  <c r="J135" i="61"/>
  <c r="J134" i="61"/>
  <c r="J42" i="61"/>
  <c r="J201" i="61"/>
  <c r="J154" i="61"/>
  <c r="J155" i="61"/>
  <c r="J67" i="61"/>
  <c r="J173" i="61"/>
  <c r="J31" i="61"/>
  <c r="J20" i="61"/>
  <c r="J174" i="61"/>
  <c r="J266" i="61"/>
  <c r="J105" i="61"/>
  <c r="J156" i="61"/>
  <c r="J268" i="61"/>
  <c r="J307" i="61"/>
  <c r="J219" i="61"/>
  <c r="J112" i="61"/>
  <c r="J190" i="61"/>
  <c r="J142" i="61"/>
  <c r="J59" i="61"/>
  <c r="J287" i="61"/>
  <c r="J21" i="61"/>
  <c r="J175" i="61"/>
  <c r="J304" i="61"/>
  <c r="J113" i="61"/>
  <c r="J5" i="61"/>
  <c r="J43" i="61"/>
  <c r="J169" i="61"/>
  <c r="J81" i="61"/>
  <c r="J106" i="61"/>
  <c r="J146" i="61"/>
  <c r="J300" i="61"/>
  <c r="J248" i="61"/>
  <c r="J162" i="61"/>
  <c r="J308" i="61"/>
  <c r="J6" i="61"/>
  <c r="J12" i="61"/>
  <c r="J123" i="61"/>
  <c r="J206" i="61"/>
  <c r="J249" i="61"/>
  <c r="J230" i="61"/>
  <c r="J168" i="61"/>
  <c r="J114" i="61"/>
  <c r="J232" i="61"/>
  <c r="J301" i="61"/>
  <c r="J213" i="61"/>
  <c r="J215" i="61"/>
  <c r="J51" i="61"/>
  <c r="J176" i="61"/>
  <c r="J305" i="61"/>
  <c r="J124" i="61"/>
  <c r="J202" i="61"/>
  <c r="J91" i="61"/>
  <c r="J38" i="61"/>
  <c r="J75" i="61"/>
  <c r="J115" i="61"/>
  <c r="J257" i="61"/>
  <c r="J238" i="61"/>
  <c r="J163" i="61"/>
  <c r="J214" i="61"/>
  <c r="J209" i="61"/>
  <c r="J39" i="61"/>
  <c r="J84" i="61"/>
  <c r="J52" i="61"/>
  <c r="J234" i="61"/>
  <c r="J129" i="61"/>
  <c r="J24" i="61"/>
  <c r="J267" i="61"/>
  <c r="J207" i="61"/>
  <c r="J73" i="61"/>
  <c r="J282" i="61"/>
  <c r="J116" i="61"/>
  <c r="J117" i="61"/>
  <c r="J7" i="61"/>
  <c r="J233" i="61"/>
  <c r="J210" i="61"/>
  <c r="J198" i="61"/>
  <c r="J258" i="61"/>
  <c r="J157" i="61"/>
  <c r="J269" i="61"/>
  <c r="J68" i="61"/>
  <c r="J77" i="61"/>
  <c r="J259" i="61"/>
  <c r="J60" i="61"/>
  <c r="J118" i="61"/>
  <c r="J74" i="61"/>
  <c r="J13" i="61"/>
  <c r="J302" i="61"/>
  <c r="J108" i="61"/>
  <c r="J149" i="61"/>
  <c r="J245" i="61"/>
  <c r="J297" i="61"/>
  <c r="J27" i="61"/>
  <c r="J152" i="61"/>
  <c r="J160" i="61"/>
  <c r="J242" i="61"/>
  <c r="J295" i="61"/>
  <c r="J28" i="61"/>
  <c r="J110" i="61"/>
  <c r="J161" i="61"/>
  <c r="J298" i="61"/>
  <c r="J306" i="61"/>
  <c r="D11" i="47"/>
  <c r="D8" i="47"/>
  <c r="G8" i="47"/>
  <c r="G11" i="47"/>
  <c r="E8" i="47"/>
  <c r="F11" i="47"/>
  <c r="F8" i="47"/>
  <c r="E11" i="47"/>
  <c r="C8" i="47"/>
  <c r="C11" i="47"/>
  <c r="A102" i="55" l="1"/>
  <c r="K70" i="55"/>
  <c r="L65" i="55"/>
  <c r="K74" i="55"/>
  <c r="L69" i="55"/>
  <c r="K62" i="55"/>
  <c r="L57" i="55"/>
  <c r="K73" i="55"/>
  <c r="L68" i="55"/>
  <c r="K96" i="55"/>
  <c r="B102" i="55"/>
  <c r="B92" i="55"/>
  <c r="B101" i="55"/>
  <c r="A108" i="55"/>
  <c r="A19" i="47"/>
  <c r="B19" i="47" s="1"/>
  <c r="B15" i="47"/>
  <c r="A21" i="47"/>
  <c r="B21" i="47" s="1"/>
  <c r="A18" i="47"/>
  <c r="A17" i="47"/>
  <c r="A16" i="47"/>
  <c r="A14" i="47"/>
  <c r="B93" i="55"/>
  <c r="B94" i="55"/>
  <c r="J49" i="61"/>
  <c r="J85" i="61"/>
  <c r="J86" i="61"/>
  <c r="J92" i="61"/>
  <c r="J200" i="61"/>
  <c r="J270" i="61"/>
  <c r="B67" i="41"/>
  <c r="B78" i="41"/>
  <c r="B95" i="41"/>
  <c r="B128" i="41"/>
  <c r="B139" i="41"/>
  <c r="B179" i="41"/>
  <c r="B187" i="41"/>
  <c r="B205" i="41"/>
  <c r="B264" i="41"/>
  <c r="B313" i="41"/>
  <c r="J67" i="41"/>
  <c r="J78" i="41"/>
  <c r="J95" i="41"/>
  <c r="J128" i="41"/>
  <c r="J139" i="41"/>
  <c r="A27" i="47" l="1"/>
  <c r="B27" i="47" s="1"/>
  <c r="K101" i="55"/>
  <c r="K75" i="55"/>
  <c r="L70" i="55"/>
  <c r="K78" i="55"/>
  <c r="L73" i="55"/>
  <c r="K67" i="55"/>
  <c r="L62" i="55"/>
  <c r="K79" i="55"/>
  <c r="L74" i="55"/>
  <c r="B108" i="55"/>
  <c r="A25" i="47"/>
  <c r="B25" i="47" s="1"/>
  <c r="A103" i="55"/>
  <c r="A109" i="55" s="1"/>
  <c r="B109" i="55" s="1"/>
  <c r="A23" i="47"/>
  <c r="B17" i="47"/>
  <c r="B18" i="47"/>
  <c r="A24" i="47"/>
  <c r="B16" i="47"/>
  <c r="A22" i="47"/>
  <c r="B14" i="47"/>
  <c r="A20" i="47"/>
  <c r="I195" i="55"/>
  <c r="B194" i="55"/>
  <c r="B195" i="55"/>
  <c r="I194" i="55"/>
  <c r="I30" i="55"/>
  <c r="B29" i="55"/>
  <c r="B30" i="55"/>
  <c r="I29" i="55"/>
  <c r="B30" i="41"/>
  <c r="B49" i="41"/>
  <c r="B60" i="41"/>
  <c r="B71" i="41"/>
  <c r="B94" i="41"/>
  <c r="B126" i="41"/>
  <c r="B161" i="41"/>
  <c r="B176" i="41"/>
  <c r="B195" i="41"/>
  <c r="B222" i="41"/>
  <c r="B245" i="41"/>
  <c r="B295" i="41"/>
  <c r="B303" i="41"/>
  <c r="J30" i="41"/>
  <c r="J49" i="41"/>
  <c r="J60" i="41"/>
  <c r="J71" i="41"/>
  <c r="J94" i="41"/>
  <c r="J126" i="41"/>
  <c r="J3" i="41"/>
  <c r="J4" i="41"/>
  <c r="J2" i="41"/>
  <c r="J6" i="41"/>
  <c r="J46" i="41"/>
  <c r="J7" i="41"/>
  <c r="J8" i="41"/>
  <c r="J9" i="41"/>
  <c r="J11" i="41"/>
  <c r="J12" i="41"/>
  <c r="J13" i="41"/>
  <c r="J14" i="41"/>
  <c r="J16" i="41"/>
  <c r="J19" i="41"/>
  <c r="J22" i="41"/>
  <c r="J23" i="41"/>
  <c r="J20" i="41"/>
  <c r="J21" i="41"/>
  <c r="J24" i="41"/>
  <c r="J25" i="41"/>
  <c r="J37" i="41"/>
  <c r="J38" i="41"/>
  <c r="J35" i="41"/>
  <c r="J36" i="41"/>
  <c r="J39" i="41"/>
  <c r="J40" i="41"/>
  <c r="J41" i="41"/>
  <c r="J42" i="41"/>
  <c r="J44" i="41"/>
  <c r="J45" i="41"/>
  <c r="J64" i="41"/>
  <c r="J53" i="41"/>
  <c r="J54" i="41"/>
  <c r="J51" i="41"/>
  <c r="J52" i="41"/>
  <c r="J62" i="41"/>
  <c r="J61" i="41"/>
  <c r="J63" i="41"/>
  <c r="J70" i="41"/>
  <c r="J68" i="41"/>
  <c r="J72" i="41"/>
  <c r="J74" i="41"/>
  <c r="J73" i="41"/>
  <c r="J75" i="41"/>
  <c r="J76" i="41"/>
  <c r="J79" i="41"/>
  <c r="J80" i="41"/>
  <c r="J81" i="41"/>
  <c r="J85" i="41"/>
  <c r="J87" i="41"/>
  <c r="J91" i="41"/>
  <c r="J92" i="41"/>
  <c r="J89" i="41"/>
  <c r="J90" i="41"/>
  <c r="J88" i="41"/>
  <c r="J100" i="41"/>
  <c r="J101" i="41"/>
  <c r="J98" i="41"/>
  <c r="J99" i="41"/>
  <c r="J102" i="41"/>
  <c r="J103" i="41"/>
  <c r="J105" i="41"/>
  <c r="J104" i="41"/>
  <c r="J107" i="41"/>
  <c r="J108" i="41"/>
  <c r="J109" i="41"/>
  <c r="J113" i="41"/>
  <c r="J114" i="41"/>
  <c r="J111" i="41"/>
  <c r="J112" i="41"/>
  <c r="J115" i="41"/>
  <c r="J116" i="41"/>
  <c r="J120" i="41"/>
  <c r="J121" i="41"/>
  <c r="J122" i="41"/>
  <c r="J123" i="41"/>
  <c r="J124" i="41"/>
  <c r="J129" i="41"/>
  <c r="J130" i="41"/>
  <c r="J131" i="41"/>
  <c r="J135" i="41"/>
  <c r="J134" i="41"/>
  <c r="J136" i="41"/>
  <c r="J138" i="41"/>
  <c r="J137" i="41"/>
  <c r="J144" i="41"/>
  <c r="J140" i="41"/>
  <c r="J145" i="41"/>
  <c r="J146" i="41"/>
  <c r="J147" i="41"/>
  <c r="J148" i="41"/>
  <c r="J239" i="61"/>
  <c r="J54" i="61"/>
  <c r="J33" i="61"/>
  <c r="J223" i="61"/>
  <c r="J286" i="61"/>
  <c r="J241" i="61"/>
  <c r="J231" i="61"/>
  <c r="J240" i="61"/>
  <c r="J194" i="61"/>
  <c r="J226" i="61"/>
  <c r="J44" i="61"/>
  <c r="J236" i="61"/>
  <c r="J290" i="61"/>
  <c r="J216" i="61"/>
  <c r="J15" i="61"/>
  <c r="J107" i="61"/>
  <c r="J294" i="61"/>
  <c r="J34" i="61"/>
  <c r="J8" i="61"/>
  <c r="J45" i="61"/>
  <c r="J19" i="61"/>
  <c r="J26" i="61"/>
  <c r="J211" i="61"/>
  <c r="J61" i="61"/>
  <c r="J109" i="61"/>
  <c r="J69" i="61"/>
  <c r="J251" i="61"/>
  <c r="J237" i="61"/>
  <c r="J188" i="61"/>
  <c r="J25" i="61"/>
  <c r="J296" i="61"/>
  <c r="J35" i="61"/>
  <c r="J158" i="61"/>
  <c r="J62" i="61"/>
  <c r="J11" i="61"/>
  <c r="J64" i="61"/>
  <c r="J119" i="61"/>
  <c r="J70" i="61"/>
  <c r="J203" i="61"/>
  <c r="J171" i="61"/>
  <c r="J177" i="61"/>
  <c r="J252" i="61"/>
  <c r="J227" i="61"/>
  <c r="J120" i="61"/>
  <c r="J41" i="61"/>
  <c r="J55" i="61"/>
  <c r="J253" i="61"/>
  <c r="J265" i="61"/>
  <c r="J170" i="61"/>
  <c r="J191" i="61"/>
  <c r="J53" i="61"/>
  <c r="J195" i="61"/>
  <c r="J243" i="61"/>
  <c r="J178" i="61"/>
  <c r="J22" i="61"/>
  <c r="J65" i="61"/>
  <c r="J121" i="61"/>
  <c r="J164" i="61"/>
  <c r="J235" i="61"/>
  <c r="J36" i="61"/>
  <c r="J46" i="61"/>
  <c r="J76" i="61"/>
  <c r="J159" i="61"/>
  <c r="J244" i="61"/>
  <c r="J199" i="61"/>
  <c r="J224" i="61"/>
  <c r="J90" i="61"/>
  <c r="J205" i="61"/>
  <c r="J288" i="61"/>
  <c r="J165" i="61"/>
  <c r="J103" i="61"/>
  <c r="J9" i="61"/>
  <c r="J56" i="61"/>
  <c r="J66" i="61"/>
  <c r="J150" i="61"/>
  <c r="J50" i="61"/>
  <c r="J125" i="61"/>
  <c r="J127" i="61"/>
  <c r="J80" i="61"/>
  <c r="J181" i="61"/>
  <c r="J37" i="61"/>
  <c r="J292" i="61"/>
  <c r="J263" i="61"/>
  <c r="J147" i="61"/>
  <c r="J87" i="61"/>
  <c r="J254" i="61"/>
  <c r="J57" i="61"/>
  <c r="J71" i="61"/>
  <c r="J151" i="61"/>
  <c r="J246" i="61"/>
  <c r="J208" i="61"/>
  <c r="J196" i="61"/>
  <c r="J48" i="61"/>
  <c r="J285" i="61"/>
  <c r="J4" i="61"/>
  <c r="J128" i="61"/>
  <c r="J299" i="61"/>
  <c r="J189" i="61"/>
  <c r="J291" i="61"/>
  <c r="J192" i="61"/>
  <c r="J23" i="61"/>
  <c r="J58" i="61"/>
  <c r="J289" i="61"/>
  <c r="J143" i="61"/>
  <c r="J88" i="61"/>
  <c r="J111" i="61"/>
  <c r="J222" i="61"/>
  <c r="J122" i="61"/>
  <c r="J130" i="61"/>
  <c r="J193" i="61"/>
  <c r="J212" i="61"/>
  <c r="J141" i="61"/>
  <c r="J126" i="61"/>
  <c r="J255" i="61"/>
  <c r="J217" i="61"/>
  <c r="J104" i="61"/>
  <c r="J264" i="61"/>
  <c r="J166" i="61"/>
  <c r="J82" i="61"/>
  <c r="J284" i="61"/>
  <c r="J10" i="61"/>
  <c r="J167" i="61"/>
  <c r="J29" i="61"/>
  <c r="J40" i="61"/>
  <c r="J153" i="61"/>
  <c r="J256" i="61"/>
  <c r="J303" i="61"/>
  <c r="J218" i="61"/>
  <c r="J72" i="61"/>
  <c r="J89" i="61"/>
  <c r="J182" i="61"/>
  <c r="J293" i="61"/>
  <c r="J197" i="61"/>
  <c r="J247" i="61"/>
  <c r="J172" i="61"/>
  <c r="J187" i="61"/>
  <c r="J30" i="61"/>
  <c r="J83" i="61"/>
  <c r="J16" i="61"/>
  <c r="J47" i="61"/>
  <c r="J260" i="61"/>
  <c r="C615" i="45" a="1"/>
  <c r="C615" i="45" s="1"/>
  <c r="C616" i="45" a="1"/>
  <c r="C616" i="45" s="1"/>
  <c r="C617" i="45" a="1"/>
  <c r="C617" i="45" s="1"/>
  <c r="C618" i="45" a="1"/>
  <c r="C618" i="45" s="1"/>
  <c r="C619" i="45" a="1"/>
  <c r="C619" i="45" s="1"/>
  <c r="C620" i="45" a="1"/>
  <c r="C620" i="45" s="1"/>
  <c r="C621" i="45" a="1"/>
  <c r="C621" i="45" s="1"/>
  <c r="C623" i="45" a="1"/>
  <c r="C623" i="45" s="1"/>
  <c r="C625" i="45" a="1"/>
  <c r="C625" i="45" s="1"/>
  <c r="C626" i="45" a="1"/>
  <c r="C626" i="45" s="1"/>
  <c r="C627" i="45" a="1"/>
  <c r="C627" i="45" s="1"/>
  <c r="C628" i="45" a="1"/>
  <c r="C628" i="45" s="1"/>
  <c r="C629" i="45" a="1"/>
  <c r="C629" i="45" s="1"/>
  <c r="C630" i="45" a="1"/>
  <c r="C630" i="45" s="1"/>
  <c r="C631" i="45" a="1"/>
  <c r="C631" i="45" s="1"/>
  <c r="C632" i="45" a="1"/>
  <c r="C632" i="45" s="1"/>
  <c r="C633" i="45" a="1"/>
  <c r="C633" i="45" s="1"/>
  <c r="C634" i="45" a="1"/>
  <c r="C634" i="45" s="1"/>
  <c r="C635" i="45" a="1"/>
  <c r="C635" i="45" s="1"/>
  <c r="C636" i="45" a="1"/>
  <c r="C636" i="45" s="1"/>
  <c r="C637" i="45" a="1"/>
  <c r="C637" i="45" s="1"/>
  <c r="C642" i="45" a="1"/>
  <c r="C642" i="45" s="1"/>
  <c r="C643" i="45" a="1"/>
  <c r="C643" i="45" s="1"/>
  <c r="C644" i="45" a="1"/>
  <c r="C644" i="45" s="1"/>
  <c r="C645" i="45" a="1"/>
  <c r="C645" i="45" s="1"/>
  <c r="C646" i="45" a="1"/>
  <c r="C646" i="45" s="1"/>
  <c r="C647" i="45" a="1"/>
  <c r="C647" i="45" s="1"/>
  <c r="C648" i="45" a="1"/>
  <c r="C648" i="45" s="1"/>
  <c r="C649" i="45" a="1"/>
  <c r="C649" i="45" s="1"/>
  <c r="C650" i="45" a="1"/>
  <c r="C650" i="45" s="1"/>
  <c r="C651" i="45" a="1"/>
  <c r="C651" i="45" s="1"/>
  <c r="C652" i="45" a="1"/>
  <c r="C652" i="45" s="1"/>
  <c r="C655" i="45" a="1"/>
  <c r="C655" i="45" s="1"/>
  <c r="C658" i="45" a="1"/>
  <c r="C658" i="45" s="1"/>
  <c r="C659" i="45" a="1"/>
  <c r="C659" i="45" s="1"/>
  <c r="C660" i="45" a="1"/>
  <c r="C660" i="45" s="1"/>
  <c r="C661" i="45" a="1"/>
  <c r="C661" i="45" s="1"/>
  <c r="C662" i="45" a="1"/>
  <c r="C662" i="45" s="1"/>
  <c r="C663" i="45" a="1"/>
  <c r="C663" i="45" s="1"/>
  <c r="C664" i="45" a="1"/>
  <c r="C664" i="45" s="1"/>
  <c r="C665" i="45" a="1"/>
  <c r="C665" i="45" s="1"/>
  <c r="C667" i="45" a="1"/>
  <c r="C667" i="45" s="1"/>
  <c r="C668" i="45" a="1"/>
  <c r="C668" i="45" s="1"/>
  <c r="C669" i="45" a="1"/>
  <c r="C669" i="45" s="1"/>
  <c r="C671" i="45" a="1"/>
  <c r="C671" i="45" s="1"/>
  <c r="C672" i="45" a="1"/>
  <c r="C672" i="45" s="1"/>
  <c r="C673" i="45" a="1"/>
  <c r="C673" i="45" s="1"/>
  <c r="C675" i="45" a="1"/>
  <c r="C675" i="45" s="1"/>
  <c r="C679" i="45" a="1"/>
  <c r="C679" i="45" s="1"/>
  <c r="C680" i="45" a="1"/>
  <c r="C680" i="45" s="1"/>
  <c r="C681" i="45" a="1"/>
  <c r="C681" i="45" s="1"/>
  <c r="C682" i="45" a="1"/>
  <c r="C682" i="45" s="1"/>
  <c r="C685" i="45" a="1"/>
  <c r="C685" i="45" s="1"/>
  <c r="C686" i="45" a="1"/>
  <c r="C686" i="45" s="1"/>
  <c r="C688" i="45" a="1"/>
  <c r="C688" i="45" s="1"/>
  <c r="C689" i="45" a="1"/>
  <c r="C689" i="45" s="1"/>
  <c r="C690" i="45" a="1"/>
  <c r="C690" i="45" s="1"/>
  <c r="C691" i="45" a="1"/>
  <c r="C691" i="45" s="1"/>
  <c r="C692" i="45" a="1"/>
  <c r="C692" i="45" s="1"/>
  <c r="C693" i="45" a="1"/>
  <c r="C693" i="45" s="1"/>
  <c r="C694" i="45" a="1"/>
  <c r="C694" i="45" s="1"/>
  <c r="C695" i="45" a="1"/>
  <c r="C695" i="45" s="1"/>
  <c r="C696" i="45" a="1"/>
  <c r="C696" i="45" s="1"/>
  <c r="C697" i="45" a="1"/>
  <c r="C697" i="45" s="1"/>
  <c r="C698" i="45" a="1"/>
  <c r="C698" i="45" s="1"/>
  <c r="C699" i="45" a="1"/>
  <c r="C699" i="45" s="1"/>
  <c r="C700" i="45" a="1"/>
  <c r="C700" i="45" s="1"/>
  <c r="C704" i="45" a="1"/>
  <c r="C704" i="45" s="1"/>
  <c r="C705" i="45" a="1"/>
  <c r="C705" i="45" s="1"/>
  <c r="C706" i="45" a="1"/>
  <c r="C706" i="45" s="1"/>
  <c r="C707" i="45" a="1"/>
  <c r="C707" i="45" s="1"/>
  <c r="C708" i="45" a="1"/>
  <c r="C708" i="45" s="1"/>
  <c r="C709" i="45" a="1"/>
  <c r="C709" i="45" s="1"/>
  <c r="C710" i="45" a="1"/>
  <c r="C710" i="45" s="1"/>
  <c r="C711" i="45" a="1"/>
  <c r="C711" i="45" s="1"/>
  <c r="C712" i="45" a="1"/>
  <c r="C712" i="45" s="1"/>
  <c r="C713" i="45" a="1"/>
  <c r="C713" i="45" s="1"/>
  <c r="C714" i="45" a="1"/>
  <c r="C714" i="45" s="1"/>
  <c r="C715" i="45" a="1"/>
  <c r="C715" i="45" s="1"/>
  <c r="C716" i="45" a="1"/>
  <c r="C716" i="45" s="1"/>
  <c r="C717" i="45" a="1"/>
  <c r="C717" i="45" s="1"/>
  <c r="C718" i="45" a="1"/>
  <c r="C718" i="45" s="1"/>
  <c r="C719" i="45" a="1"/>
  <c r="C719" i="45" s="1"/>
  <c r="C720" i="45" a="1"/>
  <c r="C720" i="45" s="1"/>
  <c r="C721" i="45" a="1"/>
  <c r="C721" i="45" s="1"/>
  <c r="C722" i="45" a="1"/>
  <c r="C722" i="45" s="1"/>
  <c r="C723" i="45" a="1"/>
  <c r="C723" i="45" s="1"/>
  <c r="C724" i="45" a="1"/>
  <c r="C724" i="45" s="1"/>
  <c r="C725" i="45" a="1"/>
  <c r="C725" i="45" s="1"/>
  <c r="C726" i="45" a="1"/>
  <c r="C726" i="45" s="1"/>
  <c r="C727" i="45" a="1"/>
  <c r="C727" i="45" s="1"/>
  <c r="C728" i="45" a="1"/>
  <c r="C728" i="45" s="1"/>
  <c r="C729" i="45" a="1"/>
  <c r="C729" i="45" s="1"/>
  <c r="C730" i="45" a="1"/>
  <c r="C730" i="45" s="1"/>
  <c r="C731" i="45" a="1"/>
  <c r="C731" i="45" s="1"/>
  <c r="C732" i="45" a="1"/>
  <c r="C732" i="45" s="1"/>
  <c r="C733" i="45" a="1"/>
  <c r="C733" i="45" s="1"/>
  <c r="C734" i="45" a="1"/>
  <c r="C734" i="45" s="1"/>
  <c r="C735" i="45" a="1"/>
  <c r="C735" i="45" s="1"/>
  <c r="C736" i="45" a="1"/>
  <c r="C736" i="45" s="1"/>
  <c r="C737" i="45" a="1"/>
  <c r="C737" i="45" s="1"/>
  <c r="C738" i="45" a="1"/>
  <c r="C738" i="45" s="1"/>
  <c r="C739" i="45" a="1"/>
  <c r="C739" i="45" s="1"/>
  <c r="C740" i="45" a="1"/>
  <c r="C740" i="45" s="1"/>
  <c r="C741" i="45" a="1"/>
  <c r="C741" i="45" s="1"/>
  <c r="C742" i="45" a="1"/>
  <c r="C742" i="45" s="1"/>
  <c r="C743" i="45" a="1"/>
  <c r="C743" i="45" s="1"/>
  <c r="C744" i="45" a="1"/>
  <c r="C744" i="45" s="1"/>
  <c r="C745" i="45" a="1"/>
  <c r="C745" i="45" s="1"/>
  <c r="C746" i="45" a="1"/>
  <c r="C746" i="45" s="1"/>
  <c r="C747" i="45" a="1"/>
  <c r="C747" i="45" s="1"/>
  <c r="C748" i="45" a="1"/>
  <c r="C748" i="45" s="1"/>
  <c r="C749" i="45" a="1"/>
  <c r="C749" i="45" s="1"/>
  <c r="C750" i="45" a="1"/>
  <c r="C750" i="45" s="1"/>
  <c r="C751" i="45" a="1"/>
  <c r="C751" i="45" s="1"/>
  <c r="C752" i="45" a="1"/>
  <c r="C752" i="45" s="1"/>
  <c r="C753" i="45" a="1"/>
  <c r="C753" i="45" s="1"/>
  <c r="C754" i="45" a="1"/>
  <c r="C754" i="45" s="1"/>
  <c r="C755" i="45" a="1"/>
  <c r="C755" i="45" s="1"/>
  <c r="C756" i="45" a="1"/>
  <c r="C756" i="45" s="1"/>
  <c r="C757" i="45" a="1"/>
  <c r="C757" i="45" s="1"/>
  <c r="C758" i="45" a="1"/>
  <c r="C758" i="45" s="1"/>
  <c r="C759" i="45" a="1"/>
  <c r="C759" i="45" s="1"/>
  <c r="C760" i="45" a="1"/>
  <c r="C760" i="45" s="1"/>
  <c r="C761" i="45" a="1"/>
  <c r="C761" i="45" s="1"/>
  <c r="C762" i="45" a="1"/>
  <c r="C762" i="45" s="1"/>
  <c r="C763" i="45" a="1"/>
  <c r="C763" i="45" s="1"/>
  <c r="C764" i="45" a="1"/>
  <c r="C764" i="45" s="1"/>
  <c r="C765" i="45" a="1"/>
  <c r="C765" i="45" s="1"/>
  <c r="C766" i="45" a="1"/>
  <c r="C766" i="45" s="1"/>
  <c r="C767" i="45" a="1"/>
  <c r="C767" i="45" s="1"/>
  <c r="C768" i="45" a="1"/>
  <c r="C768" i="45" s="1"/>
  <c r="C769" i="45" a="1"/>
  <c r="C769" i="45" s="1"/>
  <c r="C770" i="45" a="1"/>
  <c r="C770" i="45" s="1"/>
  <c r="C771" i="45" a="1"/>
  <c r="C771" i="45" s="1"/>
  <c r="C772" i="45" a="1"/>
  <c r="C772" i="45" s="1"/>
  <c r="C773" i="45" a="1"/>
  <c r="C773" i="45" s="1"/>
  <c r="C774" i="45" a="1"/>
  <c r="C774" i="45" s="1"/>
  <c r="C775" i="45" a="1"/>
  <c r="C775" i="45" s="1"/>
  <c r="C776" i="45" a="1"/>
  <c r="C776" i="45" s="1"/>
  <c r="C777" i="45" a="1"/>
  <c r="C777" i="45" s="1"/>
  <c r="C778" i="45" a="1"/>
  <c r="C778" i="45" s="1"/>
  <c r="C779" i="45" a="1"/>
  <c r="C779" i="45" s="1"/>
  <c r="C780" i="45" a="1"/>
  <c r="C780" i="45" s="1"/>
  <c r="C781" i="45" a="1"/>
  <c r="C781" i="45" s="1"/>
  <c r="C782" i="45" a="1"/>
  <c r="C782" i="45" s="1"/>
  <c r="C783" i="45" a="1"/>
  <c r="C783" i="45" s="1"/>
  <c r="C784" i="45" a="1"/>
  <c r="C784" i="45" s="1"/>
  <c r="C785" i="45" a="1"/>
  <c r="C785" i="45" s="1"/>
  <c r="C786" i="45" a="1"/>
  <c r="C786" i="45" s="1"/>
  <c r="C787" i="45" a="1"/>
  <c r="C787" i="45" s="1"/>
  <c r="C788" i="45" a="1"/>
  <c r="C788" i="45" s="1"/>
  <c r="C789" i="45" a="1"/>
  <c r="C789" i="45" s="1"/>
  <c r="C790" i="45" a="1"/>
  <c r="C790" i="45" s="1"/>
  <c r="C791" i="45" a="1"/>
  <c r="C791" i="45" s="1"/>
  <c r="C792" i="45" a="1"/>
  <c r="C792" i="45" s="1"/>
  <c r="C793" i="45" a="1"/>
  <c r="C793" i="45" s="1"/>
  <c r="C794" i="45" a="1"/>
  <c r="C794" i="45" s="1"/>
  <c r="C795" i="45" a="1"/>
  <c r="C795" i="45" s="1"/>
  <c r="C796" i="45" a="1"/>
  <c r="C796" i="45" s="1"/>
  <c r="C797" i="45" a="1"/>
  <c r="C797" i="45" s="1"/>
  <c r="C798" i="45" a="1"/>
  <c r="C798" i="45" s="1"/>
  <c r="C799" i="45" a="1"/>
  <c r="C799" i="45" s="1"/>
  <c r="C800" i="45" a="1"/>
  <c r="C800" i="45" s="1"/>
  <c r="C801" i="45" a="1"/>
  <c r="C801" i="45" s="1"/>
  <c r="C802" i="45" a="1"/>
  <c r="C802" i="45" s="1"/>
  <c r="C803" i="45" a="1"/>
  <c r="C803" i="45" s="1"/>
  <c r="C804" i="45" a="1"/>
  <c r="C804" i="45" s="1"/>
  <c r="C805" i="45" a="1"/>
  <c r="C805" i="45" s="1"/>
  <c r="C806" i="45" a="1"/>
  <c r="C806" i="45" s="1"/>
  <c r="C807" i="45" a="1"/>
  <c r="C807" i="45" s="1"/>
  <c r="C808" i="45" a="1"/>
  <c r="C808" i="45" s="1"/>
  <c r="C809" i="45" a="1"/>
  <c r="C809" i="45" s="1"/>
  <c r="C810" i="45" a="1"/>
  <c r="C810" i="45" s="1"/>
  <c r="C811" i="45" a="1"/>
  <c r="C811" i="45" s="1"/>
  <c r="C812" i="45" a="1"/>
  <c r="C812" i="45" s="1"/>
  <c r="C813" i="45" a="1"/>
  <c r="C813" i="45" s="1"/>
  <c r="C814" i="45" a="1"/>
  <c r="C814" i="45" s="1"/>
  <c r="C815" i="45" a="1"/>
  <c r="C815" i="45" s="1"/>
  <c r="C816" i="45" a="1"/>
  <c r="C816" i="45" s="1"/>
  <c r="C817" i="45" a="1"/>
  <c r="C817" i="45" s="1"/>
  <c r="C818" i="45" a="1"/>
  <c r="C818" i="45" s="1"/>
  <c r="C819" i="45" a="1"/>
  <c r="C819" i="45" s="1"/>
  <c r="C820" i="45" a="1"/>
  <c r="C820" i="45" s="1"/>
  <c r="C821" i="45" a="1"/>
  <c r="C821" i="45" s="1"/>
  <c r="C822" i="45" a="1"/>
  <c r="C822" i="45" s="1"/>
  <c r="C823" i="45" a="1"/>
  <c r="C823" i="45" s="1"/>
  <c r="C824" i="45" a="1"/>
  <c r="C824" i="45" s="1"/>
  <c r="C825" i="45" a="1"/>
  <c r="C825" i="45" s="1"/>
  <c r="C826" i="45" a="1"/>
  <c r="C826" i="45" s="1"/>
  <c r="C827" i="45" a="1"/>
  <c r="C827" i="45" s="1"/>
  <c r="C828" i="45" a="1"/>
  <c r="C828" i="45" s="1"/>
  <c r="C829" i="45" a="1"/>
  <c r="C829" i="45" s="1"/>
  <c r="C830" i="45" a="1"/>
  <c r="C830" i="45" s="1"/>
  <c r="C831" i="45" a="1"/>
  <c r="C831" i="45" s="1"/>
  <c r="C832" i="45" a="1"/>
  <c r="C832" i="45" s="1"/>
  <c r="C833" i="45" a="1"/>
  <c r="C833" i="45" s="1"/>
  <c r="C834" i="45" a="1"/>
  <c r="C834" i="45" s="1"/>
  <c r="C835" i="45" a="1"/>
  <c r="C835" i="45" s="1"/>
  <c r="C836" i="45" a="1"/>
  <c r="C836" i="45" s="1"/>
  <c r="C837" i="45" a="1"/>
  <c r="C837" i="45" s="1"/>
  <c r="C838" i="45" a="1"/>
  <c r="C838" i="45" s="1"/>
  <c r="C839" i="45" a="1"/>
  <c r="C839" i="45" s="1"/>
  <c r="C840" i="45" a="1"/>
  <c r="C840" i="45" s="1"/>
  <c r="C841" i="45" a="1"/>
  <c r="C841" i="45" s="1"/>
  <c r="C842" i="45" a="1"/>
  <c r="C842" i="45" s="1"/>
  <c r="C843" i="45" a="1"/>
  <c r="C843" i="45" s="1"/>
  <c r="C844" i="45" a="1"/>
  <c r="C844" i="45" s="1"/>
  <c r="C845" i="45" a="1"/>
  <c r="C845" i="45" s="1"/>
  <c r="C846" i="45" a="1"/>
  <c r="C846" i="45" s="1"/>
  <c r="C847" i="45" a="1"/>
  <c r="C847" i="45" s="1"/>
  <c r="C848" i="45" a="1"/>
  <c r="C848" i="45" s="1"/>
  <c r="C849" i="45" a="1"/>
  <c r="C849" i="45" s="1"/>
  <c r="C850" i="45" a="1"/>
  <c r="C850" i="45" s="1"/>
  <c r="C851" i="45" a="1"/>
  <c r="C851" i="45" s="1"/>
  <c r="C852" i="45" a="1"/>
  <c r="C852" i="45" s="1"/>
  <c r="C853" i="45" a="1"/>
  <c r="C853" i="45" s="1"/>
  <c r="C854" i="45" a="1"/>
  <c r="C854" i="45" s="1"/>
  <c r="C855" i="45" a="1"/>
  <c r="C855" i="45" s="1"/>
  <c r="C856" i="45" a="1"/>
  <c r="C856" i="45" s="1"/>
  <c r="C857" i="45" a="1"/>
  <c r="C857" i="45" s="1"/>
  <c r="C858" i="45" a="1"/>
  <c r="C858" i="45" s="1"/>
  <c r="C859" i="45" a="1"/>
  <c r="C859" i="45" s="1"/>
  <c r="C860" i="45" a="1"/>
  <c r="C860" i="45" s="1"/>
  <c r="C861" i="45" a="1"/>
  <c r="C861" i="45" s="1"/>
  <c r="C862" i="45" a="1"/>
  <c r="C862" i="45" s="1"/>
  <c r="C863" i="45" a="1"/>
  <c r="C863" i="45" s="1"/>
  <c r="C864" i="45" a="1"/>
  <c r="C864" i="45" s="1"/>
  <c r="C865" i="45" a="1"/>
  <c r="C865" i="45" s="1"/>
  <c r="C866" i="45" a="1"/>
  <c r="C866" i="45" s="1"/>
  <c r="C867" i="45" a="1"/>
  <c r="C867" i="45" s="1"/>
  <c r="C868" i="45" a="1"/>
  <c r="C868" i="45" s="1"/>
  <c r="C869" i="45" a="1"/>
  <c r="C869" i="45" s="1"/>
  <c r="C870" i="45" a="1"/>
  <c r="C870" i="45" s="1"/>
  <c r="C871" i="45" a="1"/>
  <c r="C871" i="45" s="1"/>
  <c r="C872" i="45" a="1"/>
  <c r="C872" i="45" s="1"/>
  <c r="C873" i="45" a="1"/>
  <c r="C873" i="45" s="1"/>
  <c r="C874" i="45" a="1"/>
  <c r="C874" i="45" s="1"/>
  <c r="C875" i="45" a="1"/>
  <c r="C875" i="45" s="1"/>
  <c r="C876" i="45" a="1"/>
  <c r="C876" i="45" s="1"/>
  <c r="C877" i="45" a="1"/>
  <c r="C877" i="45" s="1"/>
  <c r="C878" i="45" a="1"/>
  <c r="C878" i="45" s="1"/>
  <c r="C879" i="45" a="1"/>
  <c r="C879" i="45" s="1"/>
  <c r="C880" i="45" a="1"/>
  <c r="C880" i="45" s="1"/>
  <c r="C881" i="45" a="1"/>
  <c r="C881" i="45" s="1"/>
  <c r="C882" i="45" a="1"/>
  <c r="C882" i="45" s="1"/>
  <c r="C883" i="45" a="1"/>
  <c r="C883" i="45" s="1"/>
  <c r="C884" i="45" a="1"/>
  <c r="C884" i="45" s="1"/>
  <c r="C885" i="45" a="1"/>
  <c r="C885" i="45" s="1"/>
  <c r="C886" i="45" a="1"/>
  <c r="C886" i="45" s="1"/>
  <c r="C887" i="45" a="1"/>
  <c r="C887" i="45" s="1"/>
  <c r="C888" i="45" a="1"/>
  <c r="C888" i="45" s="1"/>
  <c r="C889" i="45" a="1"/>
  <c r="C889" i="45" s="1"/>
  <c r="C890" i="45" a="1"/>
  <c r="C890" i="45" s="1"/>
  <c r="C891" i="45" a="1"/>
  <c r="C891" i="45" s="1"/>
  <c r="C892" i="45" a="1"/>
  <c r="C892" i="45" s="1"/>
  <c r="C893" i="45" a="1"/>
  <c r="C893" i="45" s="1"/>
  <c r="C894" i="45" a="1"/>
  <c r="C894" i="45" s="1"/>
  <c r="C895" i="45" a="1"/>
  <c r="C895" i="45" s="1"/>
  <c r="C896" i="45" a="1"/>
  <c r="C896" i="45" s="1"/>
  <c r="C897" i="45" a="1"/>
  <c r="C897" i="45" s="1"/>
  <c r="C898" i="45" a="1"/>
  <c r="C898" i="45" s="1"/>
  <c r="C899" i="45" a="1"/>
  <c r="C899" i="45" s="1"/>
  <c r="C900" i="45" a="1"/>
  <c r="C900" i="45" s="1"/>
  <c r="C901" i="45" a="1"/>
  <c r="C901" i="45" s="1"/>
  <c r="C902" i="45" a="1"/>
  <c r="C902" i="45" s="1"/>
  <c r="C903" i="45" a="1"/>
  <c r="C903" i="45" s="1"/>
  <c r="C904" i="45" a="1"/>
  <c r="C904" i="45" s="1"/>
  <c r="C905" i="45" a="1"/>
  <c r="C905" i="45" s="1"/>
  <c r="C906" i="45" a="1"/>
  <c r="C906" i="45" s="1"/>
  <c r="C907" i="45" a="1"/>
  <c r="C907" i="45" s="1"/>
  <c r="C908" i="45" a="1"/>
  <c r="C908" i="45" s="1"/>
  <c r="C909" i="45" a="1"/>
  <c r="C909" i="45" s="1"/>
  <c r="C910" i="45" a="1"/>
  <c r="C910" i="45" s="1"/>
  <c r="C911" i="45" a="1"/>
  <c r="C911" i="45" s="1"/>
  <c r="C912" i="45" a="1"/>
  <c r="C912" i="45" s="1"/>
  <c r="C913" i="45" a="1"/>
  <c r="C913" i="45" s="1"/>
  <c r="C914" i="45" a="1"/>
  <c r="C914" i="45" s="1"/>
  <c r="C915" i="45" a="1"/>
  <c r="C915" i="45" s="1"/>
  <c r="C916" i="45" a="1"/>
  <c r="C916" i="45" s="1"/>
  <c r="C917" i="45" a="1"/>
  <c r="C917" i="45" s="1"/>
  <c r="C918" i="45" a="1"/>
  <c r="C918" i="45" s="1"/>
  <c r="C919" i="45" a="1"/>
  <c r="C919" i="45" s="1"/>
  <c r="C920" i="45" a="1"/>
  <c r="C920" i="45" s="1"/>
  <c r="C921" i="45" a="1"/>
  <c r="C921" i="45" s="1"/>
  <c r="C922" i="45" a="1"/>
  <c r="C922" i="45" s="1"/>
  <c r="C923" i="45" a="1"/>
  <c r="C923" i="45" s="1"/>
  <c r="C924" i="45" a="1"/>
  <c r="C924" i="45" s="1"/>
  <c r="C925" i="45" a="1"/>
  <c r="C925" i="45" s="1"/>
  <c r="C926" i="45" a="1"/>
  <c r="C926" i="45" s="1"/>
  <c r="C927" i="45" a="1"/>
  <c r="C927" i="45" s="1"/>
  <c r="C928" i="45" a="1"/>
  <c r="C928" i="45" s="1"/>
  <c r="C929" i="45" a="1"/>
  <c r="C929" i="45" s="1"/>
  <c r="C930" i="45" a="1"/>
  <c r="C930" i="45" s="1"/>
  <c r="C931" i="45" a="1"/>
  <c r="C931" i="45" s="1"/>
  <c r="C932" i="45" a="1"/>
  <c r="C932" i="45" s="1"/>
  <c r="C933" i="45" a="1"/>
  <c r="C933" i="45" s="1"/>
  <c r="C934" i="45" a="1"/>
  <c r="C934" i="45" s="1"/>
  <c r="C935" i="45" a="1"/>
  <c r="C935" i="45" s="1"/>
  <c r="C936" i="45" a="1"/>
  <c r="C936" i="45" s="1"/>
  <c r="C937" i="45" a="1"/>
  <c r="C937" i="45" s="1"/>
  <c r="C938" i="45" a="1"/>
  <c r="C938" i="45" s="1"/>
  <c r="C939" i="45" a="1"/>
  <c r="C939" i="45" s="1"/>
  <c r="C940" i="45" a="1"/>
  <c r="C940" i="45" s="1"/>
  <c r="C941" i="45" a="1"/>
  <c r="C941" i="45" s="1"/>
  <c r="C942" i="45" a="1"/>
  <c r="C942" i="45" s="1"/>
  <c r="C943" i="45" a="1"/>
  <c r="C943" i="45" s="1"/>
  <c r="C944" i="45" a="1"/>
  <c r="C944" i="45" s="1"/>
  <c r="C945" i="45" a="1"/>
  <c r="C945" i="45" s="1"/>
  <c r="C946" i="45" a="1"/>
  <c r="C946" i="45" s="1"/>
  <c r="C947" i="45" a="1"/>
  <c r="C947" i="45" s="1"/>
  <c r="C948" i="45" a="1"/>
  <c r="C948" i="45" s="1"/>
  <c r="C949" i="45" a="1"/>
  <c r="C949" i="45" s="1"/>
  <c r="C950" i="45" a="1"/>
  <c r="C950" i="45" s="1"/>
  <c r="C951" i="45" a="1"/>
  <c r="C951" i="45" s="1"/>
  <c r="C952" i="45" a="1"/>
  <c r="C952" i="45" s="1"/>
  <c r="D613" i="45" a="1"/>
  <c r="D613" i="45" s="1"/>
  <c r="D615" i="45" a="1"/>
  <c r="D615" i="45" s="1"/>
  <c r="D616" i="45" a="1"/>
  <c r="D616" i="45" s="1"/>
  <c r="D617" i="45" a="1"/>
  <c r="D617" i="45" s="1"/>
  <c r="D618" i="45" a="1"/>
  <c r="D618" i="45" s="1"/>
  <c r="D619" i="45" a="1"/>
  <c r="D619" i="45" s="1"/>
  <c r="D620" i="45" a="1"/>
  <c r="D620" i="45" s="1"/>
  <c r="D621" i="45" a="1"/>
  <c r="D621" i="45" s="1"/>
  <c r="D623" i="45" a="1"/>
  <c r="D623" i="45" s="1"/>
  <c r="D624" i="45" a="1"/>
  <c r="D624" i="45" s="1"/>
  <c r="D625" i="45" a="1"/>
  <c r="D625" i="45" s="1"/>
  <c r="D626" i="45" a="1"/>
  <c r="D626" i="45" s="1"/>
  <c r="D627" i="45" a="1"/>
  <c r="D627" i="45" s="1"/>
  <c r="D628" i="45" a="1"/>
  <c r="D628" i="45" s="1"/>
  <c r="D629" i="45" a="1"/>
  <c r="D629" i="45" s="1"/>
  <c r="D630" i="45" a="1"/>
  <c r="D630" i="45" s="1"/>
  <c r="D631" i="45" a="1"/>
  <c r="D631" i="45" s="1"/>
  <c r="D633" i="45" a="1"/>
  <c r="D633" i="45" s="1"/>
  <c r="D634" i="45" a="1"/>
  <c r="D634" i="45" s="1"/>
  <c r="D635" i="45" a="1"/>
  <c r="D635" i="45" s="1"/>
  <c r="D636" i="45" a="1"/>
  <c r="D636" i="45" s="1"/>
  <c r="D637" i="45" a="1"/>
  <c r="D637" i="45" s="1"/>
  <c r="D638" i="45" a="1"/>
  <c r="D638" i="45" s="1"/>
  <c r="D639" i="45" a="1"/>
  <c r="D639" i="45" s="1"/>
  <c r="D640" i="45" a="1"/>
  <c r="D640" i="45" s="1"/>
  <c r="D641" i="45" a="1"/>
  <c r="D641" i="45" s="1"/>
  <c r="D642" i="45" a="1"/>
  <c r="D642" i="45" s="1"/>
  <c r="D643" i="45" a="1"/>
  <c r="D643" i="45" s="1"/>
  <c r="D644" i="45" a="1"/>
  <c r="D644" i="45" s="1"/>
  <c r="D645" i="45" a="1"/>
  <c r="D645" i="45" s="1"/>
  <c r="D646" i="45" a="1"/>
  <c r="D646" i="45" s="1"/>
  <c r="D647" i="45" a="1"/>
  <c r="D647" i="45" s="1"/>
  <c r="D648" i="45" a="1"/>
  <c r="D648" i="45" s="1"/>
  <c r="D649" i="45" a="1"/>
  <c r="D649" i="45" s="1"/>
  <c r="D650" i="45" a="1"/>
  <c r="D650" i="45" s="1"/>
  <c r="D651" i="45" a="1"/>
  <c r="D651" i="45" s="1"/>
  <c r="D652" i="45" a="1"/>
  <c r="D652" i="45" s="1"/>
  <c r="D653" i="45" a="1"/>
  <c r="D653" i="45" s="1"/>
  <c r="D654" i="45" a="1"/>
  <c r="D654" i="45" s="1"/>
  <c r="D655" i="45" a="1"/>
  <c r="D655" i="45" s="1"/>
  <c r="D658" i="45" a="1"/>
  <c r="D658" i="45" s="1"/>
  <c r="D659" i="45" a="1"/>
  <c r="D659" i="45" s="1"/>
  <c r="D661" i="45" a="1"/>
  <c r="D661" i="45" s="1"/>
  <c r="D662" i="45" a="1"/>
  <c r="D662" i="45" s="1"/>
  <c r="D663" i="45" a="1"/>
  <c r="D663" i="45" s="1"/>
  <c r="D664" i="45" a="1"/>
  <c r="D664" i="45" s="1"/>
  <c r="D665" i="45" a="1"/>
  <c r="D665" i="45" s="1"/>
  <c r="D667" i="45" a="1"/>
  <c r="D667" i="45" s="1"/>
  <c r="D668" i="45" a="1"/>
  <c r="D668" i="45" s="1"/>
  <c r="D669" i="45" a="1"/>
  <c r="D669" i="45" s="1"/>
  <c r="D671" i="45" a="1"/>
  <c r="D671" i="45" s="1"/>
  <c r="D672" i="45" a="1"/>
  <c r="D672" i="45" s="1"/>
  <c r="D673" i="45" a="1"/>
  <c r="D673" i="45" s="1"/>
  <c r="D675" i="45" a="1"/>
  <c r="D675" i="45" s="1"/>
  <c r="D676" i="45" a="1"/>
  <c r="D676" i="45" s="1"/>
  <c r="D679" i="45" a="1"/>
  <c r="D679" i="45" s="1"/>
  <c r="D680" i="45" a="1"/>
  <c r="D680" i="45" s="1"/>
  <c r="D681" i="45" a="1"/>
  <c r="D681" i="45" s="1"/>
  <c r="D682" i="45" a="1"/>
  <c r="D682" i="45" s="1"/>
  <c r="D683" i="45" a="1"/>
  <c r="D683" i="45" s="1"/>
  <c r="D685" i="45" a="1"/>
  <c r="D685" i="45" s="1"/>
  <c r="D686" i="45" a="1"/>
  <c r="D686" i="45" s="1"/>
  <c r="D687" i="45" a="1"/>
  <c r="D687" i="45" s="1"/>
  <c r="D688" i="45" a="1"/>
  <c r="D688" i="45" s="1"/>
  <c r="D689" i="45" a="1"/>
  <c r="D689" i="45" s="1"/>
  <c r="D690" i="45" a="1"/>
  <c r="D690" i="45" s="1"/>
  <c r="D691" i="45" a="1"/>
  <c r="D691" i="45" s="1"/>
  <c r="D692" i="45" a="1"/>
  <c r="D692" i="45" s="1"/>
  <c r="D693" i="45" a="1"/>
  <c r="D693" i="45" s="1"/>
  <c r="D694" i="45" a="1"/>
  <c r="D694" i="45" s="1"/>
  <c r="D695" i="45" a="1"/>
  <c r="D695" i="45" s="1"/>
  <c r="D696" i="45" a="1"/>
  <c r="D696" i="45" s="1"/>
  <c r="D697" i="45" a="1"/>
  <c r="D697" i="45" s="1"/>
  <c r="D698" i="45" a="1"/>
  <c r="D698" i="45" s="1"/>
  <c r="D699" i="45" a="1"/>
  <c r="D699" i="45" s="1"/>
  <c r="D700" i="45" a="1"/>
  <c r="D700" i="45" s="1"/>
  <c r="D701" i="45" a="1"/>
  <c r="D701" i="45" s="1"/>
  <c r="D702" i="45" a="1"/>
  <c r="D702" i="45" s="1"/>
  <c r="D703" i="45" a="1"/>
  <c r="D703" i="45" s="1"/>
  <c r="D704" i="45" a="1"/>
  <c r="D704" i="45" s="1"/>
  <c r="D705" i="45" a="1"/>
  <c r="D705" i="45" s="1"/>
  <c r="D706" i="45" a="1"/>
  <c r="D706" i="45" s="1"/>
  <c r="D707" i="45" a="1"/>
  <c r="D707" i="45" s="1"/>
  <c r="D708" i="45" a="1"/>
  <c r="D708" i="45" s="1"/>
  <c r="D709" i="45" a="1"/>
  <c r="D709" i="45" s="1"/>
  <c r="D710" i="45" a="1"/>
  <c r="D710" i="45" s="1"/>
  <c r="D711" i="45" a="1"/>
  <c r="D711" i="45" s="1"/>
  <c r="D712" i="45" a="1"/>
  <c r="D712" i="45" s="1"/>
  <c r="D713" i="45" a="1"/>
  <c r="D713" i="45" s="1"/>
  <c r="D714" i="45" a="1"/>
  <c r="D714" i="45" s="1"/>
  <c r="D715" i="45" a="1"/>
  <c r="D715" i="45" s="1"/>
  <c r="D716" i="45" a="1"/>
  <c r="D716" i="45" s="1"/>
  <c r="D717" i="45" a="1"/>
  <c r="D717" i="45" s="1"/>
  <c r="D718" i="45" a="1"/>
  <c r="D718" i="45" s="1"/>
  <c r="D719" i="45" a="1"/>
  <c r="D719" i="45" s="1"/>
  <c r="D720" i="45" a="1"/>
  <c r="D720" i="45" s="1"/>
  <c r="D721" i="45" a="1"/>
  <c r="D721" i="45" s="1"/>
  <c r="D722" i="45" a="1"/>
  <c r="D722" i="45" s="1"/>
  <c r="D723" i="45" a="1"/>
  <c r="D723" i="45" s="1"/>
  <c r="D724" i="45" a="1"/>
  <c r="D724" i="45" s="1"/>
  <c r="D725" i="45" a="1"/>
  <c r="D725" i="45" s="1"/>
  <c r="D726" i="45" a="1"/>
  <c r="D726" i="45" s="1"/>
  <c r="D727" i="45" a="1"/>
  <c r="D727" i="45" s="1"/>
  <c r="D728" i="45" a="1"/>
  <c r="D728" i="45" s="1"/>
  <c r="D729" i="45" a="1"/>
  <c r="D729" i="45" s="1"/>
  <c r="D730" i="45" a="1"/>
  <c r="D730" i="45" s="1"/>
  <c r="D731" i="45" a="1"/>
  <c r="D731" i="45" s="1"/>
  <c r="D732" i="45" a="1"/>
  <c r="D732" i="45" s="1"/>
  <c r="D733" i="45" a="1"/>
  <c r="D733" i="45" s="1"/>
  <c r="D734" i="45" a="1"/>
  <c r="D734" i="45" s="1"/>
  <c r="D735" i="45" a="1"/>
  <c r="D735" i="45" s="1"/>
  <c r="D736" i="45" a="1"/>
  <c r="D736" i="45" s="1"/>
  <c r="D737" i="45" a="1"/>
  <c r="D737" i="45" s="1"/>
  <c r="D738" i="45" a="1"/>
  <c r="D738" i="45" s="1"/>
  <c r="D739" i="45" a="1"/>
  <c r="D739" i="45" s="1"/>
  <c r="D740" i="45" a="1"/>
  <c r="D740" i="45" s="1"/>
  <c r="D741" i="45" a="1"/>
  <c r="D741" i="45" s="1"/>
  <c r="D742" i="45" a="1"/>
  <c r="D742" i="45" s="1"/>
  <c r="D743" i="45" a="1"/>
  <c r="D743" i="45" s="1"/>
  <c r="D744" i="45" a="1"/>
  <c r="D744" i="45" s="1"/>
  <c r="D745" i="45" a="1"/>
  <c r="D745" i="45" s="1"/>
  <c r="D746" i="45" a="1"/>
  <c r="D746" i="45" s="1"/>
  <c r="D747" i="45" a="1"/>
  <c r="D747" i="45" s="1"/>
  <c r="D748" i="45" a="1"/>
  <c r="D748" i="45" s="1"/>
  <c r="D749" i="45" a="1"/>
  <c r="D749" i="45" s="1"/>
  <c r="D750" i="45" a="1"/>
  <c r="D750" i="45" s="1"/>
  <c r="D751" i="45" a="1"/>
  <c r="D751" i="45" s="1"/>
  <c r="D752" i="45" a="1"/>
  <c r="D752" i="45" s="1"/>
  <c r="D753" i="45" a="1"/>
  <c r="D753" i="45" s="1"/>
  <c r="D754" i="45" a="1"/>
  <c r="D754" i="45" s="1"/>
  <c r="D755" i="45" a="1"/>
  <c r="D755" i="45" s="1"/>
  <c r="D756" i="45" a="1"/>
  <c r="D756" i="45" s="1"/>
  <c r="D757" i="45" a="1"/>
  <c r="D757" i="45" s="1"/>
  <c r="D758" i="45" a="1"/>
  <c r="D758" i="45" s="1"/>
  <c r="D759" i="45" a="1"/>
  <c r="D759" i="45" s="1"/>
  <c r="D760" i="45" a="1"/>
  <c r="D760" i="45" s="1"/>
  <c r="D761" i="45" a="1"/>
  <c r="D761" i="45" s="1"/>
  <c r="D762" i="45" a="1"/>
  <c r="D762" i="45" s="1"/>
  <c r="D763" i="45" a="1"/>
  <c r="D763" i="45" s="1"/>
  <c r="D764" i="45" a="1"/>
  <c r="D764" i="45" s="1"/>
  <c r="D765" i="45" a="1"/>
  <c r="D765" i="45" s="1"/>
  <c r="D766" i="45" a="1"/>
  <c r="D766" i="45" s="1"/>
  <c r="D767" i="45" a="1"/>
  <c r="D767" i="45" s="1"/>
  <c r="D768" i="45" a="1"/>
  <c r="D768" i="45" s="1"/>
  <c r="D769" i="45" a="1"/>
  <c r="D769" i="45" s="1"/>
  <c r="D770" i="45" a="1"/>
  <c r="D770" i="45" s="1"/>
  <c r="D771" i="45" a="1"/>
  <c r="D771" i="45" s="1"/>
  <c r="D772" i="45" a="1"/>
  <c r="D772" i="45" s="1"/>
  <c r="D773" i="45" a="1"/>
  <c r="D773" i="45" s="1"/>
  <c r="D774" i="45" a="1"/>
  <c r="D774" i="45" s="1"/>
  <c r="D775" i="45" a="1"/>
  <c r="D775" i="45" s="1"/>
  <c r="D776" i="45" a="1"/>
  <c r="D776" i="45" s="1"/>
  <c r="D777" i="45" a="1"/>
  <c r="D777" i="45" s="1"/>
  <c r="D778" i="45" a="1"/>
  <c r="D778" i="45" s="1"/>
  <c r="D779" i="45" a="1"/>
  <c r="D779" i="45" s="1"/>
  <c r="D780" i="45" a="1"/>
  <c r="D780" i="45" s="1"/>
  <c r="D781" i="45" a="1"/>
  <c r="D781" i="45" s="1"/>
  <c r="D782" i="45" a="1"/>
  <c r="D782" i="45" s="1"/>
  <c r="D783" i="45" a="1"/>
  <c r="D783" i="45" s="1"/>
  <c r="D784" i="45" a="1"/>
  <c r="D784" i="45" s="1"/>
  <c r="D785" i="45" a="1"/>
  <c r="D785" i="45" s="1"/>
  <c r="D786" i="45" a="1"/>
  <c r="D786" i="45" s="1"/>
  <c r="D787" i="45" a="1"/>
  <c r="D787" i="45" s="1"/>
  <c r="D788" i="45" a="1"/>
  <c r="D788" i="45" s="1"/>
  <c r="D789" i="45" a="1"/>
  <c r="D789" i="45" s="1"/>
  <c r="D790" i="45" a="1"/>
  <c r="D790" i="45" s="1"/>
  <c r="D791" i="45" a="1"/>
  <c r="D791" i="45" s="1"/>
  <c r="D792" i="45" a="1"/>
  <c r="D792" i="45" s="1"/>
  <c r="D793" i="45" a="1"/>
  <c r="D793" i="45" s="1"/>
  <c r="D794" i="45" a="1"/>
  <c r="D794" i="45" s="1"/>
  <c r="D795" i="45" a="1"/>
  <c r="D795" i="45" s="1"/>
  <c r="D796" i="45" a="1"/>
  <c r="D796" i="45" s="1"/>
  <c r="D797" i="45" a="1"/>
  <c r="D797" i="45" s="1"/>
  <c r="D798" i="45" a="1"/>
  <c r="D798" i="45" s="1"/>
  <c r="D799" i="45" a="1"/>
  <c r="D799" i="45" s="1"/>
  <c r="D800" i="45" a="1"/>
  <c r="D800" i="45" s="1"/>
  <c r="D801" i="45" a="1"/>
  <c r="D801" i="45" s="1"/>
  <c r="D802" i="45" a="1"/>
  <c r="D802" i="45" s="1"/>
  <c r="D803" i="45" a="1"/>
  <c r="D803" i="45" s="1"/>
  <c r="D804" i="45" a="1"/>
  <c r="D804" i="45" s="1"/>
  <c r="D805" i="45" a="1"/>
  <c r="D805" i="45" s="1"/>
  <c r="D806" i="45" a="1"/>
  <c r="D806" i="45" s="1"/>
  <c r="D807" i="45" a="1"/>
  <c r="D807" i="45" s="1"/>
  <c r="D808" i="45" a="1"/>
  <c r="D808" i="45" s="1"/>
  <c r="D809" i="45" a="1"/>
  <c r="D809" i="45" s="1"/>
  <c r="D810" i="45" a="1"/>
  <c r="D810" i="45" s="1"/>
  <c r="D811" i="45" a="1"/>
  <c r="D811" i="45" s="1"/>
  <c r="D812" i="45" a="1"/>
  <c r="D812" i="45" s="1"/>
  <c r="D813" i="45" a="1"/>
  <c r="D813" i="45" s="1"/>
  <c r="D814" i="45" a="1"/>
  <c r="D814" i="45" s="1"/>
  <c r="D815" i="45" a="1"/>
  <c r="D815" i="45" s="1"/>
  <c r="D816" i="45" a="1"/>
  <c r="D816" i="45" s="1"/>
  <c r="D817" i="45" a="1"/>
  <c r="D817" i="45" s="1"/>
  <c r="D818" i="45" a="1"/>
  <c r="D818" i="45" s="1"/>
  <c r="D819" i="45" a="1"/>
  <c r="D819" i="45" s="1"/>
  <c r="D820" i="45" a="1"/>
  <c r="D820" i="45" s="1"/>
  <c r="D821" i="45" a="1"/>
  <c r="D821" i="45" s="1"/>
  <c r="D822" i="45" a="1"/>
  <c r="D822" i="45" s="1"/>
  <c r="D823" i="45" a="1"/>
  <c r="D823" i="45" s="1"/>
  <c r="D824" i="45" a="1"/>
  <c r="D824" i="45" s="1"/>
  <c r="D825" i="45" a="1"/>
  <c r="D825" i="45" s="1"/>
  <c r="D826" i="45" a="1"/>
  <c r="D826" i="45" s="1"/>
  <c r="D827" i="45" a="1"/>
  <c r="D827" i="45" s="1"/>
  <c r="D828" i="45" a="1"/>
  <c r="D828" i="45" s="1"/>
  <c r="D829" i="45" a="1"/>
  <c r="D829" i="45" s="1"/>
  <c r="D830" i="45" a="1"/>
  <c r="D830" i="45" s="1"/>
  <c r="D831" i="45" a="1"/>
  <c r="D831" i="45" s="1"/>
  <c r="D832" i="45" a="1"/>
  <c r="D832" i="45" s="1"/>
  <c r="D833" i="45" a="1"/>
  <c r="D833" i="45" s="1"/>
  <c r="D834" i="45" a="1"/>
  <c r="D834" i="45" s="1"/>
  <c r="D835" i="45" a="1"/>
  <c r="D835" i="45" s="1"/>
  <c r="D836" i="45" a="1"/>
  <c r="D836" i="45" s="1"/>
  <c r="D837" i="45" a="1"/>
  <c r="D837" i="45" s="1"/>
  <c r="D838" i="45" a="1"/>
  <c r="D838" i="45" s="1"/>
  <c r="D839" i="45" a="1"/>
  <c r="D839" i="45" s="1"/>
  <c r="D840" i="45" a="1"/>
  <c r="D840" i="45" s="1"/>
  <c r="D841" i="45" a="1"/>
  <c r="D841" i="45" s="1"/>
  <c r="D842" i="45" a="1"/>
  <c r="D842" i="45" s="1"/>
  <c r="D843" i="45" a="1"/>
  <c r="D843" i="45" s="1"/>
  <c r="D844" i="45" a="1"/>
  <c r="D844" i="45" s="1"/>
  <c r="D845" i="45" a="1"/>
  <c r="D845" i="45" s="1"/>
  <c r="D846" i="45" a="1"/>
  <c r="D846" i="45" s="1"/>
  <c r="D847" i="45" a="1"/>
  <c r="D847" i="45" s="1"/>
  <c r="D848" i="45" a="1"/>
  <c r="D848" i="45" s="1"/>
  <c r="D849" i="45" a="1"/>
  <c r="D849" i="45" s="1"/>
  <c r="D850" i="45" a="1"/>
  <c r="D850" i="45" s="1"/>
  <c r="D851" i="45" a="1"/>
  <c r="D851" i="45" s="1"/>
  <c r="D852" i="45" a="1"/>
  <c r="D852" i="45" s="1"/>
  <c r="D853" i="45" a="1"/>
  <c r="D853" i="45" s="1"/>
  <c r="D854" i="45" a="1"/>
  <c r="D854" i="45" s="1"/>
  <c r="D855" i="45" a="1"/>
  <c r="D855" i="45" s="1"/>
  <c r="D856" i="45" a="1"/>
  <c r="D856" i="45" s="1"/>
  <c r="D857" i="45" a="1"/>
  <c r="D857" i="45" s="1"/>
  <c r="D858" i="45" a="1"/>
  <c r="D858" i="45" s="1"/>
  <c r="D859" i="45" a="1"/>
  <c r="D859" i="45" s="1"/>
  <c r="D860" i="45" a="1"/>
  <c r="D860" i="45" s="1"/>
  <c r="D861" i="45" a="1"/>
  <c r="D861" i="45" s="1"/>
  <c r="D862" i="45" a="1"/>
  <c r="D862" i="45" s="1"/>
  <c r="D863" i="45" a="1"/>
  <c r="D863" i="45" s="1"/>
  <c r="D864" i="45" a="1"/>
  <c r="D864" i="45" s="1"/>
  <c r="D865" i="45" a="1"/>
  <c r="D865" i="45" s="1"/>
  <c r="D866" i="45" a="1"/>
  <c r="D866" i="45" s="1"/>
  <c r="D867" i="45" a="1"/>
  <c r="D867" i="45" s="1"/>
  <c r="D868" i="45" a="1"/>
  <c r="D868" i="45" s="1"/>
  <c r="D869" i="45" a="1"/>
  <c r="D869" i="45" s="1"/>
  <c r="D870" i="45" a="1"/>
  <c r="D870" i="45" s="1"/>
  <c r="D871" i="45" a="1"/>
  <c r="D871" i="45" s="1"/>
  <c r="D872" i="45" a="1"/>
  <c r="D872" i="45" s="1"/>
  <c r="D873" i="45" a="1"/>
  <c r="D873" i="45" s="1"/>
  <c r="D874" i="45" a="1"/>
  <c r="D874" i="45" s="1"/>
  <c r="D875" i="45" a="1"/>
  <c r="D875" i="45" s="1"/>
  <c r="D876" i="45" a="1"/>
  <c r="D876" i="45" s="1"/>
  <c r="D877" i="45" a="1"/>
  <c r="D877" i="45" s="1"/>
  <c r="D878" i="45" a="1"/>
  <c r="D878" i="45" s="1"/>
  <c r="D879" i="45" a="1"/>
  <c r="D879" i="45" s="1"/>
  <c r="D880" i="45" a="1"/>
  <c r="D880" i="45" s="1"/>
  <c r="D881" i="45" a="1"/>
  <c r="D881" i="45" s="1"/>
  <c r="D882" i="45" a="1"/>
  <c r="D882" i="45" s="1"/>
  <c r="D883" i="45" a="1"/>
  <c r="D883" i="45" s="1"/>
  <c r="D884" i="45" a="1"/>
  <c r="D884" i="45" s="1"/>
  <c r="D885" i="45" a="1"/>
  <c r="D885" i="45" s="1"/>
  <c r="D886" i="45" a="1"/>
  <c r="D886" i="45" s="1"/>
  <c r="D887" i="45" a="1"/>
  <c r="D887" i="45" s="1"/>
  <c r="D888" i="45" a="1"/>
  <c r="D888" i="45" s="1"/>
  <c r="D889" i="45" a="1"/>
  <c r="D889" i="45" s="1"/>
  <c r="D890" i="45" a="1"/>
  <c r="D890" i="45" s="1"/>
  <c r="D891" i="45" a="1"/>
  <c r="D891" i="45" s="1"/>
  <c r="D892" i="45" a="1"/>
  <c r="D892" i="45" s="1"/>
  <c r="D893" i="45" a="1"/>
  <c r="D893" i="45" s="1"/>
  <c r="D894" i="45" a="1"/>
  <c r="D894" i="45" s="1"/>
  <c r="D895" i="45" a="1"/>
  <c r="D895" i="45" s="1"/>
  <c r="D896" i="45" a="1"/>
  <c r="D896" i="45" s="1"/>
  <c r="D897" i="45" a="1"/>
  <c r="D897" i="45" s="1"/>
  <c r="D898" i="45" a="1"/>
  <c r="D898" i="45" s="1"/>
  <c r="D899" i="45" a="1"/>
  <c r="D899" i="45" s="1"/>
  <c r="D900" i="45" a="1"/>
  <c r="D900" i="45" s="1"/>
  <c r="D901" i="45" a="1"/>
  <c r="D901" i="45" s="1"/>
  <c r="D902" i="45" a="1"/>
  <c r="D902" i="45" s="1"/>
  <c r="D903" i="45" a="1"/>
  <c r="D903" i="45" s="1"/>
  <c r="D904" i="45" a="1"/>
  <c r="D904" i="45" s="1"/>
  <c r="D905" i="45" a="1"/>
  <c r="D905" i="45" s="1"/>
  <c r="D906" i="45" a="1"/>
  <c r="D906" i="45" s="1"/>
  <c r="D907" i="45" a="1"/>
  <c r="D907" i="45" s="1"/>
  <c r="D908" i="45" a="1"/>
  <c r="D908" i="45" s="1"/>
  <c r="D909" i="45" a="1"/>
  <c r="D909" i="45" s="1"/>
  <c r="D910" i="45" a="1"/>
  <c r="D910" i="45" s="1"/>
  <c r="D911" i="45" a="1"/>
  <c r="D911" i="45" s="1"/>
  <c r="D912" i="45" a="1"/>
  <c r="D912" i="45" s="1"/>
  <c r="D913" i="45" a="1"/>
  <c r="D913" i="45" s="1"/>
  <c r="D914" i="45" a="1"/>
  <c r="D914" i="45" s="1"/>
  <c r="D915" i="45" a="1"/>
  <c r="D915" i="45" s="1"/>
  <c r="D916" i="45" a="1"/>
  <c r="D916" i="45" s="1"/>
  <c r="D917" i="45" a="1"/>
  <c r="D917" i="45" s="1"/>
  <c r="D918" i="45" a="1"/>
  <c r="D918" i="45" s="1"/>
  <c r="D919" i="45" a="1"/>
  <c r="D919" i="45" s="1"/>
  <c r="D920" i="45" a="1"/>
  <c r="D920" i="45" s="1"/>
  <c r="D921" i="45" a="1"/>
  <c r="D921" i="45" s="1"/>
  <c r="D922" i="45" a="1"/>
  <c r="D922" i="45" s="1"/>
  <c r="D923" i="45" a="1"/>
  <c r="D923" i="45" s="1"/>
  <c r="D924" i="45" a="1"/>
  <c r="D924" i="45" s="1"/>
  <c r="D925" i="45" a="1"/>
  <c r="D925" i="45" s="1"/>
  <c r="D926" i="45" a="1"/>
  <c r="D926" i="45" s="1"/>
  <c r="D927" i="45" a="1"/>
  <c r="D927" i="45" s="1"/>
  <c r="D928" i="45" a="1"/>
  <c r="D928" i="45" s="1"/>
  <c r="D929" i="45" a="1"/>
  <c r="D929" i="45" s="1"/>
  <c r="D930" i="45" a="1"/>
  <c r="D930" i="45" s="1"/>
  <c r="D931" i="45" a="1"/>
  <c r="D931" i="45" s="1"/>
  <c r="D932" i="45" a="1"/>
  <c r="D932" i="45" s="1"/>
  <c r="D933" i="45" a="1"/>
  <c r="D933" i="45" s="1"/>
  <c r="D934" i="45" a="1"/>
  <c r="D934" i="45" s="1"/>
  <c r="D935" i="45" a="1"/>
  <c r="D935" i="45" s="1"/>
  <c r="D936" i="45" a="1"/>
  <c r="D936" i="45" s="1"/>
  <c r="D937" i="45" a="1"/>
  <c r="D937" i="45" s="1"/>
  <c r="D938" i="45" a="1"/>
  <c r="D938" i="45" s="1"/>
  <c r="D939" i="45" a="1"/>
  <c r="D939" i="45" s="1"/>
  <c r="D940" i="45" a="1"/>
  <c r="D940" i="45" s="1"/>
  <c r="D941" i="45" a="1"/>
  <c r="D941" i="45" s="1"/>
  <c r="D942" i="45" a="1"/>
  <c r="D942" i="45" s="1"/>
  <c r="D943" i="45" a="1"/>
  <c r="D943" i="45" s="1"/>
  <c r="D944" i="45" a="1"/>
  <c r="D944" i="45" s="1"/>
  <c r="D945" i="45" a="1"/>
  <c r="D945" i="45" s="1"/>
  <c r="D946" i="45" a="1"/>
  <c r="D946" i="45" s="1"/>
  <c r="D947" i="45" a="1"/>
  <c r="D947" i="45" s="1"/>
  <c r="D948" i="45" a="1"/>
  <c r="D948" i="45" s="1"/>
  <c r="D949" i="45" a="1"/>
  <c r="D949" i="45" s="1"/>
  <c r="D950" i="45" a="1"/>
  <c r="D950" i="45" s="1"/>
  <c r="D951" i="45" a="1"/>
  <c r="D951" i="45" s="1"/>
  <c r="D952" i="45" a="1"/>
  <c r="D952" i="45" s="1"/>
  <c r="E615" i="45" a="1"/>
  <c r="E615" i="45" s="1"/>
  <c r="E616" i="45" a="1"/>
  <c r="E616" i="45" s="1"/>
  <c r="E617" i="45" a="1"/>
  <c r="E617" i="45" s="1"/>
  <c r="E618" i="45" a="1"/>
  <c r="E618" i="45" s="1"/>
  <c r="E619" i="45" a="1"/>
  <c r="E619" i="45" s="1"/>
  <c r="E621" i="45" a="1"/>
  <c r="E621" i="45" s="1"/>
  <c r="E622" i="45" a="1"/>
  <c r="E622" i="45" s="1"/>
  <c r="E623" i="45" a="1"/>
  <c r="E623" i="45" s="1"/>
  <c r="E626" i="45" a="1"/>
  <c r="E626" i="45" s="1"/>
  <c r="E629" i="45" a="1"/>
  <c r="E629" i="45" s="1"/>
  <c r="E630" i="45" a="1"/>
  <c r="E630" i="45" s="1"/>
  <c r="E631" i="45" a="1"/>
  <c r="E631" i="45" s="1"/>
  <c r="E632" i="45" a="1"/>
  <c r="E632" i="45" s="1"/>
  <c r="E633" i="45" a="1"/>
  <c r="E633" i="45" s="1"/>
  <c r="E635" i="45" a="1"/>
  <c r="E635" i="45" s="1"/>
  <c r="E636" i="45" a="1"/>
  <c r="E636" i="45" s="1"/>
  <c r="E637" i="45" a="1"/>
  <c r="E637" i="45" s="1"/>
  <c r="E642" i="45" a="1"/>
  <c r="E642" i="45" s="1"/>
  <c r="E643" i="45" a="1"/>
  <c r="E643" i="45" s="1"/>
  <c r="E644" i="45" a="1"/>
  <c r="E644" i="45" s="1"/>
  <c r="E645" i="45" a="1"/>
  <c r="E645" i="45" s="1"/>
  <c r="E646" i="45" a="1"/>
  <c r="E646" i="45" s="1"/>
  <c r="E647" i="45" a="1"/>
  <c r="E647" i="45" s="1"/>
  <c r="E649" i="45" a="1"/>
  <c r="E649" i="45" s="1"/>
  <c r="E650" i="45" a="1"/>
  <c r="E650" i="45" s="1"/>
  <c r="E651" i="45" a="1"/>
  <c r="E651" i="45" s="1"/>
  <c r="E656" i="45" a="1"/>
  <c r="E656" i="45" s="1"/>
  <c r="E657" i="45" a="1"/>
  <c r="E657" i="45" s="1"/>
  <c r="E658" i="45" a="1"/>
  <c r="E658" i="45" s="1"/>
  <c r="E659" i="45" a="1"/>
  <c r="E659" i="45" s="1"/>
  <c r="E660" i="45" a="1"/>
  <c r="E660" i="45" s="1"/>
  <c r="E661" i="45" a="1"/>
  <c r="E661" i="45" s="1"/>
  <c r="E663" i="45" a="1"/>
  <c r="E663" i="45" s="1"/>
  <c r="E664" i="45" a="1"/>
  <c r="E664" i="45" s="1"/>
  <c r="E665" i="45" a="1"/>
  <c r="E665" i="45" s="1"/>
  <c r="E671" i="45" a="1"/>
  <c r="E671" i="45" s="1"/>
  <c r="E672" i="45" a="1"/>
  <c r="E672" i="45" s="1"/>
  <c r="E673" i="45" a="1"/>
  <c r="E673" i="45" s="1"/>
  <c r="E674" i="45" a="1"/>
  <c r="E674" i="45" s="1"/>
  <c r="E675" i="45" a="1"/>
  <c r="E675" i="45" s="1"/>
  <c r="E677" i="45" a="1"/>
  <c r="E677" i="45" s="1"/>
  <c r="E678" i="45" a="1"/>
  <c r="E678" i="45" s="1"/>
  <c r="E679" i="45" a="1"/>
  <c r="E679" i="45" s="1"/>
  <c r="E680" i="45" a="1"/>
  <c r="E680" i="45" s="1"/>
  <c r="E681" i="45" a="1"/>
  <c r="E681" i="45" s="1"/>
  <c r="E682" i="45" a="1"/>
  <c r="E682" i="45" s="1"/>
  <c r="E684" i="45" a="1"/>
  <c r="E684" i="45" s="1"/>
  <c r="E685" i="45" a="1"/>
  <c r="E685" i="45" s="1"/>
  <c r="E686" i="45" a="1"/>
  <c r="E686" i="45" s="1"/>
  <c r="E690" i="45" a="1"/>
  <c r="E690" i="45" s="1"/>
  <c r="E692" i="45" a="1"/>
  <c r="E692" i="45" s="1"/>
  <c r="E693" i="45" a="1"/>
  <c r="E693" i="45" s="1"/>
  <c r="E694" i="45" a="1"/>
  <c r="E694" i="45" s="1"/>
  <c r="E695" i="45" a="1"/>
  <c r="E695" i="45" s="1"/>
  <c r="E696" i="45" a="1"/>
  <c r="E696" i="45" s="1"/>
  <c r="E698" i="45" a="1"/>
  <c r="E698" i="45" s="1"/>
  <c r="E699" i="45" a="1"/>
  <c r="E699" i="45" s="1"/>
  <c r="E700" i="45" a="1"/>
  <c r="E700" i="45" s="1"/>
  <c r="E704" i="45" a="1"/>
  <c r="E704" i="45" s="1"/>
  <c r="E705" i="45" a="1"/>
  <c r="E705" i="45" s="1"/>
  <c r="E706" i="45" a="1"/>
  <c r="E706" i="45" s="1"/>
  <c r="E707" i="45" a="1"/>
  <c r="E707" i="45" s="1"/>
  <c r="E708" i="45" a="1"/>
  <c r="E708" i="45" s="1"/>
  <c r="E709" i="45" a="1"/>
  <c r="E709" i="45" s="1"/>
  <c r="E710" i="45" a="1"/>
  <c r="E710" i="45" s="1"/>
  <c r="E712" i="45" a="1"/>
  <c r="E712" i="45" s="1"/>
  <c r="E713" i="45" a="1"/>
  <c r="E713" i="45" s="1"/>
  <c r="E714" i="45" a="1"/>
  <c r="E714" i="45" s="1"/>
  <c r="E716" i="45" a="1"/>
  <c r="E716" i="45" s="1"/>
  <c r="E717" i="45" a="1"/>
  <c r="E717" i="45" s="1"/>
  <c r="E718" i="45" a="1"/>
  <c r="E718" i="45" s="1"/>
  <c r="E719" i="45" a="1"/>
  <c r="E719" i="45" s="1"/>
  <c r="E720" i="45" a="1"/>
  <c r="E720" i="45" s="1"/>
  <c r="E721" i="45" a="1"/>
  <c r="E721" i="45" s="1"/>
  <c r="E722" i="45" a="1"/>
  <c r="E722" i="45" s="1"/>
  <c r="E723" i="45" a="1"/>
  <c r="E723" i="45" s="1"/>
  <c r="E724" i="45" a="1"/>
  <c r="E724" i="45" s="1"/>
  <c r="E725" i="45" a="1"/>
  <c r="E725" i="45" s="1"/>
  <c r="E726" i="45" a="1"/>
  <c r="E726" i="45" s="1"/>
  <c r="E727" i="45" a="1"/>
  <c r="E727" i="45" s="1"/>
  <c r="E728" i="45" a="1"/>
  <c r="E728" i="45" s="1"/>
  <c r="E729" i="45" a="1"/>
  <c r="E729" i="45" s="1"/>
  <c r="E730" i="45" a="1"/>
  <c r="E730" i="45" s="1"/>
  <c r="E731" i="45" a="1"/>
  <c r="E731" i="45" s="1"/>
  <c r="E732" i="45" a="1"/>
  <c r="E732" i="45" s="1"/>
  <c r="E733" i="45" a="1"/>
  <c r="E733" i="45" s="1"/>
  <c r="E734" i="45" a="1"/>
  <c r="E734" i="45" s="1"/>
  <c r="E735" i="45" a="1"/>
  <c r="E735" i="45" s="1"/>
  <c r="E736" i="45" a="1"/>
  <c r="E736" i="45" s="1"/>
  <c r="E737" i="45" a="1"/>
  <c r="E737" i="45" s="1"/>
  <c r="E738" i="45" a="1"/>
  <c r="E738" i="45" s="1"/>
  <c r="E739" i="45" a="1"/>
  <c r="E739" i="45" s="1"/>
  <c r="E740" i="45" a="1"/>
  <c r="E740" i="45" s="1"/>
  <c r="E741" i="45" a="1"/>
  <c r="E741" i="45" s="1"/>
  <c r="E742" i="45" a="1"/>
  <c r="E742" i="45" s="1"/>
  <c r="E743" i="45" a="1"/>
  <c r="E743" i="45" s="1"/>
  <c r="E744" i="45" a="1"/>
  <c r="E744" i="45" s="1"/>
  <c r="E745" i="45" a="1"/>
  <c r="E745" i="45" s="1"/>
  <c r="E746" i="45" a="1"/>
  <c r="E746" i="45" s="1"/>
  <c r="E747" i="45" a="1"/>
  <c r="E747" i="45" s="1"/>
  <c r="E748" i="45" a="1"/>
  <c r="E748" i="45" s="1"/>
  <c r="E749" i="45" a="1"/>
  <c r="E749" i="45" s="1"/>
  <c r="E750" i="45" a="1"/>
  <c r="E750" i="45" s="1"/>
  <c r="E751" i="45" a="1"/>
  <c r="E751" i="45" s="1"/>
  <c r="E752" i="45" a="1"/>
  <c r="E752" i="45" s="1"/>
  <c r="E753" i="45" a="1"/>
  <c r="E753" i="45" s="1"/>
  <c r="E754" i="45" a="1"/>
  <c r="E754" i="45" s="1"/>
  <c r="E755" i="45" a="1"/>
  <c r="E755" i="45" s="1"/>
  <c r="E756" i="45" a="1"/>
  <c r="E756" i="45" s="1"/>
  <c r="E757" i="45" a="1"/>
  <c r="E757" i="45" s="1"/>
  <c r="E758" i="45" a="1"/>
  <c r="E758" i="45" s="1"/>
  <c r="E759" i="45" a="1"/>
  <c r="E759" i="45" s="1"/>
  <c r="E760" i="45" a="1"/>
  <c r="E760" i="45" s="1"/>
  <c r="E761" i="45" a="1"/>
  <c r="E761" i="45" s="1"/>
  <c r="E762" i="45" a="1"/>
  <c r="E762" i="45" s="1"/>
  <c r="E763" i="45" a="1"/>
  <c r="E763" i="45" s="1"/>
  <c r="E764" i="45" a="1"/>
  <c r="E764" i="45" s="1"/>
  <c r="E765" i="45" a="1"/>
  <c r="E765" i="45" s="1"/>
  <c r="E766" i="45" a="1"/>
  <c r="E766" i="45" s="1"/>
  <c r="E767" i="45" a="1"/>
  <c r="E767" i="45" s="1"/>
  <c r="E768" i="45" a="1"/>
  <c r="E768" i="45" s="1"/>
  <c r="E769" i="45" a="1"/>
  <c r="E769" i="45" s="1"/>
  <c r="E770" i="45" a="1"/>
  <c r="E770" i="45" s="1"/>
  <c r="E771" i="45" a="1"/>
  <c r="E771" i="45" s="1"/>
  <c r="E772" i="45" a="1"/>
  <c r="E772" i="45" s="1"/>
  <c r="E773" i="45" a="1"/>
  <c r="E773" i="45" s="1"/>
  <c r="E774" i="45" a="1"/>
  <c r="E774" i="45" s="1"/>
  <c r="E775" i="45" a="1"/>
  <c r="E775" i="45" s="1"/>
  <c r="E776" i="45" a="1"/>
  <c r="E776" i="45" s="1"/>
  <c r="E777" i="45" a="1"/>
  <c r="E777" i="45" s="1"/>
  <c r="E778" i="45" a="1"/>
  <c r="E778" i="45" s="1"/>
  <c r="E779" i="45" a="1"/>
  <c r="E779" i="45" s="1"/>
  <c r="E780" i="45" a="1"/>
  <c r="E780" i="45" s="1"/>
  <c r="E781" i="45" a="1"/>
  <c r="E781" i="45" s="1"/>
  <c r="E782" i="45" a="1"/>
  <c r="E782" i="45" s="1"/>
  <c r="E783" i="45" a="1"/>
  <c r="E783" i="45" s="1"/>
  <c r="E784" i="45" a="1"/>
  <c r="E784" i="45" s="1"/>
  <c r="E785" i="45" a="1"/>
  <c r="E785" i="45" s="1"/>
  <c r="E786" i="45" a="1"/>
  <c r="E786" i="45" s="1"/>
  <c r="E787" i="45" a="1"/>
  <c r="E787" i="45" s="1"/>
  <c r="E788" i="45" a="1"/>
  <c r="E788" i="45" s="1"/>
  <c r="E789" i="45" a="1"/>
  <c r="E789" i="45" s="1"/>
  <c r="E790" i="45" a="1"/>
  <c r="E790" i="45" s="1"/>
  <c r="E791" i="45" a="1"/>
  <c r="E791" i="45" s="1"/>
  <c r="E792" i="45" a="1"/>
  <c r="E792" i="45" s="1"/>
  <c r="E793" i="45" a="1"/>
  <c r="E793" i="45" s="1"/>
  <c r="E794" i="45" a="1"/>
  <c r="E794" i="45" s="1"/>
  <c r="E795" i="45" a="1"/>
  <c r="E795" i="45" s="1"/>
  <c r="E796" i="45" a="1"/>
  <c r="E796" i="45" s="1"/>
  <c r="E797" i="45" a="1"/>
  <c r="E797" i="45" s="1"/>
  <c r="E798" i="45" a="1"/>
  <c r="E798" i="45" s="1"/>
  <c r="E799" i="45" a="1"/>
  <c r="E799" i="45" s="1"/>
  <c r="E800" i="45" a="1"/>
  <c r="E800" i="45" s="1"/>
  <c r="E801" i="45" a="1"/>
  <c r="E801" i="45" s="1"/>
  <c r="E802" i="45" a="1"/>
  <c r="E802" i="45" s="1"/>
  <c r="E803" i="45" a="1"/>
  <c r="E803" i="45" s="1"/>
  <c r="E804" i="45" a="1"/>
  <c r="E804" i="45" s="1"/>
  <c r="E805" i="45" a="1"/>
  <c r="E805" i="45" s="1"/>
  <c r="E806" i="45" a="1"/>
  <c r="E806" i="45" s="1"/>
  <c r="E807" i="45" a="1"/>
  <c r="E807" i="45" s="1"/>
  <c r="E808" i="45" a="1"/>
  <c r="E808" i="45" s="1"/>
  <c r="E809" i="45" a="1"/>
  <c r="E809" i="45" s="1"/>
  <c r="E810" i="45" a="1"/>
  <c r="E810" i="45" s="1"/>
  <c r="E811" i="45" a="1"/>
  <c r="E811" i="45" s="1"/>
  <c r="E812" i="45" a="1"/>
  <c r="E812" i="45" s="1"/>
  <c r="E813" i="45" a="1"/>
  <c r="E813" i="45" s="1"/>
  <c r="E814" i="45" a="1"/>
  <c r="E814" i="45" s="1"/>
  <c r="E815" i="45" a="1"/>
  <c r="E815" i="45" s="1"/>
  <c r="E816" i="45" a="1"/>
  <c r="E816" i="45" s="1"/>
  <c r="E817" i="45" a="1"/>
  <c r="E817" i="45" s="1"/>
  <c r="E818" i="45" a="1"/>
  <c r="E818" i="45" s="1"/>
  <c r="E819" i="45" a="1"/>
  <c r="E819" i="45" s="1"/>
  <c r="E820" i="45" a="1"/>
  <c r="E820" i="45" s="1"/>
  <c r="E821" i="45" a="1"/>
  <c r="E821" i="45" s="1"/>
  <c r="E822" i="45" a="1"/>
  <c r="E822" i="45" s="1"/>
  <c r="E823" i="45" a="1"/>
  <c r="E823" i="45" s="1"/>
  <c r="E824" i="45" a="1"/>
  <c r="E824" i="45" s="1"/>
  <c r="E825" i="45" a="1"/>
  <c r="E825" i="45" s="1"/>
  <c r="E826" i="45" a="1"/>
  <c r="E826" i="45" s="1"/>
  <c r="E827" i="45" a="1"/>
  <c r="E827" i="45" s="1"/>
  <c r="E828" i="45" a="1"/>
  <c r="E828" i="45" s="1"/>
  <c r="E829" i="45" a="1"/>
  <c r="E829" i="45" s="1"/>
  <c r="E830" i="45" a="1"/>
  <c r="E830" i="45" s="1"/>
  <c r="E831" i="45" a="1"/>
  <c r="E831" i="45" s="1"/>
  <c r="E832" i="45" a="1"/>
  <c r="E832" i="45" s="1"/>
  <c r="E833" i="45" a="1"/>
  <c r="E833" i="45" s="1"/>
  <c r="E834" i="45" a="1"/>
  <c r="E834" i="45" s="1"/>
  <c r="E835" i="45" a="1"/>
  <c r="E835" i="45" s="1"/>
  <c r="E836" i="45" a="1"/>
  <c r="E836" i="45" s="1"/>
  <c r="E837" i="45" a="1"/>
  <c r="E837" i="45" s="1"/>
  <c r="E838" i="45" a="1"/>
  <c r="E838" i="45" s="1"/>
  <c r="E839" i="45" a="1"/>
  <c r="E839" i="45" s="1"/>
  <c r="E840" i="45" a="1"/>
  <c r="E840" i="45" s="1"/>
  <c r="E841" i="45" a="1"/>
  <c r="E841" i="45" s="1"/>
  <c r="E842" i="45" a="1"/>
  <c r="E842" i="45" s="1"/>
  <c r="E843" i="45" a="1"/>
  <c r="E843" i="45" s="1"/>
  <c r="E844" i="45" a="1"/>
  <c r="E844" i="45" s="1"/>
  <c r="E845" i="45" a="1"/>
  <c r="E845" i="45" s="1"/>
  <c r="E846" i="45" a="1"/>
  <c r="E846" i="45" s="1"/>
  <c r="E847" i="45" a="1"/>
  <c r="E847" i="45" s="1"/>
  <c r="E848" i="45" a="1"/>
  <c r="E848" i="45" s="1"/>
  <c r="E849" i="45" a="1"/>
  <c r="E849" i="45" s="1"/>
  <c r="E850" i="45" a="1"/>
  <c r="E850" i="45" s="1"/>
  <c r="E851" i="45" a="1"/>
  <c r="E851" i="45" s="1"/>
  <c r="E852" i="45" a="1"/>
  <c r="E852" i="45" s="1"/>
  <c r="E853" i="45" a="1"/>
  <c r="E853" i="45" s="1"/>
  <c r="E854" i="45" a="1"/>
  <c r="E854" i="45" s="1"/>
  <c r="E855" i="45" a="1"/>
  <c r="E855" i="45" s="1"/>
  <c r="E856" i="45" a="1"/>
  <c r="E856" i="45" s="1"/>
  <c r="E857" i="45" a="1"/>
  <c r="E857" i="45" s="1"/>
  <c r="E858" i="45" a="1"/>
  <c r="E858" i="45" s="1"/>
  <c r="E859" i="45" a="1"/>
  <c r="E859" i="45" s="1"/>
  <c r="E860" i="45" a="1"/>
  <c r="E860" i="45" s="1"/>
  <c r="E861" i="45" a="1"/>
  <c r="E861" i="45" s="1"/>
  <c r="E862" i="45" a="1"/>
  <c r="E862" i="45" s="1"/>
  <c r="E863" i="45" a="1"/>
  <c r="E863" i="45" s="1"/>
  <c r="E864" i="45" a="1"/>
  <c r="E864" i="45" s="1"/>
  <c r="E865" i="45" a="1"/>
  <c r="E865" i="45" s="1"/>
  <c r="E866" i="45" a="1"/>
  <c r="E866" i="45" s="1"/>
  <c r="E867" i="45" a="1"/>
  <c r="E867" i="45" s="1"/>
  <c r="E868" i="45" a="1"/>
  <c r="E868" i="45" s="1"/>
  <c r="E869" i="45" a="1"/>
  <c r="E869" i="45" s="1"/>
  <c r="E870" i="45" a="1"/>
  <c r="E870" i="45" s="1"/>
  <c r="E871" i="45" a="1"/>
  <c r="E871" i="45" s="1"/>
  <c r="E872" i="45" a="1"/>
  <c r="E872" i="45" s="1"/>
  <c r="E873" i="45" a="1"/>
  <c r="E873" i="45" s="1"/>
  <c r="E874" i="45" a="1"/>
  <c r="E874" i="45" s="1"/>
  <c r="E875" i="45" a="1"/>
  <c r="E875" i="45" s="1"/>
  <c r="E876" i="45" a="1"/>
  <c r="E876" i="45" s="1"/>
  <c r="E877" i="45" a="1"/>
  <c r="E877" i="45" s="1"/>
  <c r="E878" i="45" a="1"/>
  <c r="E878" i="45" s="1"/>
  <c r="E879" i="45" a="1"/>
  <c r="E879" i="45" s="1"/>
  <c r="E880" i="45" a="1"/>
  <c r="E880" i="45" s="1"/>
  <c r="E881" i="45" a="1"/>
  <c r="E881" i="45" s="1"/>
  <c r="E882" i="45" a="1"/>
  <c r="E882" i="45" s="1"/>
  <c r="E883" i="45" a="1"/>
  <c r="E883" i="45" s="1"/>
  <c r="E884" i="45" a="1"/>
  <c r="E884" i="45" s="1"/>
  <c r="E885" i="45" a="1"/>
  <c r="E885" i="45" s="1"/>
  <c r="E886" i="45" a="1"/>
  <c r="E886" i="45" s="1"/>
  <c r="E887" i="45" a="1"/>
  <c r="E887" i="45" s="1"/>
  <c r="E888" i="45" a="1"/>
  <c r="E888" i="45" s="1"/>
  <c r="E889" i="45" a="1"/>
  <c r="E889" i="45" s="1"/>
  <c r="E890" i="45" a="1"/>
  <c r="E890" i="45" s="1"/>
  <c r="E891" i="45" a="1"/>
  <c r="E891" i="45" s="1"/>
  <c r="E892" i="45" a="1"/>
  <c r="E892" i="45" s="1"/>
  <c r="E893" i="45" a="1"/>
  <c r="E893" i="45" s="1"/>
  <c r="E894" i="45" a="1"/>
  <c r="E894" i="45" s="1"/>
  <c r="E895" i="45" a="1"/>
  <c r="E895" i="45" s="1"/>
  <c r="E896" i="45" a="1"/>
  <c r="E896" i="45" s="1"/>
  <c r="E897" i="45" a="1"/>
  <c r="E897" i="45" s="1"/>
  <c r="E898" i="45" a="1"/>
  <c r="E898" i="45" s="1"/>
  <c r="E899" i="45" a="1"/>
  <c r="E899" i="45" s="1"/>
  <c r="E900" i="45" a="1"/>
  <c r="E900" i="45" s="1"/>
  <c r="E901" i="45" a="1"/>
  <c r="E901" i="45" s="1"/>
  <c r="E902" i="45" a="1"/>
  <c r="E902" i="45" s="1"/>
  <c r="E903" i="45" a="1"/>
  <c r="E903" i="45" s="1"/>
  <c r="E904" i="45" a="1"/>
  <c r="E904" i="45" s="1"/>
  <c r="E905" i="45" a="1"/>
  <c r="E905" i="45" s="1"/>
  <c r="E906" i="45" a="1"/>
  <c r="E906" i="45" s="1"/>
  <c r="E907" i="45" a="1"/>
  <c r="E907" i="45" s="1"/>
  <c r="E908" i="45" a="1"/>
  <c r="E908" i="45" s="1"/>
  <c r="E909" i="45" a="1"/>
  <c r="E909" i="45" s="1"/>
  <c r="E910" i="45" a="1"/>
  <c r="E910" i="45" s="1"/>
  <c r="E911" i="45" a="1"/>
  <c r="E911" i="45" s="1"/>
  <c r="E912" i="45" a="1"/>
  <c r="E912" i="45" s="1"/>
  <c r="E913" i="45" a="1"/>
  <c r="E913" i="45" s="1"/>
  <c r="E914" i="45" a="1"/>
  <c r="E914" i="45" s="1"/>
  <c r="E915" i="45" a="1"/>
  <c r="E915" i="45" s="1"/>
  <c r="E916" i="45" a="1"/>
  <c r="E916" i="45" s="1"/>
  <c r="E917" i="45" a="1"/>
  <c r="E917" i="45" s="1"/>
  <c r="E918" i="45" a="1"/>
  <c r="E918" i="45" s="1"/>
  <c r="E919" i="45" a="1"/>
  <c r="E919" i="45" s="1"/>
  <c r="E920" i="45" a="1"/>
  <c r="E920" i="45" s="1"/>
  <c r="E921" i="45" a="1"/>
  <c r="E921" i="45" s="1"/>
  <c r="E922" i="45" a="1"/>
  <c r="E922" i="45" s="1"/>
  <c r="E923" i="45" a="1"/>
  <c r="E923" i="45" s="1"/>
  <c r="E924" i="45" a="1"/>
  <c r="E924" i="45" s="1"/>
  <c r="E925" i="45" a="1"/>
  <c r="E925" i="45" s="1"/>
  <c r="E926" i="45" a="1"/>
  <c r="E926" i="45" s="1"/>
  <c r="E927" i="45" a="1"/>
  <c r="E927" i="45" s="1"/>
  <c r="E928" i="45" a="1"/>
  <c r="E928" i="45" s="1"/>
  <c r="E929" i="45" a="1"/>
  <c r="E929" i="45" s="1"/>
  <c r="E930" i="45" a="1"/>
  <c r="E930" i="45" s="1"/>
  <c r="E931" i="45" a="1"/>
  <c r="E931" i="45" s="1"/>
  <c r="E932" i="45" a="1"/>
  <c r="E932" i="45" s="1"/>
  <c r="E933" i="45" a="1"/>
  <c r="E933" i="45" s="1"/>
  <c r="E934" i="45" a="1"/>
  <c r="E934" i="45" s="1"/>
  <c r="E935" i="45" a="1"/>
  <c r="E935" i="45" s="1"/>
  <c r="E936" i="45" a="1"/>
  <c r="E936" i="45" s="1"/>
  <c r="E937" i="45" a="1"/>
  <c r="E937" i="45" s="1"/>
  <c r="E938" i="45" a="1"/>
  <c r="E938" i="45" s="1"/>
  <c r="E939" i="45" a="1"/>
  <c r="E939" i="45" s="1"/>
  <c r="E940" i="45" a="1"/>
  <c r="E940" i="45" s="1"/>
  <c r="E941" i="45" a="1"/>
  <c r="E941" i="45" s="1"/>
  <c r="E942" i="45" a="1"/>
  <c r="E942" i="45" s="1"/>
  <c r="E943" i="45" a="1"/>
  <c r="E943" i="45" s="1"/>
  <c r="E944" i="45" a="1"/>
  <c r="E944" i="45" s="1"/>
  <c r="E945" i="45" a="1"/>
  <c r="E945" i="45" s="1"/>
  <c r="E946" i="45" a="1"/>
  <c r="E946" i="45" s="1"/>
  <c r="E947" i="45" a="1"/>
  <c r="E947" i="45" s="1"/>
  <c r="E948" i="45" a="1"/>
  <c r="E948" i="45" s="1"/>
  <c r="E949" i="45" a="1"/>
  <c r="E949" i="45" s="1"/>
  <c r="E950" i="45" a="1"/>
  <c r="E950" i="45" s="1"/>
  <c r="E951" i="45" a="1"/>
  <c r="E951" i="45" s="1"/>
  <c r="E952" i="45" a="1"/>
  <c r="E952" i="45" s="1"/>
  <c r="F613" i="45" a="1"/>
  <c r="F613" i="45" s="1"/>
  <c r="F615" i="45" a="1"/>
  <c r="F615" i="45" s="1"/>
  <c r="F616" i="45" a="1"/>
  <c r="F616" i="45" s="1"/>
  <c r="F617" i="45" a="1"/>
  <c r="F617" i="45" s="1"/>
  <c r="F618" i="45" a="1"/>
  <c r="F618" i="45" s="1"/>
  <c r="F619" i="45" a="1"/>
  <c r="F619" i="45" s="1"/>
  <c r="F620" i="45" a="1"/>
  <c r="F620" i="45" s="1"/>
  <c r="F621" i="45" a="1"/>
  <c r="F621" i="45" s="1"/>
  <c r="F622" i="45" a="1"/>
  <c r="F622" i="45" s="1"/>
  <c r="F623" i="45" a="1"/>
  <c r="F623" i="45" s="1"/>
  <c r="F624" i="45" a="1"/>
  <c r="F624" i="45" s="1"/>
  <c r="F625" i="45" a="1"/>
  <c r="F625" i="45" s="1"/>
  <c r="F626" i="45" a="1"/>
  <c r="F626" i="45" s="1"/>
  <c r="F627" i="45" a="1"/>
  <c r="F627" i="45" s="1"/>
  <c r="F628" i="45" a="1"/>
  <c r="F628" i="45" s="1"/>
  <c r="F629" i="45" a="1"/>
  <c r="F629" i="45" s="1"/>
  <c r="F630" i="45" a="1"/>
  <c r="F630" i="45" s="1"/>
  <c r="F631" i="45" a="1"/>
  <c r="F631" i="45" s="1"/>
  <c r="F632" i="45" a="1"/>
  <c r="F632" i="45" s="1"/>
  <c r="F633" i="45" a="1"/>
  <c r="F633" i="45" s="1"/>
  <c r="F634" i="45" a="1"/>
  <c r="F634" i="45" s="1"/>
  <c r="F635" i="45" a="1"/>
  <c r="F635" i="45" s="1"/>
  <c r="F636" i="45" a="1"/>
  <c r="F636" i="45" s="1"/>
  <c r="F637" i="45" a="1"/>
  <c r="F637" i="45" s="1"/>
  <c r="F638" i="45" a="1"/>
  <c r="F638" i="45" s="1"/>
  <c r="F639" i="45" a="1"/>
  <c r="F639" i="45" s="1"/>
  <c r="F640" i="45" a="1"/>
  <c r="F640" i="45" s="1"/>
  <c r="F641" i="45" a="1"/>
  <c r="F641" i="45" s="1"/>
  <c r="F642" i="45" a="1"/>
  <c r="F642" i="45" s="1"/>
  <c r="F643" i="45" a="1"/>
  <c r="F643" i="45" s="1"/>
  <c r="F644" i="45" a="1"/>
  <c r="F644" i="45" s="1"/>
  <c r="F645" i="45" a="1"/>
  <c r="F645" i="45" s="1"/>
  <c r="F646" i="45" a="1"/>
  <c r="F646" i="45" s="1"/>
  <c r="F647" i="45" a="1"/>
  <c r="F647" i="45" s="1"/>
  <c r="F648" i="45" a="1"/>
  <c r="F648" i="45" s="1"/>
  <c r="F649" i="45" a="1"/>
  <c r="F649" i="45" s="1"/>
  <c r="F650" i="45" a="1"/>
  <c r="F650" i="45" s="1"/>
  <c r="F651" i="45" a="1"/>
  <c r="F651" i="45" s="1"/>
  <c r="F652" i="45" a="1"/>
  <c r="F652" i="45" s="1"/>
  <c r="F653" i="45" a="1"/>
  <c r="F653" i="45" s="1"/>
  <c r="F654" i="45" a="1"/>
  <c r="F654" i="45" s="1"/>
  <c r="F655" i="45" a="1"/>
  <c r="F655" i="45" s="1"/>
  <c r="F657" i="45" a="1"/>
  <c r="F657" i="45" s="1"/>
  <c r="F658" i="45" a="1"/>
  <c r="F658" i="45" s="1"/>
  <c r="F659" i="45" a="1"/>
  <c r="F659" i="45" s="1"/>
  <c r="F660" i="45" a="1"/>
  <c r="F660" i="45" s="1"/>
  <c r="F661" i="45" a="1"/>
  <c r="F661" i="45" s="1"/>
  <c r="F662" i="45" a="1"/>
  <c r="F662" i="45" s="1"/>
  <c r="F663" i="45" a="1"/>
  <c r="F663" i="45" s="1"/>
  <c r="F664" i="45" a="1"/>
  <c r="F664" i="45" s="1"/>
  <c r="F665" i="45" a="1"/>
  <c r="F665" i="45" s="1"/>
  <c r="F666" i="45" a="1"/>
  <c r="F666" i="45" s="1"/>
  <c r="F667" i="45" a="1"/>
  <c r="F667" i="45" s="1"/>
  <c r="F668" i="45" a="1"/>
  <c r="F668" i="45" s="1"/>
  <c r="F669" i="45" a="1"/>
  <c r="F669" i="45" s="1"/>
  <c r="F671" i="45" a="1"/>
  <c r="F671" i="45" s="1"/>
  <c r="F672" i="45" a="1"/>
  <c r="F672" i="45" s="1"/>
  <c r="F673" i="45" a="1"/>
  <c r="F673" i="45" s="1"/>
  <c r="F674" i="45" a="1"/>
  <c r="F674" i="45" s="1"/>
  <c r="F675" i="45" a="1"/>
  <c r="F675" i="45" s="1"/>
  <c r="F676" i="45" a="1"/>
  <c r="F676" i="45" s="1"/>
  <c r="F678" i="45" a="1"/>
  <c r="F678" i="45" s="1"/>
  <c r="F679" i="45" a="1"/>
  <c r="F679" i="45" s="1"/>
  <c r="F680" i="45" a="1"/>
  <c r="F680" i="45" s="1"/>
  <c r="F681" i="45" a="1"/>
  <c r="F681" i="45" s="1"/>
  <c r="F682" i="45" a="1"/>
  <c r="F682" i="45" s="1"/>
  <c r="F683" i="45" a="1"/>
  <c r="F683" i="45" s="1"/>
  <c r="F685" i="45" a="1"/>
  <c r="F685" i="45" s="1"/>
  <c r="F686" i="45" a="1"/>
  <c r="F686" i="45" s="1"/>
  <c r="F687" i="45" a="1"/>
  <c r="F687" i="45" s="1"/>
  <c r="F688" i="45" a="1"/>
  <c r="F688" i="45" s="1"/>
  <c r="F689" i="45" a="1"/>
  <c r="F689" i="45" s="1"/>
  <c r="F690" i="45" a="1"/>
  <c r="F690" i="45" s="1"/>
  <c r="F691" i="45" a="1"/>
  <c r="F691" i="45" s="1"/>
  <c r="F692" i="45" a="1"/>
  <c r="F692" i="45" s="1"/>
  <c r="F693" i="45" a="1"/>
  <c r="F693" i="45" s="1"/>
  <c r="F694" i="45" a="1"/>
  <c r="F694" i="45" s="1"/>
  <c r="F695" i="45" a="1"/>
  <c r="F695" i="45" s="1"/>
  <c r="F696" i="45" a="1"/>
  <c r="F696" i="45" s="1"/>
  <c r="F697" i="45" a="1"/>
  <c r="F697" i="45" s="1"/>
  <c r="F698" i="45" a="1"/>
  <c r="F698" i="45" s="1"/>
  <c r="F699" i="45" a="1"/>
  <c r="F699" i="45" s="1"/>
  <c r="F700" i="45" a="1"/>
  <c r="F700" i="45" s="1"/>
  <c r="F701" i="45" a="1"/>
  <c r="F701" i="45" s="1"/>
  <c r="F702" i="45" a="1"/>
  <c r="F702" i="45" s="1"/>
  <c r="F703" i="45" a="1"/>
  <c r="F703" i="45" s="1"/>
  <c r="F704" i="45" a="1"/>
  <c r="F704" i="45" s="1"/>
  <c r="F705" i="45" a="1"/>
  <c r="F705" i="45" s="1"/>
  <c r="F706" i="45" a="1"/>
  <c r="F706" i="45" s="1"/>
  <c r="F707" i="45" a="1"/>
  <c r="F707" i="45" s="1"/>
  <c r="F708" i="45" a="1"/>
  <c r="F708" i="45" s="1"/>
  <c r="F709" i="45" a="1"/>
  <c r="F709" i="45" s="1"/>
  <c r="F710" i="45" a="1"/>
  <c r="F710" i="45" s="1"/>
  <c r="F711" i="45" a="1"/>
  <c r="F711" i="45" s="1"/>
  <c r="F712" i="45" a="1"/>
  <c r="F712" i="45" s="1"/>
  <c r="F713" i="45" a="1"/>
  <c r="F713" i="45" s="1"/>
  <c r="F714" i="45" a="1"/>
  <c r="F714" i="45" s="1"/>
  <c r="F715" i="45" a="1"/>
  <c r="F715" i="45" s="1"/>
  <c r="F716" i="45" a="1"/>
  <c r="F716" i="45" s="1"/>
  <c r="F717" i="45" a="1"/>
  <c r="F717" i="45" s="1"/>
  <c r="F718" i="45" a="1"/>
  <c r="F718" i="45" s="1"/>
  <c r="F719" i="45" a="1"/>
  <c r="F719" i="45" s="1"/>
  <c r="F720" i="45" a="1"/>
  <c r="F720" i="45" s="1"/>
  <c r="F721" i="45" a="1"/>
  <c r="F721" i="45" s="1"/>
  <c r="F722" i="45" a="1"/>
  <c r="F722" i="45" s="1"/>
  <c r="F723" i="45" a="1"/>
  <c r="F723" i="45" s="1"/>
  <c r="F724" i="45" a="1"/>
  <c r="F724" i="45" s="1"/>
  <c r="F725" i="45" a="1"/>
  <c r="F725" i="45" s="1"/>
  <c r="F726" i="45" a="1"/>
  <c r="F726" i="45" s="1"/>
  <c r="F727" i="45" a="1"/>
  <c r="F727" i="45" s="1"/>
  <c r="F728" i="45" a="1"/>
  <c r="F728" i="45" s="1"/>
  <c r="F729" i="45" a="1"/>
  <c r="F729" i="45" s="1"/>
  <c r="F730" i="45" a="1"/>
  <c r="F730" i="45" s="1"/>
  <c r="F731" i="45" a="1"/>
  <c r="F731" i="45" s="1"/>
  <c r="F732" i="45" a="1"/>
  <c r="F732" i="45" s="1"/>
  <c r="F733" i="45" a="1"/>
  <c r="F733" i="45" s="1"/>
  <c r="F734" i="45" a="1"/>
  <c r="F734" i="45" s="1"/>
  <c r="F735" i="45" a="1"/>
  <c r="F735" i="45" s="1"/>
  <c r="F736" i="45" a="1"/>
  <c r="F736" i="45" s="1"/>
  <c r="F737" i="45" a="1"/>
  <c r="F737" i="45" s="1"/>
  <c r="F738" i="45" a="1"/>
  <c r="F738" i="45" s="1"/>
  <c r="F739" i="45" a="1"/>
  <c r="F739" i="45" s="1"/>
  <c r="F740" i="45" a="1"/>
  <c r="F740" i="45" s="1"/>
  <c r="F741" i="45" a="1"/>
  <c r="F741" i="45" s="1"/>
  <c r="F742" i="45" a="1"/>
  <c r="F742" i="45" s="1"/>
  <c r="F743" i="45" a="1"/>
  <c r="F743" i="45" s="1"/>
  <c r="F744" i="45" a="1"/>
  <c r="F744" i="45" s="1"/>
  <c r="F745" i="45" a="1"/>
  <c r="F745" i="45" s="1"/>
  <c r="F746" i="45" a="1"/>
  <c r="F746" i="45" s="1"/>
  <c r="F747" i="45" a="1"/>
  <c r="F747" i="45" s="1"/>
  <c r="F748" i="45" a="1"/>
  <c r="F748" i="45" s="1"/>
  <c r="F749" i="45" a="1"/>
  <c r="F749" i="45" s="1"/>
  <c r="F750" i="45" a="1"/>
  <c r="F750" i="45" s="1"/>
  <c r="F751" i="45" a="1"/>
  <c r="F751" i="45" s="1"/>
  <c r="F752" i="45" a="1"/>
  <c r="F752" i="45" s="1"/>
  <c r="F753" i="45" a="1"/>
  <c r="F753" i="45" s="1"/>
  <c r="F754" i="45" a="1"/>
  <c r="F754" i="45" s="1"/>
  <c r="F755" i="45" a="1"/>
  <c r="F755" i="45" s="1"/>
  <c r="F756" i="45" a="1"/>
  <c r="F756" i="45" s="1"/>
  <c r="F757" i="45" a="1"/>
  <c r="F757" i="45" s="1"/>
  <c r="F758" i="45" a="1"/>
  <c r="F758" i="45" s="1"/>
  <c r="F759" i="45" a="1"/>
  <c r="F759" i="45" s="1"/>
  <c r="F760" i="45" a="1"/>
  <c r="F760" i="45" s="1"/>
  <c r="F761" i="45" a="1"/>
  <c r="F761" i="45" s="1"/>
  <c r="F762" i="45" a="1"/>
  <c r="F762" i="45" s="1"/>
  <c r="F763" i="45" a="1"/>
  <c r="F763" i="45" s="1"/>
  <c r="F764" i="45" a="1"/>
  <c r="F764" i="45" s="1"/>
  <c r="F765" i="45" a="1"/>
  <c r="F765" i="45" s="1"/>
  <c r="F766" i="45" a="1"/>
  <c r="F766" i="45" s="1"/>
  <c r="F767" i="45" a="1"/>
  <c r="F767" i="45" s="1"/>
  <c r="F768" i="45" a="1"/>
  <c r="F768" i="45" s="1"/>
  <c r="F769" i="45" a="1"/>
  <c r="F769" i="45" s="1"/>
  <c r="F770" i="45" a="1"/>
  <c r="F770" i="45" s="1"/>
  <c r="F771" i="45" a="1"/>
  <c r="F771" i="45" s="1"/>
  <c r="F772" i="45" a="1"/>
  <c r="F772" i="45" s="1"/>
  <c r="F773" i="45" a="1"/>
  <c r="F773" i="45" s="1"/>
  <c r="F774" i="45" a="1"/>
  <c r="F774" i="45" s="1"/>
  <c r="F775" i="45" a="1"/>
  <c r="F775" i="45" s="1"/>
  <c r="F776" i="45" a="1"/>
  <c r="F776" i="45" s="1"/>
  <c r="F777" i="45" a="1"/>
  <c r="F777" i="45" s="1"/>
  <c r="F778" i="45" a="1"/>
  <c r="F778" i="45" s="1"/>
  <c r="F779" i="45" a="1"/>
  <c r="F779" i="45" s="1"/>
  <c r="F780" i="45" a="1"/>
  <c r="F780" i="45" s="1"/>
  <c r="F781" i="45" a="1"/>
  <c r="F781" i="45" s="1"/>
  <c r="F782" i="45" a="1"/>
  <c r="F782" i="45" s="1"/>
  <c r="F783" i="45" a="1"/>
  <c r="F783" i="45" s="1"/>
  <c r="F784" i="45" a="1"/>
  <c r="F784" i="45" s="1"/>
  <c r="F785" i="45" a="1"/>
  <c r="F785" i="45" s="1"/>
  <c r="F786" i="45" a="1"/>
  <c r="F786" i="45" s="1"/>
  <c r="F787" i="45" a="1"/>
  <c r="F787" i="45" s="1"/>
  <c r="F788" i="45" a="1"/>
  <c r="F788" i="45" s="1"/>
  <c r="F789" i="45" a="1"/>
  <c r="F789" i="45" s="1"/>
  <c r="F790" i="45" a="1"/>
  <c r="F790" i="45" s="1"/>
  <c r="F791" i="45" a="1"/>
  <c r="F791" i="45" s="1"/>
  <c r="F792" i="45" a="1"/>
  <c r="F792" i="45" s="1"/>
  <c r="F793" i="45" a="1"/>
  <c r="F793" i="45" s="1"/>
  <c r="F794" i="45" a="1"/>
  <c r="F794" i="45" s="1"/>
  <c r="F795" i="45" a="1"/>
  <c r="F795" i="45" s="1"/>
  <c r="F796" i="45" a="1"/>
  <c r="F796" i="45" s="1"/>
  <c r="F797" i="45" a="1"/>
  <c r="F797" i="45" s="1"/>
  <c r="F798" i="45" a="1"/>
  <c r="F798" i="45" s="1"/>
  <c r="F799" i="45" a="1"/>
  <c r="F799" i="45" s="1"/>
  <c r="F800" i="45" a="1"/>
  <c r="F800" i="45" s="1"/>
  <c r="F801" i="45" a="1"/>
  <c r="F801" i="45" s="1"/>
  <c r="F802" i="45" a="1"/>
  <c r="F802" i="45" s="1"/>
  <c r="F803" i="45" a="1"/>
  <c r="F803" i="45" s="1"/>
  <c r="F804" i="45" a="1"/>
  <c r="F804" i="45" s="1"/>
  <c r="F805" i="45" a="1"/>
  <c r="F805" i="45" s="1"/>
  <c r="F806" i="45" a="1"/>
  <c r="F806" i="45" s="1"/>
  <c r="F807" i="45" a="1"/>
  <c r="F807" i="45" s="1"/>
  <c r="F808" i="45" a="1"/>
  <c r="F808" i="45" s="1"/>
  <c r="F809" i="45" a="1"/>
  <c r="F809" i="45" s="1"/>
  <c r="F810" i="45" a="1"/>
  <c r="F810" i="45" s="1"/>
  <c r="F811" i="45" a="1"/>
  <c r="F811" i="45" s="1"/>
  <c r="F812" i="45" a="1"/>
  <c r="F812" i="45" s="1"/>
  <c r="F813" i="45" a="1"/>
  <c r="F813" i="45" s="1"/>
  <c r="F814" i="45" a="1"/>
  <c r="F814" i="45" s="1"/>
  <c r="F815" i="45" a="1"/>
  <c r="F815" i="45" s="1"/>
  <c r="F816" i="45" a="1"/>
  <c r="F816" i="45" s="1"/>
  <c r="F817" i="45" a="1"/>
  <c r="F817" i="45" s="1"/>
  <c r="F818" i="45" a="1"/>
  <c r="F818" i="45" s="1"/>
  <c r="F819" i="45" a="1"/>
  <c r="F819" i="45" s="1"/>
  <c r="F820" i="45" a="1"/>
  <c r="F820" i="45" s="1"/>
  <c r="F821" i="45" a="1"/>
  <c r="F821" i="45" s="1"/>
  <c r="F822" i="45" a="1"/>
  <c r="F822" i="45" s="1"/>
  <c r="F823" i="45" a="1"/>
  <c r="F823" i="45" s="1"/>
  <c r="F824" i="45" a="1"/>
  <c r="F824" i="45" s="1"/>
  <c r="F825" i="45" a="1"/>
  <c r="F825" i="45" s="1"/>
  <c r="F826" i="45" a="1"/>
  <c r="F826" i="45" s="1"/>
  <c r="F827" i="45" a="1"/>
  <c r="F827" i="45" s="1"/>
  <c r="F828" i="45" a="1"/>
  <c r="F828" i="45" s="1"/>
  <c r="F829" i="45" a="1"/>
  <c r="F829" i="45" s="1"/>
  <c r="F830" i="45" a="1"/>
  <c r="F830" i="45" s="1"/>
  <c r="F831" i="45" a="1"/>
  <c r="F831" i="45" s="1"/>
  <c r="F832" i="45" a="1"/>
  <c r="F832" i="45" s="1"/>
  <c r="F833" i="45" a="1"/>
  <c r="F833" i="45" s="1"/>
  <c r="F834" i="45" a="1"/>
  <c r="F834" i="45" s="1"/>
  <c r="F835" i="45" a="1"/>
  <c r="F835" i="45" s="1"/>
  <c r="F836" i="45" a="1"/>
  <c r="F836" i="45" s="1"/>
  <c r="F837" i="45" a="1"/>
  <c r="F837" i="45" s="1"/>
  <c r="F838" i="45" a="1"/>
  <c r="F838" i="45" s="1"/>
  <c r="F839" i="45" a="1"/>
  <c r="F839" i="45" s="1"/>
  <c r="F840" i="45" a="1"/>
  <c r="F840" i="45" s="1"/>
  <c r="F841" i="45" a="1"/>
  <c r="F841" i="45" s="1"/>
  <c r="F842" i="45" a="1"/>
  <c r="F842" i="45" s="1"/>
  <c r="F843" i="45" a="1"/>
  <c r="F843" i="45" s="1"/>
  <c r="F844" i="45" a="1"/>
  <c r="F844" i="45" s="1"/>
  <c r="F845" i="45" a="1"/>
  <c r="F845" i="45" s="1"/>
  <c r="F846" i="45" a="1"/>
  <c r="F846" i="45" s="1"/>
  <c r="F847" i="45" a="1"/>
  <c r="F847" i="45" s="1"/>
  <c r="F848" i="45" a="1"/>
  <c r="F848" i="45" s="1"/>
  <c r="F849" i="45" a="1"/>
  <c r="F849" i="45" s="1"/>
  <c r="F850" i="45" a="1"/>
  <c r="F850" i="45" s="1"/>
  <c r="F851" i="45" a="1"/>
  <c r="F851" i="45" s="1"/>
  <c r="F852" i="45" a="1"/>
  <c r="F852" i="45" s="1"/>
  <c r="F853" i="45" a="1"/>
  <c r="F853" i="45" s="1"/>
  <c r="F854" i="45" a="1"/>
  <c r="F854" i="45" s="1"/>
  <c r="F855" i="45" a="1"/>
  <c r="F855" i="45" s="1"/>
  <c r="F856" i="45" a="1"/>
  <c r="F856" i="45" s="1"/>
  <c r="F857" i="45" a="1"/>
  <c r="F857" i="45" s="1"/>
  <c r="F858" i="45" a="1"/>
  <c r="F858" i="45" s="1"/>
  <c r="F859" i="45" a="1"/>
  <c r="F859" i="45" s="1"/>
  <c r="F860" i="45" a="1"/>
  <c r="F860" i="45" s="1"/>
  <c r="F861" i="45" a="1"/>
  <c r="F861" i="45" s="1"/>
  <c r="F862" i="45" a="1"/>
  <c r="F862" i="45" s="1"/>
  <c r="F863" i="45" a="1"/>
  <c r="F863" i="45" s="1"/>
  <c r="F864" i="45" a="1"/>
  <c r="F864" i="45" s="1"/>
  <c r="F865" i="45" a="1"/>
  <c r="F865" i="45" s="1"/>
  <c r="F866" i="45" a="1"/>
  <c r="F866" i="45" s="1"/>
  <c r="F867" i="45" a="1"/>
  <c r="F867" i="45" s="1"/>
  <c r="F868" i="45" a="1"/>
  <c r="F868" i="45" s="1"/>
  <c r="F869" i="45" a="1"/>
  <c r="F869" i="45" s="1"/>
  <c r="F870" i="45" a="1"/>
  <c r="F870" i="45" s="1"/>
  <c r="F871" i="45" a="1"/>
  <c r="F871" i="45" s="1"/>
  <c r="F872" i="45" a="1"/>
  <c r="F872" i="45" s="1"/>
  <c r="F873" i="45" a="1"/>
  <c r="F873" i="45" s="1"/>
  <c r="F874" i="45" a="1"/>
  <c r="F874" i="45" s="1"/>
  <c r="F875" i="45" a="1"/>
  <c r="F875" i="45" s="1"/>
  <c r="F876" i="45" a="1"/>
  <c r="F876" i="45" s="1"/>
  <c r="F877" i="45" a="1"/>
  <c r="F877" i="45" s="1"/>
  <c r="F878" i="45" a="1"/>
  <c r="F878" i="45" s="1"/>
  <c r="F879" i="45" a="1"/>
  <c r="F879" i="45" s="1"/>
  <c r="F880" i="45" a="1"/>
  <c r="F880" i="45" s="1"/>
  <c r="F881" i="45" a="1"/>
  <c r="F881" i="45" s="1"/>
  <c r="F882" i="45" a="1"/>
  <c r="F882" i="45" s="1"/>
  <c r="F883" i="45" a="1"/>
  <c r="F883" i="45" s="1"/>
  <c r="F884" i="45" a="1"/>
  <c r="F884" i="45" s="1"/>
  <c r="F885" i="45" a="1"/>
  <c r="F885" i="45" s="1"/>
  <c r="F886" i="45" a="1"/>
  <c r="F886" i="45" s="1"/>
  <c r="F887" i="45" a="1"/>
  <c r="F887" i="45" s="1"/>
  <c r="F888" i="45" a="1"/>
  <c r="F888" i="45" s="1"/>
  <c r="F889" i="45" a="1"/>
  <c r="F889" i="45" s="1"/>
  <c r="F890" i="45" a="1"/>
  <c r="F890" i="45" s="1"/>
  <c r="F891" i="45" a="1"/>
  <c r="F891" i="45" s="1"/>
  <c r="F892" i="45" a="1"/>
  <c r="F892" i="45" s="1"/>
  <c r="F893" i="45" a="1"/>
  <c r="F893" i="45" s="1"/>
  <c r="F894" i="45" a="1"/>
  <c r="F894" i="45" s="1"/>
  <c r="F895" i="45" a="1"/>
  <c r="F895" i="45" s="1"/>
  <c r="F896" i="45" a="1"/>
  <c r="F896" i="45" s="1"/>
  <c r="F897" i="45" a="1"/>
  <c r="F897" i="45" s="1"/>
  <c r="F898" i="45" a="1"/>
  <c r="F898" i="45" s="1"/>
  <c r="F899" i="45" a="1"/>
  <c r="F899" i="45" s="1"/>
  <c r="F900" i="45" a="1"/>
  <c r="F900" i="45" s="1"/>
  <c r="F901" i="45" a="1"/>
  <c r="F901" i="45" s="1"/>
  <c r="F902" i="45" a="1"/>
  <c r="F902" i="45" s="1"/>
  <c r="F903" i="45" a="1"/>
  <c r="F903" i="45" s="1"/>
  <c r="F904" i="45" a="1"/>
  <c r="F904" i="45" s="1"/>
  <c r="F905" i="45" a="1"/>
  <c r="F905" i="45" s="1"/>
  <c r="F906" i="45" a="1"/>
  <c r="F906" i="45" s="1"/>
  <c r="F907" i="45" a="1"/>
  <c r="F907" i="45" s="1"/>
  <c r="F908" i="45" a="1"/>
  <c r="F908" i="45" s="1"/>
  <c r="F909" i="45" a="1"/>
  <c r="F909" i="45" s="1"/>
  <c r="F910" i="45" a="1"/>
  <c r="F910" i="45" s="1"/>
  <c r="F911" i="45" a="1"/>
  <c r="F911" i="45" s="1"/>
  <c r="F912" i="45" a="1"/>
  <c r="F912" i="45" s="1"/>
  <c r="F913" i="45" a="1"/>
  <c r="F913" i="45" s="1"/>
  <c r="F914" i="45" a="1"/>
  <c r="F914" i="45" s="1"/>
  <c r="F915" i="45" a="1"/>
  <c r="F915" i="45" s="1"/>
  <c r="F916" i="45" a="1"/>
  <c r="F916" i="45" s="1"/>
  <c r="F917" i="45" a="1"/>
  <c r="F917" i="45" s="1"/>
  <c r="F918" i="45" a="1"/>
  <c r="F918" i="45" s="1"/>
  <c r="F919" i="45" a="1"/>
  <c r="F919" i="45" s="1"/>
  <c r="F920" i="45" a="1"/>
  <c r="F920" i="45" s="1"/>
  <c r="F921" i="45" a="1"/>
  <c r="F921" i="45" s="1"/>
  <c r="F922" i="45" a="1"/>
  <c r="F922" i="45" s="1"/>
  <c r="F923" i="45" a="1"/>
  <c r="F923" i="45" s="1"/>
  <c r="F924" i="45" a="1"/>
  <c r="F924" i="45" s="1"/>
  <c r="F925" i="45" a="1"/>
  <c r="F925" i="45" s="1"/>
  <c r="F926" i="45" a="1"/>
  <c r="F926" i="45" s="1"/>
  <c r="F927" i="45" a="1"/>
  <c r="F927" i="45" s="1"/>
  <c r="F928" i="45" a="1"/>
  <c r="F928" i="45" s="1"/>
  <c r="F929" i="45" a="1"/>
  <c r="F929" i="45" s="1"/>
  <c r="F930" i="45" a="1"/>
  <c r="F930" i="45" s="1"/>
  <c r="F931" i="45" a="1"/>
  <c r="F931" i="45" s="1"/>
  <c r="F932" i="45" a="1"/>
  <c r="F932" i="45" s="1"/>
  <c r="F933" i="45" a="1"/>
  <c r="F933" i="45" s="1"/>
  <c r="F934" i="45" a="1"/>
  <c r="F934" i="45" s="1"/>
  <c r="F935" i="45" a="1"/>
  <c r="F935" i="45" s="1"/>
  <c r="F936" i="45" a="1"/>
  <c r="F936" i="45" s="1"/>
  <c r="F937" i="45" a="1"/>
  <c r="F937" i="45" s="1"/>
  <c r="F938" i="45" a="1"/>
  <c r="F938" i="45" s="1"/>
  <c r="F939" i="45" a="1"/>
  <c r="F939" i="45" s="1"/>
  <c r="F940" i="45" a="1"/>
  <c r="F940" i="45" s="1"/>
  <c r="F941" i="45" a="1"/>
  <c r="F941" i="45" s="1"/>
  <c r="F942" i="45" a="1"/>
  <c r="F942" i="45" s="1"/>
  <c r="F943" i="45" a="1"/>
  <c r="F943" i="45" s="1"/>
  <c r="F944" i="45" a="1"/>
  <c r="F944" i="45" s="1"/>
  <c r="F945" i="45" a="1"/>
  <c r="F945" i="45" s="1"/>
  <c r="F946" i="45" a="1"/>
  <c r="F946" i="45" s="1"/>
  <c r="F947" i="45" a="1"/>
  <c r="F947" i="45" s="1"/>
  <c r="F948" i="45" a="1"/>
  <c r="F948" i="45" s="1"/>
  <c r="F949" i="45" a="1"/>
  <c r="F949" i="45" s="1"/>
  <c r="F950" i="45" a="1"/>
  <c r="F950" i="45" s="1"/>
  <c r="F951" i="45" a="1"/>
  <c r="F951" i="45" s="1"/>
  <c r="F952" i="45" a="1"/>
  <c r="F952" i="45" s="1"/>
  <c r="G615" i="45" a="1"/>
  <c r="G615" i="45" s="1"/>
  <c r="G616" i="45" a="1"/>
  <c r="G616" i="45" s="1"/>
  <c r="G617" i="45" a="1"/>
  <c r="G617" i="45" s="1"/>
  <c r="G618" i="45" a="1"/>
  <c r="G618" i="45" s="1"/>
  <c r="G619" i="45" a="1"/>
  <c r="G619" i="45" s="1"/>
  <c r="G620" i="45" a="1"/>
  <c r="G620" i="45" s="1"/>
  <c r="G621" i="45" a="1"/>
  <c r="G621" i="45" s="1"/>
  <c r="G622" i="45" a="1"/>
  <c r="G622" i="45" s="1"/>
  <c r="G623" i="45" a="1"/>
  <c r="G623" i="45" s="1"/>
  <c r="G625" i="45" a="1"/>
  <c r="G625" i="45" s="1"/>
  <c r="G628" i="45" a="1"/>
  <c r="G628" i="45" s="1"/>
  <c r="G629" i="45" a="1"/>
  <c r="G629" i="45" s="1"/>
  <c r="G630" i="45" a="1"/>
  <c r="G630" i="45" s="1"/>
  <c r="G631" i="45" a="1"/>
  <c r="G631" i="45" s="1"/>
  <c r="G632" i="45" a="1"/>
  <c r="G632" i="45" s="1"/>
  <c r="G633" i="45" a="1"/>
  <c r="G633" i="45" s="1"/>
  <c r="G634" i="45" a="1"/>
  <c r="G634" i="45" s="1"/>
  <c r="G635" i="45" a="1"/>
  <c r="G635" i="45" s="1"/>
  <c r="G636" i="45" a="1"/>
  <c r="G636" i="45" s="1"/>
  <c r="G637" i="45" a="1"/>
  <c r="G637" i="45" s="1"/>
  <c r="G638" i="45" a="1"/>
  <c r="G638" i="45" s="1"/>
  <c r="G641" i="45" a="1"/>
  <c r="G641" i="45" s="1"/>
  <c r="G643" i="45" a="1"/>
  <c r="G643" i="45" s="1"/>
  <c r="G644" i="45" a="1"/>
  <c r="G644" i="45" s="1"/>
  <c r="G645" i="45" a="1"/>
  <c r="G645" i="45" s="1"/>
  <c r="G646" i="45" a="1"/>
  <c r="G646" i="45" s="1"/>
  <c r="G647" i="45" a="1"/>
  <c r="G647" i="45" s="1"/>
  <c r="G648" i="45" a="1"/>
  <c r="G648" i="45" s="1"/>
  <c r="G649" i="45" a="1"/>
  <c r="G649" i="45" s="1"/>
  <c r="G650" i="45" a="1"/>
  <c r="G650" i="45" s="1"/>
  <c r="G651" i="45" a="1"/>
  <c r="G651" i="45" s="1"/>
  <c r="G657" i="45" a="1"/>
  <c r="G657" i="45" s="1"/>
  <c r="G658" i="45" a="1"/>
  <c r="G658" i="45" s="1"/>
  <c r="G659" i="45" a="1"/>
  <c r="G659" i="45" s="1"/>
  <c r="G660" i="45" a="1"/>
  <c r="G660" i="45" s="1"/>
  <c r="G661" i="45" a="1"/>
  <c r="G661" i="45" s="1"/>
  <c r="G662" i="45" a="1"/>
  <c r="G662" i="45" s="1"/>
  <c r="G663" i="45" a="1"/>
  <c r="G663" i="45" s="1"/>
  <c r="G664" i="45" a="1"/>
  <c r="G664" i="45" s="1"/>
  <c r="G665" i="45" a="1"/>
  <c r="G665" i="45" s="1"/>
  <c r="G669" i="45" a="1"/>
  <c r="G669" i="45" s="1"/>
  <c r="G671" i="45" a="1"/>
  <c r="G671" i="45" s="1"/>
  <c r="G672" i="45" a="1"/>
  <c r="G672" i="45" s="1"/>
  <c r="G678" i="45" a="1"/>
  <c r="G678" i="45" s="1"/>
  <c r="G679" i="45" a="1"/>
  <c r="G679" i="45" s="1"/>
  <c r="G681" i="45" a="1"/>
  <c r="G681" i="45" s="1"/>
  <c r="G682" i="45" a="1"/>
  <c r="G682" i="45" s="1"/>
  <c r="G683" i="45" a="1"/>
  <c r="G683" i="45" s="1"/>
  <c r="G685" i="45" a="1"/>
  <c r="G685" i="45" s="1"/>
  <c r="G686" i="45" a="1"/>
  <c r="G686" i="45" s="1"/>
  <c r="G692" i="45" a="1"/>
  <c r="G692" i="45" s="1"/>
  <c r="G693" i="45" a="1"/>
  <c r="G693" i="45" s="1"/>
  <c r="G694" i="45" a="1"/>
  <c r="G694" i="45" s="1"/>
  <c r="G695" i="45" a="1"/>
  <c r="G695" i="45" s="1"/>
  <c r="G697" i="45" a="1"/>
  <c r="G697" i="45" s="1"/>
  <c r="G698" i="45" a="1"/>
  <c r="G698" i="45" s="1"/>
  <c r="G699" i="45" a="1"/>
  <c r="G699" i="45" s="1"/>
  <c r="G700" i="45" a="1"/>
  <c r="G700" i="45" s="1"/>
  <c r="G704" i="45" a="1"/>
  <c r="G704" i="45" s="1"/>
  <c r="G705" i="45" a="1"/>
  <c r="G705" i="45" s="1"/>
  <c r="G706" i="45" a="1"/>
  <c r="G706" i="45" s="1"/>
  <c r="G707" i="45" a="1"/>
  <c r="G707" i="45" s="1"/>
  <c r="G708" i="45" a="1"/>
  <c r="G708" i="45" s="1"/>
  <c r="G709" i="45" a="1"/>
  <c r="G709" i="45" s="1"/>
  <c r="G713" i="45" a="1"/>
  <c r="G713" i="45" s="1"/>
  <c r="G714" i="45" a="1"/>
  <c r="G714" i="45" s="1"/>
  <c r="G715" i="45" a="1"/>
  <c r="G715" i="45" s="1"/>
  <c r="G716" i="45" a="1"/>
  <c r="G716" i="45" s="1"/>
  <c r="G718" i="45" a="1"/>
  <c r="G718" i="45" s="1"/>
  <c r="G719" i="45" a="1"/>
  <c r="G719" i="45" s="1"/>
  <c r="G720" i="45" a="1"/>
  <c r="G720" i="45" s="1"/>
  <c r="G721" i="45" a="1"/>
  <c r="G721" i="45" s="1"/>
  <c r="G722" i="45" a="1"/>
  <c r="G722" i="45" s="1"/>
  <c r="G723" i="45" a="1"/>
  <c r="G723" i="45" s="1"/>
  <c r="G724" i="45" a="1"/>
  <c r="G724" i="45" s="1"/>
  <c r="G725" i="45" a="1"/>
  <c r="G725" i="45" s="1"/>
  <c r="G726" i="45" a="1"/>
  <c r="G726" i="45" s="1"/>
  <c r="G727" i="45" a="1"/>
  <c r="G727" i="45" s="1"/>
  <c r="G728" i="45" a="1"/>
  <c r="G728" i="45" s="1"/>
  <c r="G729" i="45" a="1"/>
  <c r="G729" i="45" s="1"/>
  <c r="G730" i="45" a="1"/>
  <c r="G730" i="45" s="1"/>
  <c r="G731" i="45" a="1"/>
  <c r="G731" i="45" s="1"/>
  <c r="G732" i="45" a="1"/>
  <c r="G732" i="45" s="1"/>
  <c r="G733" i="45" a="1"/>
  <c r="G733" i="45" s="1"/>
  <c r="G734" i="45" a="1"/>
  <c r="G734" i="45" s="1"/>
  <c r="G735" i="45" a="1"/>
  <c r="G735" i="45" s="1"/>
  <c r="G736" i="45" a="1"/>
  <c r="G736" i="45" s="1"/>
  <c r="G737" i="45" a="1"/>
  <c r="G737" i="45" s="1"/>
  <c r="G738" i="45" a="1"/>
  <c r="G738" i="45" s="1"/>
  <c r="G739" i="45" a="1"/>
  <c r="G739" i="45" s="1"/>
  <c r="G740" i="45" a="1"/>
  <c r="G740" i="45" s="1"/>
  <c r="G741" i="45" a="1"/>
  <c r="G741" i="45" s="1"/>
  <c r="G742" i="45" a="1"/>
  <c r="G742" i="45" s="1"/>
  <c r="G743" i="45" a="1"/>
  <c r="G743" i="45" s="1"/>
  <c r="G744" i="45" a="1"/>
  <c r="G744" i="45" s="1"/>
  <c r="G745" i="45" a="1"/>
  <c r="G745" i="45" s="1"/>
  <c r="G746" i="45" a="1"/>
  <c r="G746" i="45" s="1"/>
  <c r="G747" i="45" a="1"/>
  <c r="G747" i="45" s="1"/>
  <c r="G748" i="45" a="1"/>
  <c r="G748" i="45" s="1"/>
  <c r="G749" i="45" a="1"/>
  <c r="G749" i="45" s="1"/>
  <c r="G750" i="45" a="1"/>
  <c r="G750" i="45" s="1"/>
  <c r="G751" i="45" a="1"/>
  <c r="G751" i="45" s="1"/>
  <c r="G752" i="45" a="1"/>
  <c r="G752" i="45" s="1"/>
  <c r="G753" i="45" a="1"/>
  <c r="G753" i="45" s="1"/>
  <c r="G754" i="45" a="1"/>
  <c r="G754" i="45" s="1"/>
  <c r="G755" i="45" a="1"/>
  <c r="G755" i="45" s="1"/>
  <c r="G756" i="45" a="1"/>
  <c r="G756" i="45" s="1"/>
  <c r="G757" i="45" a="1"/>
  <c r="G757" i="45" s="1"/>
  <c r="G758" i="45" a="1"/>
  <c r="G758" i="45" s="1"/>
  <c r="G759" i="45" a="1"/>
  <c r="G759" i="45" s="1"/>
  <c r="G760" i="45" a="1"/>
  <c r="G760" i="45" s="1"/>
  <c r="G761" i="45" a="1"/>
  <c r="G761" i="45" s="1"/>
  <c r="G762" i="45" a="1"/>
  <c r="G762" i="45" s="1"/>
  <c r="G763" i="45" a="1"/>
  <c r="G763" i="45" s="1"/>
  <c r="G764" i="45" a="1"/>
  <c r="G764" i="45" s="1"/>
  <c r="G765" i="45" a="1"/>
  <c r="G765" i="45" s="1"/>
  <c r="G766" i="45" a="1"/>
  <c r="G766" i="45" s="1"/>
  <c r="G767" i="45" a="1"/>
  <c r="G767" i="45" s="1"/>
  <c r="G768" i="45" a="1"/>
  <c r="G768" i="45" s="1"/>
  <c r="G769" i="45" a="1"/>
  <c r="G769" i="45" s="1"/>
  <c r="G770" i="45" a="1"/>
  <c r="G770" i="45" s="1"/>
  <c r="G771" i="45" a="1"/>
  <c r="G771" i="45" s="1"/>
  <c r="G772" i="45" a="1"/>
  <c r="G772" i="45" s="1"/>
  <c r="G773" i="45" a="1"/>
  <c r="G773" i="45" s="1"/>
  <c r="G774" i="45" a="1"/>
  <c r="G774" i="45" s="1"/>
  <c r="G775" i="45" a="1"/>
  <c r="G775" i="45" s="1"/>
  <c r="G776" i="45" a="1"/>
  <c r="G776" i="45" s="1"/>
  <c r="G777" i="45" a="1"/>
  <c r="G777" i="45" s="1"/>
  <c r="G778" i="45" a="1"/>
  <c r="G778" i="45" s="1"/>
  <c r="G779" i="45" a="1"/>
  <c r="G779" i="45" s="1"/>
  <c r="G780" i="45" a="1"/>
  <c r="G780" i="45" s="1"/>
  <c r="G781" i="45" a="1"/>
  <c r="G781" i="45" s="1"/>
  <c r="G782" i="45" a="1"/>
  <c r="G782" i="45" s="1"/>
  <c r="G783" i="45" a="1"/>
  <c r="G783" i="45" s="1"/>
  <c r="G784" i="45" a="1"/>
  <c r="G784" i="45" s="1"/>
  <c r="G785" i="45" a="1"/>
  <c r="G785" i="45" s="1"/>
  <c r="G786" i="45" a="1"/>
  <c r="G786" i="45" s="1"/>
  <c r="G787" i="45" a="1"/>
  <c r="G787" i="45" s="1"/>
  <c r="G788" i="45" a="1"/>
  <c r="G788" i="45" s="1"/>
  <c r="G789" i="45" a="1"/>
  <c r="G789" i="45" s="1"/>
  <c r="G790" i="45" a="1"/>
  <c r="G790" i="45" s="1"/>
  <c r="G791" i="45" a="1"/>
  <c r="G791" i="45" s="1"/>
  <c r="G792" i="45" a="1"/>
  <c r="G792" i="45" s="1"/>
  <c r="G793" i="45" a="1"/>
  <c r="G793" i="45" s="1"/>
  <c r="G794" i="45" a="1"/>
  <c r="G794" i="45" s="1"/>
  <c r="G795" i="45" a="1"/>
  <c r="G795" i="45" s="1"/>
  <c r="G796" i="45" a="1"/>
  <c r="G796" i="45" s="1"/>
  <c r="G797" i="45" a="1"/>
  <c r="G797" i="45" s="1"/>
  <c r="G798" i="45" a="1"/>
  <c r="G798" i="45" s="1"/>
  <c r="G799" i="45" a="1"/>
  <c r="G799" i="45" s="1"/>
  <c r="G800" i="45" a="1"/>
  <c r="G800" i="45" s="1"/>
  <c r="G801" i="45" a="1"/>
  <c r="G801" i="45" s="1"/>
  <c r="G802" i="45" a="1"/>
  <c r="G802" i="45" s="1"/>
  <c r="G803" i="45" a="1"/>
  <c r="G803" i="45" s="1"/>
  <c r="G804" i="45" a="1"/>
  <c r="G804" i="45" s="1"/>
  <c r="G805" i="45" a="1"/>
  <c r="G805" i="45" s="1"/>
  <c r="G806" i="45" a="1"/>
  <c r="G806" i="45" s="1"/>
  <c r="G807" i="45" a="1"/>
  <c r="G807" i="45" s="1"/>
  <c r="G808" i="45" a="1"/>
  <c r="G808" i="45" s="1"/>
  <c r="G809" i="45" a="1"/>
  <c r="G809" i="45" s="1"/>
  <c r="G810" i="45" a="1"/>
  <c r="G810" i="45" s="1"/>
  <c r="G811" i="45" a="1"/>
  <c r="G811" i="45" s="1"/>
  <c r="G812" i="45" a="1"/>
  <c r="G812" i="45" s="1"/>
  <c r="G813" i="45" a="1"/>
  <c r="G813" i="45" s="1"/>
  <c r="G814" i="45" a="1"/>
  <c r="G814" i="45" s="1"/>
  <c r="G815" i="45" a="1"/>
  <c r="G815" i="45" s="1"/>
  <c r="G816" i="45" a="1"/>
  <c r="G816" i="45" s="1"/>
  <c r="G817" i="45" a="1"/>
  <c r="G817" i="45" s="1"/>
  <c r="G818" i="45" a="1"/>
  <c r="G818" i="45" s="1"/>
  <c r="G819" i="45" a="1"/>
  <c r="G819" i="45" s="1"/>
  <c r="G820" i="45" a="1"/>
  <c r="G820" i="45" s="1"/>
  <c r="G821" i="45" a="1"/>
  <c r="G821" i="45" s="1"/>
  <c r="G822" i="45" a="1"/>
  <c r="G822" i="45" s="1"/>
  <c r="G823" i="45" a="1"/>
  <c r="G823" i="45" s="1"/>
  <c r="G824" i="45" a="1"/>
  <c r="G824" i="45" s="1"/>
  <c r="G825" i="45" a="1"/>
  <c r="G825" i="45" s="1"/>
  <c r="G826" i="45" a="1"/>
  <c r="G826" i="45" s="1"/>
  <c r="G827" i="45" a="1"/>
  <c r="G827" i="45" s="1"/>
  <c r="G828" i="45" a="1"/>
  <c r="G828" i="45" s="1"/>
  <c r="G829" i="45" a="1"/>
  <c r="G829" i="45" s="1"/>
  <c r="G830" i="45" a="1"/>
  <c r="G830" i="45" s="1"/>
  <c r="G831" i="45" a="1"/>
  <c r="G831" i="45" s="1"/>
  <c r="G832" i="45" a="1"/>
  <c r="G832" i="45" s="1"/>
  <c r="G833" i="45" a="1"/>
  <c r="G833" i="45" s="1"/>
  <c r="G834" i="45" a="1"/>
  <c r="G834" i="45" s="1"/>
  <c r="G835" i="45" a="1"/>
  <c r="G835" i="45" s="1"/>
  <c r="G836" i="45" a="1"/>
  <c r="G836" i="45" s="1"/>
  <c r="G837" i="45" a="1"/>
  <c r="G837" i="45" s="1"/>
  <c r="G838" i="45" a="1"/>
  <c r="G838" i="45" s="1"/>
  <c r="G839" i="45" a="1"/>
  <c r="G839" i="45" s="1"/>
  <c r="G840" i="45" a="1"/>
  <c r="G840" i="45" s="1"/>
  <c r="G841" i="45" a="1"/>
  <c r="G841" i="45" s="1"/>
  <c r="G842" i="45" a="1"/>
  <c r="G842" i="45" s="1"/>
  <c r="G843" i="45" a="1"/>
  <c r="G843" i="45" s="1"/>
  <c r="G844" i="45" a="1"/>
  <c r="G844" i="45" s="1"/>
  <c r="G845" i="45" a="1"/>
  <c r="G845" i="45" s="1"/>
  <c r="G846" i="45" a="1"/>
  <c r="G846" i="45" s="1"/>
  <c r="G847" i="45" a="1"/>
  <c r="G847" i="45" s="1"/>
  <c r="G848" i="45" a="1"/>
  <c r="G848" i="45" s="1"/>
  <c r="G849" i="45" a="1"/>
  <c r="G849" i="45" s="1"/>
  <c r="G850" i="45" a="1"/>
  <c r="G850" i="45" s="1"/>
  <c r="G851" i="45" a="1"/>
  <c r="G851" i="45" s="1"/>
  <c r="G852" i="45" a="1"/>
  <c r="G852" i="45" s="1"/>
  <c r="G853" i="45" a="1"/>
  <c r="G853" i="45" s="1"/>
  <c r="G854" i="45" a="1"/>
  <c r="G854" i="45" s="1"/>
  <c r="G855" i="45" a="1"/>
  <c r="G855" i="45" s="1"/>
  <c r="G856" i="45" a="1"/>
  <c r="G856" i="45" s="1"/>
  <c r="G857" i="45" a="1"/>
  <c r="G857" i="45" s="1"/>
  <c r="G858" i="45" a="1"/>
  <c r="G858" i="45" s="1"/>
  <c r="G859" i="45" a="1"/>
  <c r="G859" i="45" s="1"/>
  <c r="G860" i="45" a="1"/>
  <c r="G860" i="45" s="1"/>
  <c r="G861" i="45" a="1"/>
  <c r="G861" i="45" s="1"/>
  <c r="G862" i="45" a="1"/>
  <c r="G862" i="45" s="1"/>
  <c r="G863" i="45" a="1"/>
  <c r="G863" i="45" s="1"/>
  <c r="G864" i="45" a="1"/>
  <c r="G864" i="45" s="1"/>
  <c r="G865" i="45" a="1"/>
  <c r="G865" i="45" s="1"/>
  <c r="G866" i="45" a="1"/>
  <c r="G866" i="45" s="1"/>
  <c r="G867" i="45" a="1"/>
  <c r="G867" i="45" s="1"/>
  <c r="G868" i="45" a="1"/>
  <c r="G868" i="45" s="1"/>
  <c r="G869" i="45" a="1"/>
  <c r="G869" i="45" s="1"/>
  <c r="G870" i="45" a="1"/>
  <c r="G870" i="45" s="1"/>
  <c r="G871" i="45" a="1"/>
  <c r="G871" i="45" s="1"/>
  <c r="G872" i="45" a="1"/>
  <c r="G872" i="45" s="1"/>
  <c r="G873" i="45" a="1"/>
  <c r="G873" i="45" s="1"/>
  <c r="G874" i="45" a="1"/>
  <c r="G874" i="45" s="1"/>
  <c r="G875" i="45" a="1"/>
  <c r="G875" i="45" s="1"/>
  <c r="G876" i="45" a="1"/>
  <c r="G876" i="45" s="1"/>
  <c r="G877" i="45" a="1"/>
  <c r="G877" i="45" s="1"/>
  <c r="G878" i="45" a="1"/>
  <c r="G878" i="45" s="1"/>
  <c r="G879" i="45" a="1"/>
  <c r="G879" i="45" s="1"/>
  <c r="G880" i="45" a="1"/>
  <c r="G880" i="45" s="1"/>
  <c r="G881" i="45" a="1"/>
  <c r="G881" i="45" s="1"/>
  <c r="G882" i="45" a="1"/>
  <c r="G882" i="45" s="1"/>
  <c r="G883" i="45" a="1"/>
  <c r="G883" i="45" s="1"/>
  <c r="G884" i="45" a="1"/>
  <c r="G884" i="45" s="1"/>
  <c r="G885" i="45" a="1"/>
  <c r="G885" i="45" s="1"/>
  <c r="G886" i="45" a="1"/>
  <c r="G886" i="45" s="1"/>
  <c r="G887" i="45" a="1"/>
  <c r="G887" i="45" s="1"/>
  <c r="G888" i="45" a="1"/>
  <c r="G888" i="45" s="1"/>
  <c r="G889" i="45" a="1"/>
  <c r="G889" i="45" s="1"/>
  <c r="G890" i="45" a="1"/>
  <c r="G890" i="45" s="1"/>
  <c r="G891" i="45" a="1"/>
  <c r="G891" i="45" s="1"/>
  <c r="G892" i="45" a="1"/>
  <c r="G892" i="45" s="1"/>
  <c r="G893" i="45" a="1"/>
  <c r="G893" i="45" s="1"/>
  <c r="G894" i="45" a="1"/>
  <c r="G894" i="45" s="1"/>
  <c r="G895" i="45" a="1"/>
  <c r="G895" i="45" s="1"/>
  <c r="G896" i="45" a="1"/>
  <c r="G896" i="45" s="1"/>
  <c r="G897" i="45" a="1"/>
  <c r="G897" i="45" s="1"/>
  <c r="G898" i="45" a="1"/>
  <c r="G898" i="45" s="1"/>
  <c r="G899" i="45" a="1"/>
  <c r="G899" i="45" s="1"/>
  <c r="G900" i="45" a="1"/>
  <c r="G900" i="45" s="1"/>
  <c r="G901" i="45" a="1"/>
  <c r="G901" i="45" s="1"/>
  <c r="G902" i="45" a="1"/>
  <c r="G902" i="45" s="1"/>
  <c r="G903" i="45" a="1"/>
  <c r="G903" i="45" s="1"/>
  <c r="G904" i="45" a="1"/>
  <c r="G904" i="45" s="1"/>
  <c r="G905" i="45" a="1"/>
  <c r="G905" i="45" s="1"/>
  <c r="G906" i="45" a="1"/>
  <c r="G906" i="45" s="1"/>
  <c r="G907" i="45" a="1"/>
  <c r="G907" i="45" s="1"/>
  <c r="G908" i="45" a="1"/>
  <c r="G908" i="45" s="1"/>
  <c r="G909" i="45" a="1"/>
  <c r="G909" i="45" s="1"/>
  <c r="G910" i="45" a="1"/>
  <c r="G910" i="45" s="1"/>
  <c r="G911" i="45" a="1"/>
  <c r="G911" i="45" s="1"/>
  <c r="G912" i="45" a="1"/>
  <c r="G912" i="45" s="1"/>
  <c r="G913" i="45" a="1"/>
  <c r="G913" i="45" s="1"/>
  <c r="G914" i="45" a="1"/>
  <c r="G914" i="45" s="1"/>
  <c r="G915" i="45" a="1"/>
  <c r="G915" i="45" s="1"/>
  <c r="G916" i="45" a="1"/>
  <c r="G916" i="45" s="1"/>
  <c r="G917" i="45" a="1"/>
  <c r="G917" i="45" s="1"/>
  <c r="G918" i="45" a="1"/>
  <c r="G918" i="45" s="1"/>
  <c r="G919" i="45" a="1"/>
  <c r="G919" i="45" s="1"/>
  <c r="G920" i="45" a="1"/>
  <c r="G920" i="45" s="1"/>
  <c r="G921" i="45" a="1"/>
  <c r="G921" i="45" s="1"/>
  <c r="G922" i="45" a="1"/>
  <c r="G922" i="45" s="1"/>
  <c r="G923" i="45" a="1"/>
  <c r="G923" i="45" s="1"/>
  <c r="G924" i="45" a="1"/>
  <c r="G924" i="45" s="1"/>
  <c r="G925" i="45" a="1"/>
  <c r="G925" i="45" s="1"/>
  <c r="G926" i="45" a="1"/>
  <c r="G926" i="45" s="1"/>
  <c r="G927" i="45" a="1"/>
  <c r="G927" i="45" s="1"/>
  <c r="G928" i="45" a="1"/>
  <c r="G928" i="45" s="1"/>
  <c r="G929" i="45" a="1"/>
  <c r="G929" i="45" s="1"/>
  <c r="G930" i="45" a="1"/>
  <c r="G930" i="45" s="1"/>
  <c r="G931" i="45" a="1"/>
  <c r="G931" i="45" s="1"/>
  <c r="G932" i="45" a="1"/>
  <c r="G932" i="45" s="1"/>
  <c r="G933" i="45" a="1"/>
  <c r="G933" i="45" s="1"/>
  <c r="G934" i="45" a="1"/>
  <c r="G934" i="45" s="1"/>
  <c r="G935" i="45" a="1"/>
  <c r="G935" i="45" s="1"/>
  <c r="G936" i="45" a="1"/>
  <c r="G936" i="45" s="1"/>
  <c r="G937" i="45" a="1"/>
  <c r="G937" i="45" s="1"/>
  <c r="G938" i="45" a="1"/>
  <c r="G938" i="45" s="1"/>
  <c r="G939" i="45" a="1"/>
  <c r="G939" i="45" s="1"/>
  <c r="G940" i="45" a="1"/>
  <c r="G940" i="45" s="1"/>
  <c r="G941" i="45" a="1"/>
  <c r="G941" i="45" s="1"/>
  <c r="G942" i="45" a="1"/>
  <c r="G942" i="45" s="1"/>
  <c r="G943" i="45" a="1"/>
  <c r="G943" i="45" s="1"/>
  <c r="G944" i="45" a="1"/>
  <c r="G944" i="45" s="1"/>
  <c r="G945" i="45" a="1"/>
  <c r="G945" i="45" s="1"/>
  <c r="G946" i="45" a="1"/>
  <c r="G946" i="45" s="1"/>
  <c r="G947" i="45" a="1"/>
  <c r="G947" i="45" s="1"/>
  <c r="G948" i="45" a="1"/>
  <c r="G948" i="45" s="1"/>
  <c r="G949" i="45" a="1"/>
  <c r="G949" i="45" s="1"/>
  <c r="G950" i="45" a="1"/>
  <c r="G950" i="45" s="1"/>
  <c r="G951" i="45" a="1"/>
  <c r="G951" i="45" s="1"/>
  <c r="G952" i="45" a="1"/>
  <c r="G952" i="45" s="1"/>
  <c r="B613" i="45"/>
  <c r="B614" i="45"/>
  <c r="B615" i="45"/>
  <c r="B616" i="45"/>
  <c r="B617" i="45"/>
  <c r="B618" i="45"/>
  <c r="B619" i="45"/>
  <c r="B620" i="45"/>
  <c r="B621" i="45"/>
  <c r="B622" i="45"/>
  <c r="B623" i="45"/>
  <c r="B624" i="45"/>
  <c r="B625" i="45"/>
  <c r="B626" i="45"/>
  <c r="B627" i="45"/>
  <c r="B628" i="45"/>
  <c r="B629" i="45"/>
  <c r="B630" i="45"/>
  <c r="B631" i="45"/>
  <c r="B632" i="45"/>
  <c r="B633" i="45"/>
  <c r="B634" i="45"/>
  <c r="B635" i="45"/>
  <c r="B636" i="45"/>
  <c r="B637" i="45"/>
  <c r="B638" i="45"/>
  <c r="B639" i="45"/>
  <c r="B640" i="45"/>
  <c r="B641" i="45"/>
  <c r="B642" i="45"/>
  <c r="B643" i="45"/>
  <c r="B644" i="45"/>
  <c r="B645" i="45"/>
  <c r="B646" i="45"/>
  <c r="B647" i="45"/>
  <c r="B648" i="45"/>
  <c r="B649" i="45"/>
  <c r="B650" i="45"/>
  <c r="B651" i="45"/>
  <c r="B652" i="45"/>
  <c r="B653" i="45"/>
  <c r="B654" i="45"/>
  <c r="B655" i="45"/>
  <c r="B656" i="45"/>
  <c r="B657" i="45"/>
  <c r="B658" i="45"/>
  <c r="B659" i="45"/>
  <c r="B660" i="45"/>
  <c r="B661" i="45"/>
  <c r="B662" i="45"/>
  <c r="B663" i="45"/>
  <c r="B664" i="45"/>
  <c r="B665" i="45"/>
  <c r="B666" i="45"/>
  <c r="B667" i="45"/>
  <c r="B668" i="45"/>
  <c r="B669" i="45"/>
  <c r="B670" i="45"/>
  <c r="B671" i="45"/>
  <c r="B672" i="45"/>
  <c r="B673" i="45"/>
  <c r="B674" i="45"/>
  <c r="B675" i="45"/>
  <c r="B676" i="45"/>
  <c r="B677" i="45"/>
  <c r="B678" i="45"/>
  <c r="B679" i="45"/>
  <c r="B680" i="45"/>
  <c r="B681" i="45"/>
  <c r="B682" i="45"/>
  <c r="B683" i="45"/>
  <c r="B684" i="45"/>
  <c r="B685" i="45"/>
  <c r="B686" i="45"/>
  <c r="B687" i="45"/>
  <c r="B688" i="45"/>
  <c r="B689" i="45"/>
  <c r="B690" i="45"/>
  <c r="B691" i="45"/>
  <c r="B692" i="45"/>
  <c r="B693" i="45"/>
  <c r="B694" i="45"/>
  <c r="B695" i="45"/>
  <c r="B696" i="45"/>
  <c r="B697" i="45"/>
  <c r="B698" i="45"/>
  <c r="B699" i="45"/>
  <c r="B700" i="45"/>
  <c r="B701" i="45"/>
  <c r="B702" i="45"/>
  <c r="B703" i="45"/>
  <c r="B704" i="45"/>
  <c r="B705" i="45"/>
  <c r="B706" i="45"/>
  <c r="B707" i="45"/>
  <c r="B708" i="45"/>
  <c r="B709" i="45"/>
  <c r="B710" i="45"/>
  <c r="B711" i="45"/>
  <c r="B712" i="45"/>
  <c r="B713" i="45"/>
  <c r="B714" i="45"/>
  <c r="B715" i="45"/>
  <c r="B716" i="45"/>
  <c r="B717" i="45"/>
  <c r="B718" i="45"/>
  <c r="B719" i="45"/>
  <c r="B720" i="45"/>
  <c r="B721" i="45"/>
  <c r="B722" i="45"/>
  <c r="B723" i="45"/>
  <c r="B724" i="45"/>
  <c r="B725" i="45"/>
  <c r="B726" i="45"/>
  <c r="B727" i="45"/>
  <c r="B728" i="45"/>
  <c r="B729" i="45"/>
  <c r="B730" i="45"/>
  <c r="B731" i="45"/>
  <c r="B732" i="45"/>
  <c r="B733" i="45"/>
  <c r="B734" i="45"/>
  <c r="B735" i="45"/>
  <c r="B736" i="45"/>
  <c r="B737" i="45"/>
  <c r="B738" i="45"/>
  <c r="B739" i="45"/>
  <c r="B740" i="45"/>
  <c r="B741" i="45"/>
  <c r="B742" i="45"/>
  <c r="B743" i="45"/>
  <c r="B744" i="45"/>
  <c r="B745" i="45"/>
  <c r="B746" i="45"/>
  <c r="B747" i="45"/>
  <c r="B748" i="45"/>
  <c r="B749" i="45"/>
  <c r="B750" i="45"/>
  <c r="B751" i="45"/>
  <c r="B752" i="45"/>
  <c r="B753" i="45"/>
  <c r="B754" i="45"/>
  <c r="B755" i="45"/>
  <c r="B756" i="45"/>
  <c r="B757" i="45"/>
  <c r="B758" i="45"/>
  <c r="B759" i="45"/>
  <c r="B760" i="45"/>
  <c r="B761" i="45"/>
  <c r="B762" i="45"/>
  <c r="B763" i="45"/>
  <c r="B764" i="45"/>
  <c r="B765" i="45"/>
  <c r="B766" i="45"/>
  <c r="B767" i="45"/>
  <c r="B768" i="45"/>
  <c r="B769" i="45"/>
  <c r="B770" i="45"/>
  <c r="B771" i="45"/>
  <c r="B772" i="45"/>
  <c r="B773" i="45"/>
  <c r="B774" i="45"/>
  <c r="B775" i="45"/>
  <c r="B776" i="45"/>
  <c r="B777" i="45"/>
  <c r="B778" i="45"/>
  <c r="B779" i="45"/>
  <c r="B780" i="45"/>
  <c r="B781" i="45"/>
  <c r="B782" i="45"/>
  <c r="B783" i="45"/>
  <c r="B784" i="45"/>
  <c r="B785" i="45"/>
  <c r="B786" i="45"/>
  <c r="B787" i="45"/>
  <c r="B788" i="45"/>
  <c r="B789" i="45"/>
  <c r="B790" i="45"/>
  <c r="B791" i="45"/>
  <c r="B792" i="45"/>
  <c r="B793" i="45"/>
  <c r="B794" i="45"/>
  <c r="B795" i="45"/>
  <c r="B796" i="45"/>
  <c r="B797" i="45"/>
  <c r="B798" i="45"/>
  <c r="B799" i="45"/>
  <c r="B800" i="45"/>
  <c r="B801" i="45"/>
  <c r="B802" i="45"/>
  <c r="B803" i="45"/>
  <c r="B804" i="45"/>
  <c r="B805" i="45"/>
  <c r="B806" i="45"/>
  <c r="B807" i="45"/>
  <c r="B808" i="45"/>
  <c r="B809" i="45"/>
  <c r="B810" i="45"/>
  <c r="B811" i="45"/>
  <c r="B812" i="45"/>
  <c r="B813" i="45"/>
  <c r="B814" i="45"/>
  <c r="B815" i="45"/>
  <c r="B816" i="45"/>
  <c r="B817" i="45"/>
  <c r="B818" i="45"/>
  <c r="B819" i="45"/>
  <c r="B820" i="45"/>
  <c r="B821" i="45"/>
  <c r="B822" i="45"/>
  <c r="B823" i="45"/>
  <c r="B824" i="45"/>
  <c r="B825" i="45"/>
  <c r="B826" i="45"/>
  <c r="B827" i="45"/>
  <c r="B828" i="45"/>
  <c r="B829" i="45"/>
  <c r="B830" i="45"/>
  <c r="B831" i="45"/>
  <c r="B832" i="45"/>
  <c r="B833" i="45"/>
  <c r="B834" i="45"/>
  <c r="B835" i="45"/>
  <c r="B836" i="45"/>
  <c r="B837" i="45"/>
  <c r="B838" i="45"/>
  <c r="B839" i="45"/>
  <c r="B840" i="45"/>
  <c r="B841" i="45"/>
  <c r="B842" i="45"/>
  <c r="B843" i="45"/>
  <c r="B844" i="45"/>
  <c r="B845" i="45"/>
  <c r="B846" i="45"/>
  <c r="B847" i="45"/>
  <c r="B848" i="45"/>
  <c r="B849" i="45"/>
  <c r="B850" i="45"/>
  <c r="B851" i="45"/>
  <c r="B852" i="45"/>
  <c r="B853" i="45"/>
  <c r="B854" i="45"/>
  <c r="B855" i="45"/>
  <c r="B856" i="45"/>
  <c r="B857" i="45"/>
  <c r="B858" i="45"/>
  <c r="B859" i="45"/>
  <c r="B860" i="45"/>
  <c r="B861" i="45"/>
  <c r="B862" i="45"/>
  <c r="B863" i="45"/>
  <c r="B864" i="45"/>
  <c r="B865" i="45"/>
  <c r="B866" i="45"/>
  <c r="B867" i="45"/>
  <c r="B868" i="45"/>
  <c r="B869" i="45"/>
  <c r="B870" i="45"/>
  <c r="B871" i="45"/>
  <c r="B872" i="45"/>
  <c r="B873" i="45"/>
  <c r="B874" i="45"/>
  <c r="B875" i="45"/>
  <c r="B876" i="45"/>
  <c r="B877" i="45"/>
  <c r="B878" i="45"/>
  <c r="B879" i="45"/>
  <c r="B880" i="45"/>
  <c r="B881" i="45"/>
  <c r="B882" i="45"/>
  <c r="B883" i="45"/>
  <c r="B884" i="45"/>
  <c r="B885" i="45"/>
  <c r="B886" i="45"/>
  <c r="B887" i="45"/>
  <c r="B888" i="45"/>
  <c r="B889" i="45"/>
  <c r="B890" i="45"/>
  <c r="B891" i="45"/>
  <c r="B892" i="45"/>
  <c r="B893" i="45"/>
  <c r="B894" i="45"/>
  <c r="B895" i="45"/>
  <c r="B896" i="45"/>
  <c r="B897" i="45"/>
  <c r="B898" i="45"/>
  <c r="B899" i="45"/>
  <c r="B900" i="45"/>
  <c r="B901" i="45"/>
  <c r="B902" i="45"/>
  <c r="B903" i="45"/>
  <c r="B904" i="45"/>
  <c r="B905" i="45"/>
  <c r="B906" i="45"/>
  <c r="B907" i="45"/>
  <c r="B908" i="45"/>
  <c r="B909" i="45"/>
  <c r="B910" i="45"/>
  <c r="B911" i="45"/>
  <c r="B912" i="45"/>
  <c r="B913" i="45"/>
  <c r="B914" i="45"/>
  <c r="B915" i="45"/>
  <c r="B916" i="45"/>
  <c r="B917" i="45"/>
  <c r="B918" i="45"/>
  <c r="B919" i="45"/>
  <c r="B920" i="45"/>
  <c r="B921" i="45"/>
  <c r="B922" i="45"/>
  <c r="B923" i="45"/>
  <c r="B924" i="45"/>
  <c r="B925" i="45"/>
  <c r="B926" i="45"/>
  <c r="B927" i="45"/>
  <c r="B928" i="45"/>
  <c r="B929" i="45"/>
  <c r="B930" i="45"/>
  <c r="B931" i="45"/>
  <c r="B932" i="45"/>
  <c r="B933" i="45"/>
  <c r="B934" i="45"/>
  <c r="B935" i="45"/>
  <c r="B936" i="45"/>
  <c r="B937" i="45"/>
  <c r="B938" i="45"/>
  <c r="B939" i="45"/>
  <c r="B940" i="45"/>
  <c r="B941" i="45"/>
  <c r="B942" i="45"/>
  <c r="B943" i="45"/>
  <c r="B944" i="45"/>
  <c r="B945" i="45"/>
  <c r="B946" i="45"/>
  <c r="B947" i="45"/>
  <c r="B948" i="45"/>
  <c r="B949" i="45"/>
  <c r="B950" i="45"/>
  <c r="B951" i="45"/>
  <c r="B952" i="45"/>
  <c r="F17" i="47"/>
  <c r="C17" i="47"/>
  <c r="F14" i="47"/>
  <c r="G17" i="47"/>
  <c r="G14" i="47"/>
  <c r="C14" i="47"/>
  <c r="D14" i="47"/>
  <c r="E17" i="47"/>
  <c r="D17" i="47"/>
  <c r="E14" i="47"/>
  <c r="A118" i="55" l="1"/>
  <c r="L76" i="55" s="1"/>
  <c r="A31" i="47"/>
  <c r="A33" i="47"/>
  <c r="A39" i="47" s="1"/>
  <c r="B103" i="55"/>
  <c r="L71" i="55"/>
  <c r="K72" i="55"/>
  <c r="L67" i="55"/>
  <c r="K83" i="55"/>
  <c r="K80" i="55"/>
  <c r="K84" i="55"/>
  <c r="L79" i="55"/>
  <c r="K106" i="55"/>
  <c r="B118" i="55"/>
  <c r="A120" i="55"/>
  <c r="L78" i="55" s="1"/>
  <c r="A110" i="55"/>
  <c r="A37" i="47"/>
  <c r="B31" i="47"/>
  <c r="B33" i="47"/>
  <c r="B24" i="47"/>
  <c r="A30" i="47"/>
  <c r="B23" i="47"/>
  <c r="A29" i="47"/>
  <c r="B22" i="47"/>
  <c r="A28" i="47"/>
  <c r="B20" i="47"/>
  <c r="A26" i="47"/>
  <c r="B46" i="41"/>
  <c r="B64" i="41"/>
  <c r="B76" i="41"/>
  <c r="B88" i="41"/>
  <c r="B122" i="41"/>
  <c r="B159" i="41"/>
  <c r="B184" i="41"/>
  <c r="B214" i="41"/>
  <c r="B254" i="41"/>
  <c r="B289" i="41"/>
  <c r="B6" i="41"/>
  <c r="B45" i="41"/>
  <c r="B75" i="41"/>
  <c r="B121" i="41"/>
  <c r="B137" i="41"/>
  <c r="B158" i="41"/>
  <c r="B196" i="41"/>
  <c r="B227" i="41"/>
  <c r="B253" i="41"/>
  <c r="B288" i="41"/>
  <c r="B309" i="41"/>
  <c r="B42" i="41"/>
  <c r="B115" i="41"/>
  <c r="B144" i="41"/>
  <c r="B170" i="41"/>
  <c r="B217" i="41"/>
  <c r="B233" i="41"/>
  <c r="B247" i="41"/>
  <c r="B283" i="41"/>
  <c r="B301" i="41"/>
  <c r="B310" i="41"/>
  <c r="B44" i="41"/>
  <c r="B62" i="41"/>
  <c r="B74" i="41"/>
  <c r="B108" i="41"/>
  <c r="B136" i="41"/>
  <c r="B173" i="41"/>
  <c r="B183" i="41"/>
  <c r="B197" i="41"/>
  <c r="B213" i="41"/>
  <c r="B265" i="41"/>
  <c r="B287" i="41"/>
  <c r="B308" i="41"/>
  <c r="B47" i="41"/>
  <c r="B69" i="41"/>
  <c r="B82" i="41"/>
  <c r="B118" i="41"/>
  <c r="B155" i="41"/>
  <c r="B180" i="41"/>
  <c r="B210" i="41"/>
  <c r="B249" i="41"/>
  <c r="B273" i="41"/>
  <c r="B9" i="41"/>
  <c r="B66" i="41"/>
  <c r="B96" i="41"/>
  <c r="B127" i="41"/>
  <c r="B177" i="41"/>
  <c r="B186" i="41"/>
  <c r="B216" i="41"/>
  <c r="B246" i="41"/>
  <c r="B255" i="41"/>
  <c r="B3" i="41"/>
  <c r="B41" i="41"/>
  <c r="B70" i="41"/>
  <c r="B105" i="41"/>
  <c r="B129" i="41"/>
  <c r="B166" i="41"/>
  <c r="B181" i="41"/>
  <c r="B208" i="41"/>
  <c r="B230" i="41"/>
  <c r="B260" i="41"/>
  <c r="B280" i="41"/>
  <c r="B298" i="41"/>
  <c r="B84" i="41"/>
  <c r="B119" i="41"/>
  <c r="B143" i="41"/>
  <c r="B157" i="41"/>
  <c r="B194" i="41"/>
  <c r="B212" i="41"/>
  <c r="B221" i="41"/>
  <c r="B250" i="41"/>
  <c r="B284" i="41"/>
  <c r="B302" i="41"/>
  <c r="B17" i="41"/>
  <c r="B65" i="41"/>
  <c r="B93" i="41"/>
  <c r="B125" i="41"/>
  <c r="B160" i="41"/>
  <c r="B185" i="41"/>
  <c r="B215" i="41"/>
  <c r="B244" i="41"/>
  <c r="B262" i="41"/>
  <c r="B19" i="41"/>
  <c r="B63" i="41"/>
  <c r="B109" i="41"/>
  <c r="B138" i="41"/>
  <c r="B146" i="41"/>
  <c r="B175" i="41"/>
  <c r="B199" i="41"/>
  <c r="B226" i="41"/>
  <c r="B228" i="41"/>
  <c r="B275" i="41"/>
  <c r="B61" i="41"/>
  <c r="B73" i="41"/>
  <c r="B87" i="41"/>
  <c r="B120" i="41"/>
  <c r="B145" i="41"/>
  <c r="B174" i="41"/>
  <c r="B198" i="41"/>
  <c r="B225" i="41"/>
  <c r="B274" i="41"/>
  <c r="B297" i="41"/>
  <c r="B307" i="41"/>
  <c r="B58" i="41"/>
  <c r="B83" i="41"/>
  <c r="B117" i="41"/>
  <c r="B141" i="41"/>
  <c r="B156" i="41"/>
  <c r="B168" i="41"/>
  <c r="B191" i="41"/>
  <c r="B218" i="41"/>
  <c r="B248" i="41"/>
  <c r="B281" i="41"/>
  <c r="B299" i="41"/>
  <c r="B10" i="41"/>
  <c r="B50" i="41"/>
  <c r="B77" i="41"/>
  <c r="B110" i="41"/>
  <c r="B97" i="41"/>
  <c r="B178" i="41"/>
  <c r="B204" i="41"/>
  <c r="B229" i="41"/>
  <c r="B266" i="41"/>
  <c r="B13" i="41"/>
  <c r="B68" i="41"/>
  <c r="B81" i="41"/>
  <c r="B116" i="41"/>
  <c r="B130" i="41"/>
  <c r="B140" i="41"/>
  <c r="B190" i="41"/>
  <c r="B209" i="41"/>
  <c r="B231" i="41"/>
  <c r="B4" i="41"/>
  <c r="B72" i="41"/>
  <c r="B107" i="41"/>
  <c r="B135" i="41"/>
  <c r="B149" i="41"/>
  <c r="B167" i="41"/>
  <c r="B211" i="41"/>
  <c r="B224" i="41"/>
  <c r="B236" i="41"/>
  <c r="B286" i="41"/>
  <c r="B305" i="41"/>
  <c r="B15" i="41"/>
  <c r="B59" i="41"/>
  <c r="B106" i="41"/>
  <c r="B132" i="41"/>
  <c r="B142" i="41"/>
  <c r="B171" i="41"/>
  <c r="B193" i="41"/>
  <c r="B220" i="41"/>
  <c r="B234" i="41"/>
  <c r="B263" i="41"/>
  <c r="B2" i="41"/>
  <c r="B16" i="41"/>
  <c r="B85" i="41"/>
  <c r="B134" i="41"/>
  <c r="B148" i="41"/>
  <c r="B223" i="41"/>
  <c r="B235" i="41"/>
  <c r="B251" i="41"/>
  <c r="B285" i="41"/>
  <c r="B304" i="41"/>
  <c r="B311" i="41"/>
  <c r="B18" i="41"/>
  <c r="B43" i="41"/>
  <c r="B86" i="41"/>
  <c r="B133" i="41"/>
  <c r="B172" i="41"/>
  <c r="B182" i="41"/>
  <c r="B237" i="41"/>
  <c r="B252" i="41"/>
  <c r="B296" i="41"/>
  <c r="B306" i="41"/>
  <c r="B312" i="41"/>
  <c r="B14" i="41"/>
  <c r="B104" i="41"/>
  <c r="B131" i="41"/>
  <c r="B147" i="41"/>
  <c r="B169" i="41"/>
  <c r="B192" i="41"/>
  <c r="B219" i="41"/>
  <c r="B232" i="41"/>
  <c r="B261" i="41"/>
  <c r="B282" i="41"/>
  <c r="B300" i="41"/>
  <c r="E628" i="45" a="1"/>
  <c r="E628" i="45" s="1"/>
  <c r="E669" i="45" a="1"/>
  <c r="E669" i="45" s="1"/>
  <c r="E691" i="45" a="1"/>
  <c r="E691" i="45" s="1"/>
  <c r="E614" i="45" a="1"/>
  <c r="E614" i="45" s="1"/>
  <c r="G642" i="45" a="1"/>
  <c r="G642" i="45" s="1"/>
  <c r="E670" i="45" a="1"/>
  <c r="E670" i="45" s="1"/>
  <c r="G691" i="45" a="1"/>
  <c r="G691" i="45" s="1"/>
  <c r="G712" i="45" a="1"/>
  <c r="G712" i="45" s="1"/>
  <c r="C638" i="45" a="1"/>
  <c r="C638" i="45" s="1"/>
  <c r="D666" i="45" a="1"/>
  <c r="D666" i="45" s="1"/>
  <c r="E687" i="45" a="1"/>
  <c r="E687" i="45" s="1"/>
  <c r="E715" i="45" a="1"/>
  <c r="E715" i="45" s="1"/>
  <c r="G613" i="45" a="1"/>
  <c r="G613" i="45" s="1"/>
  <c r="G627" i="45" a="1"/>
  <c r="G627" i="45" s="1"/>
  <c r="G676" i="45" a="1"/>
  <c r="G676" i="45" s="1"/>
  <c r="G690" i="45" a="1"/>
  <c r="G690" i="45" s="1"/>
  <c r="G711" i="45" a="1"/>
  <c r="G711" i="45" s="1"/>
  <c r="C624" i="45" a="1"/>
  <c r="C624" i="45" s="1"/>
  <c r="G680" i="45" a="1"/>
  <c r="G680" i="45" s="1"/>
  <c r="E634" i="45" a="1"/>
  <c r="E634" i="45" s="1"/>
  <c r="E662" i="45" a="1"/>
  <c r="E662" i="45" s="1"/>
  <c r="E676" i="45" a="1"/>
  <c r="E676" i="45" s="1"/>
  <c r="G624" i="45" a="1"/>
  <c r="G624" i="45" s="1"/>
  <c r="G652" i="45" a="1"/>
  <c r="G652" i="45" s="1"/>
  <c r="G673" i="45" a="1"/>
  <c r="G673" i="45" s="1"/>
  <c r="G687" i="45" a="1"/>
  <c r="G687" i="45" s="1"/>
  <c r="G701" i="45" a="1"/>
  <c r="G701" i="45" s="1"/>
  <c r="E625" i="45" a="1"/>
  <c r="E625" i="45" s="1"/>
  <c r="E639" i="45" a="1"/>
  <c r="E639" i="45" s="1"/>
  <c r="E667" i="45" a="1"/>
  <c r="E667" i="45" s="1"/>
  <c r="E688" i="45" a="1"/>
  <c r="E688" i="45" s="1"/>
  <c r="E702" i="45" a="1"/>
  <c r="E702" i="45" s="1"/>
  <c r="D632" i="45" a="1"/>
  <c r="D632" i="45" s="1"/>
  <c r="D660" i="45" a="1"/>
  <c r="D660" i="45" s="1"/>
  <c r="D674" i="45" a="1"/>
  <c r="D674" i="45" s="1"/>
  <c r="E613" i="45" a="1"/>
  <c r="E613" i="45" s="1"/>
  <c r="E641" i="45" a="1"/>
  <c r="E641" i="45" s="1"/>
  <c r="E655" i="45" a="1"/>
  <c r="E655" i="45" s="1"/>
  <c r="C683" i="45" a="1"/>
  <c r="C683" i="45" s="1"/>
  <c r="C613" i="45" a="1"/>
  <c r="C613" i="45" s="1"/>
  <c r="E627" i="45" a="1"/>
  <c r="E627" i="45" s="1"/>
  <c r="C641" i="45" a="1"/>
  <c r="C641" i="45" s="1"/>
  <c r="E683" i="45" a="1"/>
  <c r="E683" i="45" s="1"/>
  <c r="E697" i="45" a="1"/>
  <c r="E697" i="45" s="1"/>
  <c r="E711" i="45" a="1"/>
  <c r="E711" i="45" s="1"/>
  <c r="E638" i="45" a="1"/>
  <c r="E638" i="45" s="1"/>
  <c r="E666" i="45" a="1"/>
  <c r="E666" i="45" s="1"/>
  <c r="C687" i="45" a="1"/>
  <c r="C687" i="45" s="1"/>
  <c r="C701" i="45" a="1"/>
  <c r="C701" i="45" s="1"/>
  <c r="E620" i="45" a="1"/>
  <c r="E620" i="45" s="1"/>
  <c r="E648" i="45" a="1"/>
  <c r="E648" i="45" s="1"/>
  <c r="C676" i="45" a="1"/>
  <c r="C676" i="45" s="1"/>
  <c r="E624" i="45" a="1"/>
  <c r="E624" i="45" s="1"/>
  <c r="C666" i="45" a="1"/>
  <c r="C666" i="45" s="1"/>
  <c r="G626" i="45" a="1"/>
  <c r="G626" i="45" s="1"/>
  <c r="G640" i="45" a="1"/>
  <c r="G640" i="45" s="1"/>
  <c r="C654" i="45" a="1"/>
  <c r="C654" i="45" s="1"/>
  <c r="G675" i="45" a="1"/>
  <c r="G675" i="45" s="1"/>
  <c r="G689" i="45" a="1"/>
  <c r="G689" i="45" s="1"/>
  <c r="C703" i="45" a="1"/>
  <c r="C703" i="45" s="1"/>
  <c r="C639" i="45" a="1"/>
  <c r="C639" i="45" s="1"/>
  <c r="C653" i="45" a="1"/>
  <c r="C653" i="45" s="1"/>
  <c r="C674" i="45" a="1"/>
  <c r="C674" i="45" s="1"/>
  <c r="E654" i="45" a="1"/>
  <c r="E654" i="45" s="1"/>
  <c r="G668" i="45" a="1"/>
  <c r="G668" i="45" s="1"/>
  <c r="E689" i="45" a="1"/>
  <c r="E689" i="45" s="1"/>
  <c r="G717" i="45" a="1"/>
  <c r="G717" i="45" s="1"/>
  <c r="E668" i="45" a="1"/>
  <c r="E668" i="45" s="1"/>
  <c r="G696" i="45" a="1"/>
  <c r="G696" i="45" s="1"/>
  <c r="G710" i="45" a="1"/>
  <c r="G710" i="45" s="1"/>
  <c r="G639" i="45" a="1"/>
  <c r="G639" i="45" s="1"/>
  <c r="G653" i="45" a="1"/>
  <c r="G653" i="45" s="1"/>
  <c r="G674" i="45" a="1"/>
  <c r="G674" i="45" s="1"/>
  <c r="G688" i="45" a="1"/>
  <c r="G688" i="45" s="1"/>
  <c r="G702" i="45" a="1"/>
  <c r="G702" i="45" s="1"/>
  <c r="I113" i="55"/>
  <c r="I114" i="55"/>
  <c r="I115" i="55"/>
  <c r="I116" i="55"/>
  <c r="I117" i="55"/>
  <c r="I148" i="55"/>
  <c r="I149" i="55"/>
  <c r="I150" i="55"/>
  <c r="I151" i="55"/>
  <c r="I152" i="55"/>
  <c r="B2" i="55"/>
  <c r="B3" i="55"/>
  <c r="B4" i="55"/>
  <c r="B5" i="55"/>
  <c r="B8" i="55"/>
  <c r="B9" i="55"/>
  <c r="B10" i="55"/>
  <c r="B11" i="55"/>
  <c r="B13" i="55"/>
  <c r="B14" i="55"/>
  <c r="B15" i="55"/>
  <c r="B16" i="55"/>
  <c r="B18" i="55"/>
  <c r="B19" i="55"/>
  <c r="B20" i="55"/>
  <c r="B21" i="55"/>
  <c r="B24" i="55"/>
  <c r="B25" i="55"/>
  <c r="B26" i="55"/>
  <c r="B27" i="55"/>
  <c r="B31" i="55"/>
  <c r="B32" i="55"/>
  <c r="B33" i="55"/>
  <c r="B34" i="55"/>
  <c r="B39" i="55"/>
  <c r="B40" i="55"/>
  <c r="B41" i="55"/>
  <c r="B42" i="55"/>
  <c r="B43" i="55"/>
  <c r="B44" i="55"/>
  <c r="B48" i="55"/>
  <c r="B49" i="55"/>
  <c r="B50" i="55"/>
  <c r="B51" i="55"/>
  <c r="B52" i="55"/>
  <c r="B53" i="55"/>
  <c r="B58" i="55"/>
  <c r="B59" i="55"/>
  <c r="B60" i="55"/>
  <c r="B61" i="55"/>
  <c r="B66" i="55"/>
  <c r="B74" i="55"/>
  <c r="B75" i="55"/>
  <c r="B81" i="55"/>
  <c r="B82" i="55"/>
  <c r="B96" i="55"/>
  <c r="B97" i="55"/>
  <c r="B106" i="55"/>
  <c r="B107" i="55"/>
  <c r="B131" i="55"/>
  <c r="B132" i="55"/>
  <c r="B141" i="55"/>
  <c r="B142" i="55"/>
  <c r="B184" i="55"/>
  <c r="B185" i="55"/>
  <c r="B196" i="55"/>
  <c r="B197" i="55"/>
  <c r="B224" i="55"/>
  <c r="B225" i="55"/>
  <c r="B231" i="55"/>
  <c r="B232" i="55"/>
  <c r="B254" i="55"/>
  <c r="B255" i="55"/>
  <c r="B261" i="55"/>
  <c r="B262" i="55"/>
  <c r="B276" i="55"/>
  <c r="B277" i="55"/>
  <c r="B286" i="55"/>
  <c r="B287" i="55"/>
  <c r="B293" i="55"/>
  <c r="B294" i="55"/>
  <c r="B6" i="55"/>
  <c r="B7" i="55"/>
  <c r="I197" i="55"/>
  <c r="I225" i="55"/>
  <c r="I255" i="55"/>
  <c r="I287" i="55"/>
  <c r="I7" i="55"/>
  <c r="I232" i="55"/>
  <c r="I262" i="55"/>
  <c r="I277" i="55"/>
  <c r="I294" i="55"/>
  <c r="I185" i="55"/>
  <c r="I196" i="55"/>
  <c r="I224" i="55"/>
  <c r="I254" i="55"/>
  <c r="I286" i="55"/>
  <c r="I6" i="55"/>
  <c r="I231" i="55"/>
  <c r="I261" i="55"/>
  <c r="I276" i="55"/>
  <c r="I293" i="55"/>
  <c r="I184" i="55"/>
  <c r="I40" i="55"/>
  <c r="I49" i="55"/>
  <c r="I75" i="55"/>
  <c r="I82" i="55"/>
  <c r="I97" i="55"/>
  <c r="I107" i="55"/>
  <c r="I132" i="55"/>
  <c r="I142" i="55"/>
  <c r="I39" i="55"/>
  <c r="I48" i="55"/>
  <c r="I74" i="55"/>
  <c r="I81" i="55"/>
  <c r="I96" i="55"/>
  <c r="I106" i="55"/>
  <c r="I131" i="55"/>
  <c r="I141" i="55"/>
  <c r="F23" i="47"/>
  <c r="D20" i="47"/>
  <c r="G23" i="47"/>
  <c r="D23" i="47"/>
  <c r="E23" i="47"/>
  <c r="F20" i="47"/>
  <c r="C23" i="47"/>
  <c r="E20" i="47"/>
  <c r="G20" i="47"/>
  <c r="C20" i="47"/>
  <c r="A121" i="55" l="1"/>
  <c r="B121" i="55" s="1"/>
  <c r="A119" i="55"/>
  <c r="L75" i="55"/>
  <c r="B110" i="55"/>
  <c r="K89" i="55"/>
  <c r="K85" i="55"/>
  <c r="L80" i="55"/>
  <c r="K88" i="55"/>
  <c r="K111" i="55"/>
  <c r="K77" i="55"/>
  <c r="L72" i="55"/>
  <c r="B120" i="55"/>
  <c r="A127" i="55"/>
  <c r="L81" i="55" s="1"/>
  <c r="A128" i="55"/>
  <c r="L83" i="55" s="1"/>
  <c r="A43" i="47"/>
  <c r="B37" i="47"/>
  <c r="B39" i="47"/>
  <c r="A45" i="47"/>
  <c r="A35" i="47"/>
  <c r="B29" i="47"/>
  <c r="A36" i="47"/>
  <c r="B30" i="47"/>
  <c r="A34" i="47"/>
  <c r="B28" i="47"/>
  <c r="B26" i="47"/>
  <c r="A32" i="47"/>
  <c r="E701" i="45" a="1"/>
  <c r="E701" i="45" s="1"/>
  <c r="C702" i="45" a="1"/>
  <c r="C702" i="45" s="1"/>
  <c r="G654" i="45" a="1"/>
  <c r="G654" i="45" s="1"/>
  <c r="G655" i="45" a="1"/>
  <c r="G655" i="45" s="1"/>
  <c r="G666" i="45" a="1"/>
  <c r="G666" i="45" s="1"/>
  <c r="G667" i="45" a="1"/>
  <c r="G667" i="45" s="1"/>
  <c r="E652" i="45" a="1"/>
  <c r="E652" i="45" s="1"/>
  <c r="E653" i="45" a="1"/>
  <c r="E653" i="45" s="1"/>
  <c r="E703" i="45" a="1"/>
  <c r="E703" i="45" s="1"/>
  <c r="G703" i="45" a="1"/>
  <c r="G703" i="45" s="1"/>
  <c r="E640" i="45" a="1"/>
  <c r="E640" i="45" s="1"/>
  <c r="C640" i="45" a="1"/>
  <c r="C640" i="45" s="1"/>
  <c r="C684" i="45" a="1"/>
  <c r="C684" i="45" s="1"/>
  <c r="B279" i="41"/>
  <c r="C677" i="45" a="1"/>
  <c r="C677" i="45" s="1"/>
  <c r="B270" i="41"/>
  <c r="C670" i="45" a="1"/>
  <c r="C670" i="45" s="1"/>
  <c r="B259" i="41"/>
  <c r="C656" i="45" a="1"/>
  <c r="C656" i="45" s="1"/>
  <c r="B241" i="41"/>
  <c r="C614" i="45" a="1"/>
  <c r="C614" i="45" s="1"/>
  <c r="B203" i="41"/>
  <c r="B165" i="41"/>
  <c r="B114" i="41"/>
  <c r="B101" i="41"/>
  <c r="B92" i="41"/>
  <c r="B54" i="41"/>
  <c r="B38" i="41"/>
  <c r="B23" i="41"/>
  <c r="B22" i="41"/>
  <c r="B37" i="41"/>
  <c r="B53" i="41"/>
  <c r="B91" i="41"/>
  <c r="B100" i="41"/>
  <c r="B113" i="41"/>
  <c r="B164" i="41"/>
  <c r="B202" i="41"/>
  <c r="B240" i="41"/>
  <c r="B258" i="41"/>
  <c r="B269" i="41"/>
  <c r="B278" i="41"/>
  <c r="D614" i="45" a="1"/>
  <c r="D614" i="45" s="1"/>
  <c r="D656" i="45" a="1"/>
  <c r="D656" i="45" s="1"/>
  <c r="D670" i="45" a="1"/>
  <c r="D670" i="45" s="1"/>
  <c r="D677" i="45" a="1"/>
  <c r="D677" i="45" s="1"/>
  <c r="D684" i="45" a="1"/>
  <c r="D684" i="45" s="1"/>
  <c r="G614" i="45" a="1"/>
  <c r="G614" i="45" s="1"/>
  <c r="G656" i="45" a="1"/>
  <c r="G656" i="45" s="1"/>
  <c r="G670" i="45" a="1"/>
  <c r="G670" i="45" s="1"/>
  <c r="G677" i="45" a="1"/>
  <c r="G677" i="45" s="1"/>
  <c r="G684" i="45" a="1"/>
  <c r="G684" i="45" s="1"/>
  <c r="B277" i="41"/>
  <c r="B268" i="41"/>
  <c r="B257" i="41"/>
  <c r="B239" i="41"/>
  <c r="B201" i="41"/>
  <c r="B163" i="41"/>
  <c r="B112" i="41"/>
  <c r="B99" i="41"/>
  <c r="B90" i="41"/>
  <c r="B80" i="41"/>
  <c r="B52" i="41"/>
  <c r="B36" i="41"/>
  <c r="B21" i="41"/>
  <c r="B20" i="41"/>
  <c r="B35" i="41"/>
  <c r="B51" i="41"/>
  <c r="B79" i="41"/>
  <c r="B89" i="41"/>
  <c r="B98" i="41"/>
  <c r="B111" i="41"/>
  <c r="B162" i="41"/>
  <c r="B200" i="41"/>
  <c r="B238" i="41"/>
  <c r="B256" i="41"/>
  <c r="B267" i="41"/>
  <c r="B276" i="41"/>
  <c r="F614" i="45" a="1"/>
  <c r="F614" i="45" s="1"/>
  <c r="F656" i="45" a="1"/>
  <c r="F656" i="45" s="1"/>
  <c r="F670" i="45" a="1"/>
  <c r="F670" i="45" s="1"/>
  <c r="F677" i="45" a="1"/>
  <c r="F677" i="45" s="1"/>
  <c r="F684" i="45" a="1"/>
  <c r="F684" i="45" s="1"/>
  <c r="D622" i="45" a="1"/>
  <c r="D622" i="45" s="1"/>
  <c r="D657" i="45" a="1"/>
  <c r="D657" i="45" s="1"/>
  <c r="D678" i="45" a="1"/>
  <c r="D678" i="45" s="1"/>
  <c r="B272" i="41"/>
  <c r="B243" i="41"/>
  <c r="B207" i="41"/>
  <c r="B189" i="41"/>
  <c r="B124" i="41"/>
  <c r="B103" i="41"/>
  <c r="B40" i="41"/>
  <c r="B25" i="41"/>
  <c r="B12" i="41"/>
  <c r="B8" i="41"/>
  <c r="B7" i="41"/>
  <c r="B11" i="41"/>
  <c r="B24" i="41"/>
  <c r="B39" i="41"/>
  <c r="B102" i="41"/>
  <c r="B123" i="41"/>
  <c r="B188" i="41"/>
  <c r="B206" i="41"/>
  <c r="B242" i="41"/>
  <c r="B271" i="41"/>
  <c r="C622" i="45" a="1"/>
  <c r="C622" i="45" s="1"/>
  <c r="C657" i="45" a="1"/>
  <c r="C657" i="45" s="1"/>
  <c r="C678" i="45" a="1"/>
  <c r="C678" i="45" s="1"/>
  <c r="B45" i="43"/>
  <c r="B46" i="43"/>
  <c r="B47" i="43"/>
  <c r="B48" i="43"/>
  <c r="B49" i="43"/>
  <c r="B50" i="43"/>
  <c r="B51" i="43"/>
  <c r="B52" i="43"/>
  <c r="B53" i="43"/>
  <c r="B54" i="43"/>
  <c r="B55" i="43"/>
  <c r="B56" i="43"/>
  <c r="B57" i="43"/>
  <c r="B58" i="43"/>
  <c r="B59" i="43"/>
  <c r="B60" i="43"/>
  <c r="B61" i="43"/>
  <c r="B62" i="43"/>
  <c r="B63" i="43"/>
  <c r="B64" i="43"/>
  <c r="B65" i="43"/>
  <c r="B66" i="43"/>
  <c r="B67" i="43"/>
  <c r="B68" i="43"/>
  <c r="B69" i="43"/>
  <c r="B70" i="43"/>
  <c r="B71" i="43"/>
  <c r="B72" i="43"/>
  <c r="B73" i="43"/>
  <c r="B74" i="43"/>
  <c r="B75" i="43"/>
  <c r="B76" i="43"/>
  <c r="B77" i="43"/>
  <c r="B78" i="43"/>
  <c r="B79" i="43"/>
  <c r="B80" i="43"/>
  <c r="B81" i="43"/>
  <c r="B82" i="43"/>
  <c r="B83" i="43"/>
  <c r="B84" i="43"/>
  <c r="B85" i="43"/>
  <c r="B86" i="43"/>
  <c r="B87" i="43"/>
  <c r="B88" i="43"/>
  <c r="B89" i="43"/>
  <c r="B90" i="43"/>
  <c r="B91" i="43"/>
  <c r="B92" i="43"/>
  <c r="B93" i="43"/>
  <c r="B94" i="43"/>
  <c r="B95" i="43"/>
  <c r="B96" i="43"/>
  <c r="B97" i="43"/>
  <c r="B98" i="43"/>
  <c r="B99" i="43"/>
  <c r="B100" i="43"/>
  <c r="B101" i="43"/>
  <c r="B102" i="43"/>
  <c r="B103" i="43"/>
  <c r="B104" i="43"/>
  <c r="B105" i="43"/>
  <c r="B106" i="43"/>
  <c r="B107" i="43"/>
  <c r="B108" i="43"/>
  <c r="B109" i="43"/>
  <c r="B110" i="43"/>
  <c r="B111" i="43"/>
  <c r="B112" i="43"/>
  <c r="B113" i="43"/>
  <c r="B114" i="43"/>
  <c r="B115" i="43"/>
  <c r="B116" i="43"/>
  <c r="B117" i="43"/>
  <c r="B118" i="43"/>
  <c r="B119" i="43"/>
  <c r="B120" i="43"/>
  <c r="B121" i="43"/>
  <c r="B122" i="43"/>
  <c r="B123" i="43"/>
  <c r="B124" i="43"/>
  <c r="B125" i="43"/>
  <c r="B126" i="43"/>
  <c r="B127" i="43"/>
  <c r="B128" i="43"/>
  <c r="B129" i="43"/>
  <c r="B130" i="43"/>
  <c r="B131" i="43"/>
  <c r="B132" i="43"/>
  <c r="B133" i="43"/>
  <c r="B134" i="43"/>
  <c r="B135" i="43"/>
  <c r="B136" i="43"/>
  <c r="B137" i="43"/>
  <c r="B138" i="43"/>
  <c r="B139" i="43"/>
  <c r="B140" i="43"/>
  <c r="B141" i="43"/>
  <c r="B142" i="43"/>
  <c r="B143" i="43"/>
  <c r="B144" i="43"/>
  <c r="B145" i="43"/>
  <c r="B146" i="43"/>
  <c r="B147" i="43"/>
  <c r="B148" i="43"/>
  <c r="B149" i="43"/>
  <c r="B150" i="43"/>
  <c r="B151" i="43"/>
  <c r="B152" i="43"/>
  <c r="B153" i="43"/>
  <c r="B154" i="43"/>
  <c r="B155" i="43"/>
  <c r="B156" i="43"/>
  <c r="B157" i="43"/>
  <c r="B158" i="43"/>
  <c r="B159" i="43"/>
  <c r="B160" i="43"/>
  <c r="B161" i="43"/>
  <c r="B162" i="43"/>
  <c r="B163" i="43"/>
  <c r="B164" i="43"/>
  <c r="B165" i="43"/>
  <c r="B166" i="43"/>
  <c r="B167" i="43"/>
  <c r="B168" i="43"/>
  <c r="C168" i="43" a="1"/>
  <c r="C168" i="43" s="1"/>
  <c r="D168" i="43" a="1"/>
  <c r="D168" i="43" s="1"/>
  <c r="B169" i="43"/>
  <c r="B170" i="43"/>
  <c r="B171" i="43"/>
  <c r="B172" i="43"/>
  <c r="B173" i="43"/>
  <c r="B174" i="43"/>
  <c r="B175" i="43"/>
  <c r="B176" i="43"/>
  <c r="B177" i="43"/>
  <c r="B178" i="43"/>
  <c r="B179" i="43"/>
  <c r="B180" i="43"/>
  <c r="B181" i="43"/>
  <c r="B182" i="43"/>
  <c r="B183" i="43"/>
  <c r="B184" i="43"/>
  <c r="B185" i="43"/>
  <c r="B186" i="43"/>
  <c r="C186" i="43" a="1"/>
  <c r="C186" i="43" s="1"/>
  <c r="D186" i="43" a="1"/>
  <c r="D186" i="43" s="1"/>
  <c r="B187" i="43"/>
  <c r="B188" i="43"/>
  <c r="B189" i="43"/>
  <c r="B190" i="43"/>
  <c r="B191" i="43"/>
  <c r="B192" i="43"/>
  <c r="B193" i="43"/>
  <c r="B194" i="43"/>
  <c r="B195" i="43"/>
  <c r="B196" i="43"/>
  <c r="B197" i="43"/>
  <c r="B198" i="43"/>
  <c r="B199" i="43"/>
  <c r="B200" i="43"/>
  <c r="B201" i="43"/>
  <c r="B202" i="43"/>
  <c r="B203" i="43"/>
  <c r="B204" i="43"/>
  <c r="B205" i="43"/>
  <c r="B206" i="43"/>
  <c r="B207" i="43"/>
  <c r="B208" i="43"/>
  <c r="B209" i="43"/>
  <c r="B210" i="43"/>
  <c r="B211" i="43"/>
  <c r="B212" i="43"/>
  <c r="B213" i="43"/>
  <c r="B214" i="43"/>
  <c r="B215" i="43"/>
  <c r="C215" i="43" a="1"/>
  <c r="C215" i="43" s="1"/>
  <c r="D215" i="43" a="1"/>
  <c r="D215" i="43" s="1"/>
  <c r="B216" i="43"/>
  <c r="B217" i="43"/>
  <c r="B218" i="43"/>
  <c r="B219" i="43"/>
  <c r="B220" i="43"/>
  <c r="B221" i="43"/>
  <c r="B222" i="43"/>
  <c r="B223" i="43"/>
  <c r="B224" i="43"/>
  <c r="B225" i="43"/>
  <c r="B226" i="43"/>
  <c r="B227" i="43"/>
  <c r="B228" i="43"/>
  <c r="C228" i="43" a="1"/>
  <c r="C228" i="43" s="1"/>
  <c r="D228" i="43" a="1"/>
  <c r="D228" i="43" s="1"/>
  <c r="B229" i="43"/>
  <c r="B230" i="43"/>
  <c r="B231" i="43"/>
  <c r="B232" i="43"/>
  <c r="B233" i="43"/>
  <c r="B234" i="43"/>
  <c r="B235" i="43"/>
  <c r="B236" i="43"/>
  <c r="B237" i="43"/>
  <c r="B238" i="43"/>
  <c r="B239" i="43"/>
  <c r="B240" i="43"/>
  <c r="B241" i="43"/>
  <c r="B242" i="43"/>
  <c r="B243" i="43"/>
  <c r="B244" i="43"/>
  <c r="B245" i="43"/>
  <c r="B246" i="43"/>
  <c r="B247" i="43"/>
  <c r="B248" i="43"/>
  <c r="B249" i="43"/>
  <c r="B250" i="43"/>
  <c r="B251" i="43"/>
  <c r="B252" i="43"/>
  <c r="B253" i="43"/>
  <c r="B254" i="43"/>
  <c r="B255" i="43"/>
  <c r="B256" i="43"/>
  <c r="B257" i="43"/>
  <c r="B258" i="43"/>
  <c r="B259" i="43"/>
  <c r="B260" i="43"/>
  <c r="B261" i="43"/>
  <c r="B262" i="43"/>
  <c r="B263" i="43"/>
  <c r="B264" i="43"/>
  <c r="B265" i="43"/>
  <c r="B266" i="43"/>
  <c r="B267" i="43"/>
  <c r="B268" i="43"/>
  <c r="B269" i="43"/>
  <c r="B270" i="43"/>
  <c r="B271" i="43"/>
  <c r="B272" i="43"/>
  <c r="B273" i="43"/>
  <c r="B274" i="43"/>
  <c r="B275" i="43"/>
  <c r="B276" i="43"/>
  <c r="B277" i="43"/>
  <c r="B278" i="43"/>
  <c r="B279" i="43"/>
  <c r="B280" i="43"/>
  <c r="B281" i="43"/>
  <c r="B282" i="43"/>
  <c r="B283" i="43"/>
  <c r="B284" i="43"/>
  <c r="B285" i="43"/>
  <c r="B286" i="43"/>
  <c r="B287" i="43"/>
  <c r="B288" i="43"/>
  <c r="B289" i="43"/>
  <c r="B290" i="43"/>
  <c r="B291" i="43"/>
  <c r="B292" i="43"/>
  <c r="B293" i="43"/>
  <c r="B294" i="43"/>
  <c r="B295" i="43"/>
  <c r="B296" i="43"/>
  <c r="B297" i="43"/>
  <c r="B298" i="43"/>
  <c r="B299" i="43"/>
  <c r="B300" i="43"/>
  <c r="B301" i="43"/>
  <c r="B302" i="43"/>
  <c r="B303" i="43"/>
  <c r="B304" i="43"/>
  <c r="B305" i="43"/>
  <c r="B306" i="43"/>
  <c r="B307" i="43"/>
  <c r="B308" i="43"/>
  <c r="B309" i="43"/>
  <c r="B310" i="43"/>
  <c r="B311" i="43"/>
  <c r="B312" i="43"/>
  <c r="B313" i="43"/>
  <c r="B314" i="43"/>
  <c r="B315" i="43"/>
  <c r="B316" i="43"/>
  <c r="B317" i="43"/>
  <c r="B318" i="43"/>
  <c r="B319" i="43"/>
  <c r="B320" i="43"/>
  <c r="B321" i="43"/>
  <c r="B322" i="43"/>
  <c r="B323" i="43"/>
  <c r="B324" i="43"/>
  <c r="B325" i="43"/>
  <c r="B326" i="43"/>
  <c r="B327" i="43"/>
  <c r="B328" i="43"/>
  <c r="B329" i="43"/>
  <c r="B330" i="43"/>
  <c r="B331" i="43"/>
  <c r="B332" i="43"/>
  <c r="B333" i="43"/>
  <c r="B334" i="43"/>
  <c r="B335" i="43"/>
  <c r="B336" i="43"/>
  <c r="B337" i="43"/>
  <c r="B338" i="43"/>
  <c r="B339" i="43"/>
  <c r="B340" i="43"/>
  <c r="B341" i="43"/>
  <c r="B342" i="43"/>
  <c r="B343" i="43"/>
  <c r="B344" i="43"/>
  <c r="B345" i="43"/>
  <c r="B346" i="43"/>
  <c r="B347" i="43"/>
  <c r="B348" i="43"/>
  <c r="B349" i="43"/>
  <c r="B350" i="43"/>
  <c r="B351" i="43"/>
  <c r="B352" i="43"/>
  <c r="B353" i="43"/>
  <c r="B354" i="43"/>
  <c r="B355" i="43"/>
  <c r="B356" i="43"/>
  <c r="B357" i="43"/>
  <c r="B358" i="43"/>
  <c r="B359" i="43"/>
  <c r="B360" i="43"/>
  <c r="B361" i="43"/>
  <c r="B362" i="43"/>
  <c r="B363" i="43"/>
  <c r="B364" i="43"/>
  <c r="B365" i="43"/>
  <c r="B366" i="43"/>
  <c r="B367" i="43"/>
  <c r="B368" i="43"/>
  <c r="B369" i="43"/>
  <c r="B370" i="43"/>
  <c r="B371" i="43"/>
  <c r="B372" i="43"/>
  <c r="B373" i="43"/>
  <c r="B374" i="43"/>
  <c r="B375" i="43"/>
  <c r="B376" i="43"/>
  <c r="B377" i="43"/>
  <c r="B378" i="43"/>
  <c r="B379" i="43"/>
  <c r="B380" i="43"/>
  <c r="B381" i="43"/>
  <c r="B382" i="43"/>
  <c r="B383" i="43"/>
  <c r="B384" i="43"/>
  <c r="B385" i="43"/>
  <c r="B386" i="43"/>
  <c r="B387" i="43"/>
  <c r="B388" i="43"/>
  <c r="B389" i="43"/>
  <c r="B390" i="43"/>
  <c r="B391" i="43"/>
  <c r="B392" i="43"/>
  <c r="B393" i="43"/>
  <c r="B394" i="43"/>
  <c r="B395" i="43"/>
  <c r="B396" i="43"/>
  <c r="B397" i="43"/>
  <c r="B398" i="43"/>
  <c r="B399" i="43"/>
  <c r="B400" i="43"/>
  <c r="B401" i="43"/>
  <c r="B402" i="43"/>
  <c r="B403" i="43"/>
  <c r="B404" i="43"/>
  <c r="B405" i="43"/>
  <c r="B406" i="43"/>
  <c r="B407" i="43"/>
  <c r="B408" i="43"/>
  <c r="B409" i="43"/>
  <c r="B410" i="43"/>
  <c r="B411" i="43"/>
  <c r="B412" i="43"/>
  <c r="B413" i="43"/>
  <c r="B414" i="43"/>
  <c r="B415" i="43"/>
  <c r="B416" i="43"/>
  <c r="B417" i="43"/>
  <c r="B418" i="43"/>
  <c r="B419" i="43"/>
  <c r="B420" i="43"/>
  <c r="B421" i="43"/>
  <c r="B422" i="43"/>
  <c r="B423" i="43"/>
  <c r="B424" i="43"/>
  <c r="B425" i="43"/>
  <c r="B426" i="43"/>
  <c r="B427" i="43"/>
  <c r="B428" i="43"/>
  <c r="B429" i="43"/>
  <c r="B430" i="43"/>
  <c r="B431" i="43"/>
  <c r="B432" i="43"/>
  <c r="B433" i="43"/>
  <c r="B434" i="43"/>
  <c r="B435" i="43"/>
  <c r="B436" i="43"/>
  <c r="B437" i="43"/>
  <c r="B438" i="43"/>
  <c r="B439" i="43"/>
  <c r="B440" i="43"/>
  <c r="B441" i="43"/>
  <c r="B442" i="43"/>
  <c r="B443" i="43"/>
  <c r="B444" i="43"/>
  <c r="B445" i="43"/>
  <c r="B446" i="43"/>
  <c r="B447" i="43"/>
  <c r="B448" i="43"/>
  <c r="B449" i="43"/>
  <c r="B450" i="43"/>
  <c r="B451" i="43"/>
  <c r="B452" i="43"/>
  <c r="B453" i="43"/>
  <c r="B454" i="43"/>
  <c r="B455" i="43"/>
  <c r="B456" i="43"/>
  <c r="B457" i="43"/>
  <c r="B458" i="43"/>
  <c r="B459" i="43"/>
  <c r="B460" i="43"/>
  <c r="B461" i="43"/>
  <c r="B462" i="43"/>
  <c r="B463" i="43"/>
  <c r="B464" i="43"/>
  <c r="B465" i="43"/>
  <c r="B466" i="43"/>
  <c r="B467" i="43"/>
  <c r="B468" i="43"/>
  <c r="B469" i="43"/>
  <c r="B470" i="43"/>
  <c r="B471" i="43"/>
  <c r="B472" i="43"/>
  <c r="B473" i="43"/>
  <c r="B474" i="43"/>
  <c r="B475" i="43"/>
  <c r="B476" i="43"/>
  <c r="B477" i="43"/>
  <c r="B478" i="43"/>
  <c r="B479" i="43"/>
  <c r="B480" i="43"/>
  <c r="B481" i="43"/>
  <c r="B482" i="43"/>
  <c r="B483" i="43"/>
  <c r="B484" i="43"/>
  <c r="B485" i="43"/>
  <c r="B486" i="43"/>
  <c r="B487" i="43"/>
  <c r="B488" i="43"/>
  <c r="B489" i="43"/>
  <c r="B490" i="43"/>
  <c r="B491" i="43"/>
  <c r="B492" i="43"/>
  <c r="B493" i="43"/>
  <c r="B494" i="43"/>
  <c r="B495" i="43"/>
  <c r="B496" i="43"/>
  <c r="B497" i="43"/>
  <c r="B498" i="43"/>
  <c r="B499" i="43"/>
  <c r="B500" i="43"/>
  <c r="B501" i="43"/>
  <c r="B502" i="43"/>
  <c r="B503" i="43"/>
  <c r="B504" i="43"/>
  <c r="B505" i="43"/>
  <c r="B506" i="43"/>
  <c r="B507" i="43"/>
  <c r="B508" i="43"/>
  <c r="B509" i="43"/>
  <c r="B510" i="43"/>
  <c r="B511" i="43"/>
  <c r="B512" i="43"/>
  <c r="B513" i="43"/>
  <c r="B514" i="43"/>
  <c r="B515" i="43"/>
  <c r="B516" i="43"/>
  <c r="B517" i="43"/>
  <c r="B518" i="43"/>
  <c r="B519" i="43"/>
  <c r="B520" i="43"/>
  <c r="B521" i="43"/>
  <c r="B522" i="43"/>
  <c r="B523" i="43"/>
  <c r="B524" i="43"/>
  <c r="B525" i="43"/>
  <c r="B526" i="43"/>
  <c r="B527" i="43"/>
  <c r="B528" i="43"/>
  <c r="B529" i="43"/>
  <c r="B530" i="43"/>
  <c r="B531" i="43"/>
  <c r="B532" i="43"/>
  <c r="B533" i="43"/>
  <c r="B534" i="43"/>
  <c r="B535" i="43"/>
  <c r="B536" i="43"/>
  <c r="B537" i="43"/>
  <c r="B538" i="43"/>
  <c r="B539" i="43"/>
  <c r="B540" i="43"/>
  <c r="B541" i="43"/>
  <c r="B542" i="43"/>
  <c r="B543" i="43"/>
  <c r="B544" i="43"/>
  <c r="B545" i="43"/>
  <c r="B546" i="43"/>
  <c r="B547" i="43"/>
  <c r="B548" i="43"/>
  <c r="B549" i="43"/>
  <c r="B550" i="43"/>
  <c r="B551" i="43"/>
  <c r="B552" i="43"/>
  <c r="B553" i="43"/>
  <c r="B554" i="43"/>
  <c r="B555" i="43"/>
  <c r="B556" i="43"/>
  <c r="B557" i="43"/>
  <c r="B558" i="43"/>
  <c r="B559" i="43"/>
  <c r="B560" i="43"/>
  <c r="B561" i="43"/>
  <c r="B562" i="43"/>
  <c r="B563" i="43"/>
  <c r="B564" i="43"/>
  <c r="B565" i="43"/>
  <c r="B566" i="43"/>
  <c r="B567" i="43"/>
  <c r="B568" i="43"/>
  <c r="B569" i="43"/>
  <c r="B570" i="43"/>
  <c r="B571" i="43"/>
  <c r="B572" i="43"/>
  <c r="B573" i="43"/>
  <c r="B574" i="43"/>
  <c r="B575" i="43"/>
  <c r="B576" i="43"/>
  <c r="B577" i="43"/>
  <c r="B578" i="43"/>
  <c r="B579" i="43"/>
  <c r="B580" i="43"/>
  <c r="B581" i="43"/>
  <c r="B582" i="43"/>
  <c r="B583" i="43"/>
  <c r="B584" i="43"/>
  <c r="B585" i="43"/>
  <c r="B586" i="43"/>
  <c r="B587" i="43"/>
  <c r="B588" i="43"/>
  <c r="B589" i="43"/>
  <c r="B590" i="43"/>
  <c r="B591" i="43"/>
  <c r="B592" i="43"/>
  <c r="B593" i="43"/>
  <c r="B594" i="43"/>
  <c r="B595" i="43"/>
  <c r="B596" i="43"/>
  <c r="B597" i="43"/>
  <c r="B598" i="43"/>
  <c r="B599" i="43"/>
  <c r="B600" i="43"/>
  <c r="B601" i="43"/>
  <c r="B602" i="43"/>
  <c r="B603" i="43"/>
  <c r="B604" i="43"/>
  <c r="B605" i="43"/>
  <c r="B606" i="43"/>
  <c r="B607" i="43"/>
  <c r="B608" i="43"/>
  <c r="B609" i="43"/>
  <c r="B610" i="43"/>
  <c r="B611" i="43"/>
  <c r="B612" i="43"/>
  <c r="B613" i="43"/>
  <c r="B614" i="43"/>
  <c r="B615" i="43"/>
  <c r="B616" i="43"/>
  <c r="B617" i="43"/>
  <c r="B618" i="43"/>
  <c r="B619" i="43"/>
  <c r="B620" i="43"/>
  <c r="B621" i="43"/>
  <c r="B622" i="43"/>
  <c r="B623" i="43"/>
  <c r="B624" i="43"/>
  <c r="B625" i="43"/>
  <c r="B626" i="43"/>
  <c r="B627" i="43"/>
  <c r="B628" i="43"/>
  <c r="B629" i="43"/>
  <c r="B630" i="43"/>
  <c r="B631" i="43"/>
  <c r="B632" i="43"/>
  <c r="B633" i="43"/>
  <c r="B634" i="43"/>
  <c r="B635" i="43"/>
  <c r="B636" i="43"/>
  <c r="B637" i="43"/>
  <c r="B638" i="43"/>
  <c r="B639" i="43"/>
  <c r="B640" i="43"/>
  <c r="B641" i="43"/>
  <c r="B642" i="43"/>
  <c r="B643" i="43"/>
  <c r="B644" i="43"/>
  <c r="B645" i="43"/>
  <c r="B646" i="43"/>
  <c r="B647" i="43"/>
  <c r="B648" i="43"/>
  <c r="B649" i="43"/>
  <c r="B650" i="43"/>
  <c r="B651" i="43"/>
  <c r="B652" i="43"/>
  <c r="B653" i="43"/>
  <c r="B654" i="43"/>
  <c r="B655" i="43"/>
  <c r="B656" i="43"/>
  <c r="B657" i="43"/>
  <c r="B658" i="43"/>
  <c r="B659" i="43"/>
  <c r="B660" i="43"/>
  <c r="B661" i="43"/>
  <c r="B662" i="43"/>
  <c r="B663" i="43"/>
  <c r="B664" i="43"/>
  <c r="B665" i="43"/>
  <c r="B666" i="43"/>
  <c r="B667" i="43"/>
  <c r="B668" i="43"/>
  <c r="B669" i="43"/>
  <c r="B670" i="43"/>
  <c r="B671" i="43"/>
  <c r="B672" i="43"/>
  <c r="B673" i="43"/>
  <c r="B674" i="43"/>
  <c r="B675" i="43"/>
  <c r="B676" i="43"/>
  <c r="B677" i="43"/>
  <c r="B678" i="43"/>
  <c r="B679" i="43"/>
  <c r="B680" i="43"/>
  <c r="B681" i="43"/>
  <c r="B682" i="43"/>
  <c r="B683" i="43"/>
  <c r="B684" i="43"/>
  <c r="B685" i="43"/>
  <c r="B686" i="43"/>
  <c r="B687" i="43"/>
  <c r="B688" i="43"/>
  <c r="B689" i="43"/>
  <c r="B690" i="43"/>
  <c r="B691" i="43"/>
  <c r="B692" i="43"/>
  <c r="B693" i="43"/>
  <c r="B694" i="43"/>
  <c r="B695" i="43"/>
  <c r="B696" i="43"/>
  <c r="B697" i="43"/>
  <c r="B698" i="43"/>
  <c r="B699" i="43"/>
  <c r="B700" i="43"/>
  <c r="B701" i="43"/>
  <c r="B702" i="43"/>
  <c r="B703" i="43"/>
  <c r="B704" i="43"/>
  <c r="B705" i="43"/>
  <c r="B706" i="43"/>
  <c r="B707" i="43"/>
  <c r="B708" i="43"/>
  <c r="B709" i="43"/>
  <c r="B710" i="43"/>
  <c r="B711" i="43"/>
  <c r="B712" i="43"/>
  <c r="B2" i="47"/>
  <c r="B3" i="47"/>
  <c r="B4" i="47"/>
  <c r="B5" i="47"/>
  <c r="B6" i="47"/>
  <c r="B7" i="47"/>
  <c r="D29" i="47"/>
  <c r="F29" i="47"/>
  <c r="G29" i="47"/>
  <c r="D26" i="47"/>
  <c r="F5" i="47"/>
  <c r="C29" i="47"/>
  <c r="G2" i="47"/>
  <c r="G5" i="47"/>
  <c r="C5" i="47"/>
  <c r="G26" i="47"/>
  <c r="D2" i="47"/>
  <c r="C2" i="47"/>
  <c r="E26" i="47"/>
  <c r="F26" i="47"/>
  <c r="E5" i="47"/>
  <c r="F2" i="47"/>
  <c r="E2" i="47"/>
  <c r="C26" i="47"/>
  <c r="E29" i="47"/>
  <c r="D5" i="47"/>
  <c r="A133" i="55" l="1"/>
  <c r="L84" i="55" s="1"/>
  <c r="B119" i="55"/>
  <c r="A126" i="55"/>
  <c r="K116" i="55"/>
  <c r="K93" i="55"/>
  <c r="L88" i="55"/>
  <c r="K90" i="55"/>
  <c r="K82" i="55"/>
  <c r="L77" i="55"/>
  <c r="K94" i="55"/>
  <c r="B128" i="55"/>
  <c r="A136" i="55"/>
  <c r="B136" i="55" s="1"/>
  <c r="A135" i="55"/>
  <c r="L86" i="55" s="1"/>
  <c r="A134" i="55"/>
  <c r="B127" i="55"/>
  <c r="B43" i="47"/>
  <c r="A49" i="47"/>
  <c r="B45" i="47"/>
  <c r="A51" i="47"/>
  <c r="B36" i="47"/>
  <c r="A42" i="47"/>
  <c r="B35" i="47"/>
  <c r="A41" i="47"/>
  <c r="B34" i="47"/>
  <c r="A40" i="47"/>
  <c r="B32" i="47"/>
  <c r="A38" i="47"/>
  <c r="I2" i="55"/>
  <c r="C139" i="43" s="1" a="1"/>
  <c r="C139" i="43" s="1"/>
  <c r="I3" i="55"/>
  <c r="D139" i="43" s="1" a="1"/>
  <c r="D139" i="43" s="1"/>
  <c r="I4" i="55"/>
  <c r="E139" i="43" s="1" a="1"/>
  <c r="E139" i="43" s="1"/>
  <c r="I5" i="55"/>
  <c r="F139" i="43" s="1" a="1"/>
  <c r="F139" i="43" s="1"/>
  <c r="I8" i="55"/>
  <c r="C146" i="43" s="1" a="1"/>
  <c r="C146" i="43" s="1"/>
  <c r="I9" i="55"/>
  <c r="D146" i="43" s="1" a="1"/>
  <c r="D146" i="43" s="1"/>
  <c r="I10" i="55"/>
  <c r="E146" i="43" s="1" a="1"/>
  <c r="E146" i="43" s="1"/>
  <c r="I11" i="55"/>
  <c r="F146" i="43" s="1" a="1"/>
  <c r="F146" i="43" s="1"/>
  <c r="I13" i="55"/>
  <c r="C153" i="43" s="1" a="1"/>
  <c r="C153" i="43" s="1"/>
  <c r="I14" i="55"/>
  <c r="D153" i="43" s="1" a="1"/>
  <c r="D153" i="43" s="1"/>
  <c r="I15" i="55"/>
  <c r="E153" i="43" s="1" a="1"/>
  <c r="E153" i="43" s="1"/>
  <c r="I16" i="55"/>
  <c r="F153" i="43" s="1" a="1"/>
  <c r="F153" i="43" s="1"/>
  <c r="I18" i="55"/>
  <c r="C160" i="43" s="1" a="1"/>
  <c r="C160" i="43" s="1"/>
  <c r="I19" i="55"/>
  <c r="D160" i="43" s="1" a="1"/>
  <c r="D160" i="43" s="1"/>
  <c r="I20" i="55"/>
  <c r="E160" i="43" s="1" a="1"/>
  <c r="E160" i="43" s="1"/>
  <c r="I21" i="55"/>
  <c r="F160" i="43" s="1" a="1"/>
  <c r="F160" i="43" s="1"/>
  <c r="I24" i="55"/>
  <c r="C167" i="43" s="1" a="1"/>
  <c r="C167" i="43" s="1"/>
  <c r="I25" i="55"/>
  <c r="D167" i="43" s="1" a="1"/>
  <c r="D167" i="43" s="1"/>
  <c r="I26" i="55"/>
  <c r="E167" i="43" s="1" a="1"/>
  <c r="E167" i="43" s="1"/>
  <c r="I27" i="55"/>
  <c r="F167" i="43" s="1" a="1"/>
  <c r="F167" i="43" s="1"/>
  <c r="I31" i="55"/>
  <c r="C174" i="43" s="1" a="1"/>
  <c r="C174" i="43" s="1"/>
  <c r="I32" i="55"/>
  <c r="D174" i="43" s="1" a="1"/>
  <c r="D174" i="43" s="1"/>
  <c r="I33" i="55"/>
  <c r="E174" i="43" s="1" a="1"/>
  <c r="E174" i="43" s="1"/>
  <c r="I34" i="55"/>
  <c r="F174" i="43" s="1" a="1"/>
  <c r="F174" i="43" s="1"/>
  <c r="I41" i="55"/>
  <c r="C181" i="43" s="1" a="1"/>
  <c r="C181" i="43" s="1"/>
  <c r="I42" i="55"/>
  <c r="D181" i="43" s="1" a="1"/>
  <c r="D181" i="43" s="1"/>
  <c r="I43" i="55"/>
  <c r="E181" i="43" s="1" a="1"/>
  <c r="E181" i="43" s="1"/>
  <c r="I44" i="55"/>
  <c r="F181" i="43" s="1" a="1"/>
  <c r="F181" i="43" s="1"/>
  <c r="I50" i="55"/>
  <c r="C188" i="43" s="1" a="1"/>
  <c r="C188" i="43" s="1"/>
  <c r="I51" i="55"/>
  <c r="D188" i="43" s="1" a="1"/>
  <c r="D188" i="43" s="1"/>
  <c r="I52" i="55"/>
  <c r="E188" i="43" s="1" a="1"/>
  <c r="E188" i="43" s="1"/>
  <c r="I53" i="55"/>
  <c r="F188" i="43" s="1" a="1"/>
  <c r="F188" i="43" s="1"/>
  <c r="I58" i="55"/>
  <c r="C195" i="43" s="1" a="1"/>
  <c r="C195" i="43" s="1"/>
  <c r="I59" i="55"/>
  <c r="D195" i="43" s="1" a="1"/>
  <c r="D195" i="43" s="1"/>
  <c r="I60" i="55"/>
  <c r="E195" i="43" s="1" a="1"/>
  <c r="E195" i="43" s="1"/>
  <c r="I61" i="55"/>
  <c r="F195" i="43" s="1" a="1"/>
  <c r="F195" i="43" s="1"/>
  <c r="I66" i="55"/>
  <c r="C202" i="43" s="1" a="1"/>
  <c r="C202" i="43" s="1"/>
  <c r="B3" i="44"/>
  <c r="B5" i="44"/>
  <c r="B8" i="44"/>
  <c r="B10" i="44"/>
  <c r="B13" i="44"/>
  <c r="B15" i="44"/>
  <c r="B19" i="44"/>
  <c r="B21" i="44"/>
  <c r="B24" i="44"/>
  <c r="B26" i="44"/>
  <c r="B29" i="44"/>
  <c r="B31" i="44"/>
  <c r="B34" i="44"/>
  <c r="B36" i="44"/>
  <c r="B39" i="44"/>
  <c r="B41" i="44"/>
  <c r="B44" i="44"/>
  <c r="B46" i="44"/>
  <c r="B48" i="44"/>
  <c r="B50" i="44"/>
  <c r="B52" i="44"/>
  <c r="B54" i="44"/>
  <c r="F32" i="47"/>
  <c r="E32" i="47"/>
  <c r="G35" i="47"/>
  <c r="C35" i="47"/>
  <c r="F35" i="47"/>
  <c r="C32" i="47"/>
  <c r="D35" i="47"/>
  <c r="D32" i="47"/>
  <c r="E35" i="47"/>
  <c r="G32" i="47"/>
  <c r="B126" i="55" l="1"/>
  <c r="B133" i="55"/>
  <c r="L85" i="55"/>
  <c r="A143" i="55"/>
  <c r="L96" i="55"/>
  <c r="K87" i="55"/>
  <c r="L82" i="55"/>
  <c r="K95" i="55"/>
  <c r="K98" i="55"/>
  <c r="K99" i="55"/>
  <c r="K121" i="55"/>
  <c r="A145" i="55"/>
  <c r="L90" i="55" s="1"/>
  <c r="B135" i="55"/>
  <c r="A144" i="55"/>
  <c r="B134" i="55"/>
  <c r="A146" i="55"/>
  <c r="B49" i="47"/>
  <c r="A55" i="47"/>
  <c r="B51" i="47"/>
  <c r="A57" i="47"/>
  <c r="A47" i="47"/>
  <c r="B41" i="47"/>
  <c r="A48" i="47"/>
  <c r="B42" i="47"/>
  <c r="B40" i="47"/>
  <c r="A46" i="47"/>
  <c r="A44" i="47"/>
  <c r="B38" i="47"/>
  <c r="B42" i="44"/>
  <c r="D41" i="47"/>
  <c r="F38" i="47"/>
  <c r="C41" i="47"/>
  <c r="C38" i="47"/>
  <c r="G38" i="47"/>
  <c r="G41" i="47"/>
  <c r="F41" i="47"/>
  <c r="E38" i="47"/>
  <c r="D38" i="47"/>
  <c r="E41" i="47"/>
  <c r="A153" i="55" l="1"/>
  <c r="B153" i="55" s="1"/>
  <c r="B143" i="55"/>
  <c r="B146" i="55"/>
  <c r="L91" i="55"/>
  <c r="A154" i="55"/>
  <c r="L89" i="55"/>
  <c r="K104" i="55"/>
  <c r="K103" i="55"/>
  <c r="K100" i="55"/>
  <c r="K126" i="55"/>
  <c r="K92" i="55"/>
  <c r="L87" i="55"/>
  <c r="B145" i="55"/>
  <c r="L94" i="55"/>
  <c r="A155" i="55"/>
  <c r="L95" i="55" s="1"/>
  <c r="B144" i="55"/>
  <c r="A61" i="47"/>
  <c r="B55" i="47"/>
  <c r="A63" i="47"/>
  <c r="B57" i="47"/>
  <c r="A54" i="47"/>
  <c r="B48" i="47"/>
  <c r="A53" i="47"/>
  <c r="B47" i="47"/>
  <c r="B46" i="47"/>
  <c r="A52" i="47"/>
  <c r="B44" i="47"/>
  <c r="A50" i="47"/>
  <c r="B6" i="44"/>
  <c r="B11" i="44"/>
  <c r="B16" i="44"/>
  <c r="B17" i="44"/>
  <c r="B22" i="44"/>
  <c r="B27" i="44"/>
  <c r="B32" i="44"/>
  <c r="B37" i="44"/>
  <c r="C47" i="47"/>
  <c r="D47" i="47"/>
  <c r="G47" i="47"/>
  <c r="G44" i="47"/>
  <c r="E47" i="47"/>
  <c r="F47" i="47"/>
  <c r="E44" i="47"/>
  <c r="D44" i="47"/>
  <c r="F44" i="47"/>
  <c r="C44" i="47"/>
  <c r="L93" i="55" l="1"/>
  <c r="A161" i="55"/>
  <c r="B154" i="55"/>
  <c r="A162" i="55"/>
  <c r="K108" i="55"/>
  <c r="K109" i="55"/>
  <c r="L104" i="55"/>
  <c r="K97" i="55"/>
  <c r="L92" i="55"/>
  <c r="K131" i="55"/>
  <c r="K105" i="55"/>
  <c r="L100" i="55"/>
  <c r="A163" i="55"/>
  <c r="L98" i="55" s="1"/>
  <c r="A164" i="55"/>
  <c r="L99" i="55" s="1"/>
  <c r="B155" i="55"/>
  <c r="B61" i="47"/>
  <c r="A67" i="47"/>
  <c r="A69" i="47"/>
  <c r="B63" i="47"/>
  <c r="B53" i="47"/>
  <c r="A59" i="47"/>
  <c r="B54" i="47"/>
  <c r="A60" i="47"/>
  <c r="B52" i="47"/>
  <c r="A58" i="47"/>
  <c r="B50" i="47"/>
  <c r="A56" i="47"/>
  <c r="E53" i="47"/>
  <c r="F50" i="47"/>
  <c r="E50" i="47"/>
  <c r="C53" i="47"/>
  <c r="D53" i="47"/>
  <c r="F53" i="47"/>
  <c r="G53" i="47"/>
  <c r="G50" i="47"/>
  <c r="C50" i="47"/>
  <c r="D50" i="47"/>
  <c r="B161" i="55" l="1"/>
  <c r="B162" i="55"/>
  <c r="A166" i="55"/>
  <c r="B166" i="55" s="1"/>
  <c r="A167" i="55"/>
  <c r="K114" i="55"/>
  <c r="K110" i="55"/>
  <c r="K113" i="55"/>
  <c r="L108" i="55"/>
  <c r="K136" i="55"/>
  <c r="K102" i="55"/>
  <c r="L97" i="55"/>
  <c r="A168" i="55"/>
  <c r="B163" i="55"/>
  <c r="A169" i="55"/>
  <c r="L103" i="55" s="1"/>
  <c r="B164" i="55"/>
  <c r="B67" i="47"/>
  <c r="A73" i="47"/>
  <c r="A75" i="47"/>
  <c r="B69" i="47"/>
  <c r="A65" i="47"/>
  <c r="B59" i="47"/>
  <c r="B60" i="47"/>
  <c r="A66" i="47"/>
  <c r="B58" i="47"/>
  <c r="A64" i="47"/>
  <c r="B56" i="47"/>
  <c r="A62" i="47"/>
  <c r="B106" i="45"/>
  <c r="B107" i="45"/>
  <c r="B108" i="45"/>
  <c r="B109" i="45"/>
  <c r="B110" i="45"/>
  <c r="B111" i="45"/>
  <c r="B112" i="45"/>
  <c r="B113" i="45"/>
  <c r="B114" i="45"/>
  <c r="B115" i="45"/>
  <c r="B116" i="45"/>
  <c r="B117" i="45"/>
  <c r="B118" i="45"/>
  <c r="B119" i="45"/>
  <c r="B120" i="45"/>
  <c r="B121" i="45"/>
  <c r="B122" i="45"/>
  <c r="B123" i="45"/>
  <c r="B124" i="45"/>
  <c r="B125" i="45"/>
  <c r="B126" i="45"/>
  <c r="B127" i="45"/>
  <c r="B128" i="45"/>
  <c r="B129" i="45"/>
  <c r="B130" i="45"/>
  <c r="B131" i="45"/>
  <c r="B132" i="45"/>
  <c r="B133" i="45"/>
  <c r="B134" i="45"/>
  <c r="B135" i="45"/>
  <c r="B136" i="45"/>
  <c r="B137" i="45"/>
  <c r="B138" i="45"/>
  <c r="B139" i="45"/>
  <c r="B140" i="45"/>
  <c r="B141" i="45"/>
  <c r="B142" i="45"/>
  <c r="B143" i="45"/>
  <c r="B144" i="45"/>
  <c r="B145" i="45"/>
  <c r="B146" i="45"/>
  <c r="B147" i="45"/>
  <c r="B148" i="45"/>
  <c r="B149" i="45"/>
  <c r="B150" i="45"/>
  <c r="B151" i="45"/>
  <c r="B152" i="45"/>
  <c r="B153" i="45"/>
  <c r="B154" i="45"/>
  <c r="B155" i="45"/>
  <c r="B156" i="45"/>
  <c r="B157" i="45"/>
  <c r="B158" i="45"/>
  <c r="B159" i="45"/>
  <c r="B160" i="45"/>
  <c r="B161" i="45"/>
  <c r="B162" i="45"/>
  <c r="B163" i="45"/>
  <c r="B164" i="45"/>
  <c r="B165" i="45"/>
  <c r="B166" i="45"/>
  <c r="B167" i="45"/>
  <c r="B168" i="45"/>
  <c r="B169" i="45"/>
  <c r="B170" i="45"/>
  <c r="B171" i="45"/>
  <c r="B172" i="45"/>
  <c r="B173" i="45"/>
  <c r="B174" i="45"/>
  <c r="B175" i="45"/>
  <c r="B176" i="45"/>
  <c r="B177" i="45"/>
  <c r="B178" i="45"/>
  <c r="B179" i="45"/>
  <c r="B180" i="45"/>
  <c r="B181" i="45"/>
  <c r="B182" i="45"/>
  <c r="B183" i="45"/>
  <c r="B184" i="45"/>
  <c r="B185" i="45"/>
  <c r="B186" i="45"/>
  <c r="B187" i="45"/>
  <c r="B188" i="45"/>
  <c r="B189" i="45"/>
  <c r="B190" i="45"/>
  <c r="B191" i="45"/>
  <c r="B192" i="45"/>
  <c r="B193" i="45"/>
  <c r="B194" i="45"/>
  <c r="B195" i="45"/>
  <c r="B196" i="45"/>
  <c r="B197" i="45"/>
  <c r="B198" i="45"/>
  <c r="B199" i="45"/>
  <c r="B200" i="45"/>
  <c r="B201" i="45"/>
  <c r="B202" i="45"/>
  <c r="B203" i="45"/>
  <c r="B204" i="45"/>
  <c r="B205" i="45"/>
  <c r="B206" i="45"/>
  <c r="B207" i="45"/>
  <c r="B208" i="45"/>
  <c r="B209" i="45"/>
  <c r="B210" i="45"/>
  <c r="B211" i="45"/>
  <c r="B212" i="45"/>
  <c r="B213" i="45"/>
  <c r="B214" i="45"/>
  <c r="B215" i="45"/>
  <c r="B216" i="45"/>
  <c r="B217" i="45"/>
  <c r="B218" i="45"/>
  <c r="B219" i="45"/>
  <c r="B220" i="45"/>
  <c r="B221" i="45"/>
  <c r="B222" i="45"/>
  <c r="B223" i="45"/>
  <c r="B224" i="45"/>
  <c r="B225" i="45"/>
  <c r="B226" i="45"/>
  <c r="B227" i="45"/>
  <c r="B228" i="45"/>
  <c r="B229" i="45"/>
  <c r="B230" i="45"/>
  <c r="B231" i="45"/>
  <c r="B232" i="45"/>
  <c r="B233" i="45"/>
  <c r="B234" i="45"/>
  <c r="B235" i="45"/>
  <c r="B236" i="45"/>
  <c r="B237" i="45"/>
  <c r="B238" i="45"/>
  <c r="B239" i="45"/>
  <c r="B240" i="45"/>
  <c r="B241" i="45"/>
  <c r="B242" i="45"/>
  <c r="B243" i="45"/>
  <c r="B244" i="45"/>
  <c r="B245" i="45"/>
  <c r="B246" i="45"/>
  <c r="B247" i="45"/>
  <c r="B248" i="45"/>
  <c r="B249" i="45"/>
  <c r="B250" i="45"/>
  <c r="B251" i="45"/>
  <c r="B252" i="45"/>
  <c r="B253" i="45"/>
  <c r="B254" i="45"/>
  <c r="B255" i="45"/>
  <c r="B256" i="45"/>
  <c r="B257" i="45"/>
  <c r="B258" i="45"/>
  <c r="B259" i="45"/>
  <c r="B260" i="45"/>
  <c r="B261" i="45"/>
  <c r="B262" i="45"/>
  <c r="B263" i="45"/>
  <c r="B264" i="45"/>
  <c r="B265" i="45"/>
  <c r="B266" i="45"/>
  <c r="B267" i="45"/>
  <c r="B268" i="45"/>
  <c r="B269" i="45"/>
  <c r="B270" i="45"/>
  <c r="B271" i="45"/>
  <c r="B272" i="45"/>
  <c r="B273" i="45"/>
  <c r="B274" i="45"/>
  <c r="B275" i="45"/>
  <c r="B276" i="45"/>
  <c r="B277" i="45"/>
  <c r="B278" i="45"/>
  <c r="B279" i="45"/>
  <c r="B280" i="45"/>
  <c r="B281" i="45"/>
  <c r="B282" i="45"/>
  <c r="B283" i="45"/>
  <c r="B284" i="45"/>
  <c r="B285" i="45"/>
  <c r="B286" i="45"/>
  <c r="B287" i="45"/>
  <c r="B288" i="45"/>
  <c r="B289" i="45"/>
  <c r="B290" i="45"/>
  <c r="B291" i="45"/>
  <c r="B292" i="45"/>
  <c r="B293" i="45"/>
  <c r="B294" i="45"/>
  <c r="B295" i="45"/>
  <c r="B296" i="45"/>
  <c r="B297" i="45"/>
  <c r="B298" i="45"/>
  <c r="B299" i="45"/>
  <c r="B300" i="45"/>
  <c r="B301" i="45"/>
  <c r="B302" i="45"/>
  <c r="B303" i="45"/>
  <c r="B304" i="45"/>
  <c r="B305" i="45"/>
  <c r="B306" i="45"/>
  <c r="B307" i="45"/>
  <c r="B308" i="45"/>
  <c r="B309" i="45"/>
  <c r="B310" i="45"/>
  <c r="B311" i="45"/>
  <c r="B312" i="45"/>
  <c r="B313" i="45"/>
  <c r="B314" i="45"/>
  <c r="B315" i="45"/>
  <c r="B316" i="45"/>
  <c r="B317" i="45"/>
  <c r="B318" i="45"/>
  <c r="B319" i="45"/>
  <c r="B320" i="45"/>
  <c r="B321" i="45"/>
  <c r="B322" i="45"/>
  <c r="B323" i="45"/>
  <c r="B324" i="45"/>
  <c r="B325" i="45"/>
  <c r="B326" i="45"/>
  <c r="B327" i="45"/>
  <c r="B328" i="45"/>
  <c r="B329" i="45"/>
  <c r="B330" i="45"/>
  <c r="B331" i="45"/>
  <c r="B332" i="45"/>
  <c r="B333" i="45"/>
  <c r="B334" i="45"/>
  <c r="B335" i="45"/>
  <c r="B336" i="45"/>
  <c r="B337" i="45"/>
  <c r="B338" i="45"/>
  <c r="B339" i="45"/>
  <c r="B340" i="45"/>
  <c r="B341" i="45"/>
  <c r="B342" i="45"/>
  <c r="B343" i="45"/>
  <c r="B344" i="45"/>
  <c r="B345" i="45"/>
  <c r="B346" i="45"/>
  <c r="B347" i="45"/>
  <c r="B348" i="45"/>
  <c r="B349" i="45"/>
  <c r="B350" i="45"/>
  <c r="B351" i="45"/>
  <c r="B352" i="45"/>
  <c r="B353" i="45"/>
  <c r="B354" i="45"/>
  <c r="B355" i="45"/>
  <c r="B356" i="45"/>
  <c r="B357" i="45"/>
  <c r="B358" i="45"/>
  <c r="B359" i="45"/>
  <c r="B360" i="45"/>
  <c r="B361" i="45"/>
  <c r="B362" i="45"/>
  <c r="B363" i="45"/>
  <c r="B364" i="45"/>
  <c r="B365" i="45"/>
  <c r="B366" i="45"/>
  <c r="B367" i="45"/>
  <c r="B368" i="45"/>
  <c r="B369" i="45"/>
  <c r="B370" i="45"/>
  <c r="B371" i="45"/>
  <c r="B372" i="45"/>
  <c r="B373" i="45"/>
  <c r="B374" i="45"/>
  <c r="B375" i="45"/>
  <c r="B376" i="45"/>
  <c r="B377" i="45"/>
  <c r="B378" i="45"/>
  <c r="B379" i="45"/>
  <c r="B380" i="45"/>
  <c r="B381" i="45"/>
  <c r="B382" i="45"/>
  <c r="B383" i="45"/>
  <c r="B384" i="45"/>
  <c r="B385" i="45"/>
  <c r="B386" i="45"/>
  <c r="B387" i="45"/>
  <c r="B388" i="45"/>
  <c r="B389" i="45"/>
  <c r="B390" i="45"/>
  <c r="B391" i="45"/>
  <c r="B392" i="45"/>
  <c r="B393" i="45"/>
  <c r="B394" i="45"/>
  <c r="B395" i="45"/>
  <c r="B396" i="45"/>
  <c r="B397" i="45"/>
  <c r="B398" i="45"/>
  <c r="B399" i="45"/>
  <c r="B400" i="45"/>
  <c r="B401" i="45"/>
  <c r="B402" i="45"/>
  <c r="B403" i="45"/>
  <c r="B404" i="45"/>
  <c r="B405" i="45"/>
  <c r="B406" i="45"/>
  <c r="B407" i="45"/>
  <c r="B408" i="45"/>
  <c r="B409" i="45"/>
  <c r="B410" i="45"/>
  <c r="B411" i="45"/>
  <c r="B412" i="45"/>
  <c r="B413" i="45"/>
  <c r="B414" i="45"/>
  <c r="B415" i="45"/>
  <c r="B416" i="45"/>
  <c r="B417" i="45"/>
  <c r="B418" i="45"/>
  <c r="B419" i="45"/>
  <c r="B420" i="45"/>
  <c r="B421" i="45"/>
  <c r="B422" i="45"/>
  <c r="B423" i="45"/>
  <c r="B424" i="45"/>
  <c r="B425" i="45"/>
  <c r="B426" i="45"/>
  <c r="B427" i="45"/>
  <c r="B428" i="45"/>
  <c r="B429" i="45"/>
  <c r="B430" i="45"/>
  <c r="B431" i="45"/>
  <c r="B432" i="45"/>
  <c r="B433" i="45"/>
  <c r="B434" i="45"/>
  <c r="B435" i="45"/>
  <c r="B436" i="45"/>
  <c r="B437" i="45"/>
  <c r="B438" i="45"/>
  <c r="B439" i="45"/>
  <c r="B440" i="45"/>
  <c r="B441" i="45"/>
  <c r="B442" i="45"/>
  <c r="B443" i="45"/>
  <c r="B444" i="45"/>
  <c r="B445" i="45"/>
  <c r="B446" i="45"/>
  <c r="B447" i="45"/>
  <c r="B448" i="45"/>
  <c r="B449" i="45"/>
  <c r="B450" i="45"/>
  <c r="B451" i="45"/>
  <c r="B452" i="45"/>
  <c r="B453" i="45"/>
  <c r="B454" i="45"/>
  <c r="B455" i="45"/>
  <c r="B456" i="45"/>
  <c r="B457" i="45"/>
  <c r="B458" i="45"/>
  <c r="B459" i="45"/>
  <c r="B460" i="45"/>
  <c r="B461" i="45"/>
  <c r="B462" i="45"/>
  <c r="B463" i="45"/>
  <c r="B464" i="45"/>
  <c r="B465" i="45"/>
  <c r="B466" i="45"/>
  <c r="B467" i="45"/>
  <c r="B468" i="45"/>
  <c r="B469" i="45"/>
  <c r="B470" i="45"/>
  <c r="B471" i="45"/>
  <c r="B472" i="45"/>
  <c r="B473" i="45"/>
  <c r="B474" i="45"/>
  <c r="B475" i="45"/>
  <c r="B476" i="45"/>
  <c r="B477" i="45"/>
  <c r="B478" i="45"/>
  <c r="B479" i="45"/>
  <c r="B480" i="45"/>
  <c r="B481" i="45"/>
  <c r="B482" i="45"/>
  <c r="B483" i="45"/>
  <c r="B484" i="45"/>
  <c r="B485" i="45"/>
  <c r="B486" i="45"/>
  <c r="B487" i="45"/>
  <c r="B488" i="45"/>
  <c r="B489" i="45"/>
  <c r="B490" i="45"/>
  <c r="B491" i="45"/>
  <c r="B492" i="45"/>
  <c r="B493" i="45"/>
  <c r="B494" i="45"/>
  <c r="B495" i="45"/>
  <c r="B496" i="45"/>
  <c r="B497" i="45"/>
  <c r="B498" i="45"/>
  <c r="B499" i="45"/>
  <c r="B500" i="45"/>
  <c r="B501" i="45"/>
  <c r="B502" i="45"/>
  <c r="B503" i="45"/>
  <c r="B504" i="45"/>
  <c r="B505" i="45"/>
  <c r="B506" i="45"/>
  <c r="B507" i="45"/>
  <c r="B508" i="45"/>
  <c r="B509" i="45"/>
  <c r="B510" i="45"/>
  <c r="B511" i="45"/>
  <c r="B512" i="45"/>
  <c r="B513" i="45"/>
  <c r="B514" i="45"/>
  <c r="B515" i="45"/>
  <c r="B516" i="45"/>
  <c r="B517" i="45"/>
  <c r="B518" i="45"/>
  <c r="B519" i="45"/>
  <c r="B520" i="45"/>
  <c r="B521" i="45"/>
  <c r="B522" i="45"/>
  <c r="B523" i="45"/>
  <c r="B524" i="45"/>
  <c r="B525" i="45"/>
  <c r="B526" i="45"/>
  <c r="B527" i="45"/>
  <c r="B528" i="45"/>
  <c r="B529" i="45"/>
  <c r="B530" i="45"/>
  <c r="B531" i="45"/>
  <c r="B532" i="45"/>
  <c r="B533" i="45"/>
  <c r="B534" i="45"/>
  <c r="B535" i="45"/>
  <c r="B536" i="45"/>
  <c r="B537" i="45"/>
  <c r="B538" i="45"/>
  <c r="B539" i="45"/>
  <c r="B540" i="45"/>
  <c r="B541" i="45"/>
  <c r="B542" i="45"/>
  <c r="B543" i="45"/>
  <c r="B544" i="45"/>
  <c r="B545" i="45"/>
  <c r="B546" i="45"/>
  <c r="B547" i="45"/>
  <c r="B548" i="45"/>
  <c r="B549" i="45"/>
  <c r="B550" i="45"/>
  <c r="B551" i="45"/>
  <c r="B552" i="45"/>
  <c r="B553" i="45"/>
  <c r="B554" i="45"/>
  <c r="B555" i="45"/>
  <c r="B556" i="45"/>
  <c r="B557" i="45"/>
  <c r="B558" i="45"/>
  <c r="B559" i="45"/>
  <c r="B560" i="45"/>
  <c r="B561" i="45"/>
  <c r="B562" i="45"/>
  <c r="B563" i="45"/>
  <c r="B564" i="45"/>
  <c r="B565" i="45"/>
  <c r="B566" i="45"/>
  <c r="B567" i="45"/>
  <c r="B568" i="45"/>
  <c r="B569" i="45"/>
  <c r="B570" i="45"/>
  <c r="B571" i="45"/>
  <c r="B572" i="45"/>
  <c r="B573" i="45"/>
  <c r="B574" i="45"/>
  <c r="B575" i="45"/>
  <c r="B576" i="45"/>
  <c r="B577" i="45"/>
  <c r="B578" i="45"/>
  <c r="B579" i="45"/>
  <c r="B580" i="45"/>
  <c r="B581" i="45"/>
  <c r="B582" i="45"/>
  <c r="B583" i="45"/>
  <c r="B584" i="45"/>
  <c r="B585" i="45"/>
  <c r="B586" i="45"/>
  <c r="B587" i="45"/>
  <c r="B588" i="45"/>
  <c r="B589" i="45"/>
  <c r="B590" i="45"/>
  <c r="B591" i="45"/>
  <c r="B592" i="45"/>
  <c r="B593" i="45"/>
  <c r="B594" i="45"/>
  <c r="B595" i="45"/>
  <c r="B596" i="45"/>
  <c r="B597" i="45"/>
  <c r="B598" i="45"/>
  <c r="B599" i="45"/>
  <c r="B600" i="45"/>
  <c r="B601" i="45"/>
  <c r="B602" i="45"/>
  <c r="B603" i="45"/>
  <c r="B604" i="45"/>
  <c r="B605" i="45"/>
  <c r="B606" i="45"/>
  <c r="B607" i="45"/>
  <c r="B608" i="45"/>
  <c r="B609" i="45"/>
  <c r="B610" i="45"/>
  <c r="B611" i="45"/>
  <c r="B612" i="45"/>
  <c r="B99" i="45"/>
  <c r="B100" i="45"/>
  <c r="B101" i="45"/>
  <c r="B102" i="45"/>
  <c r="B103" i="45"/>
  <c r="B104" i="45"/>
  <c r="B105" i="45"/>
  <c r="B2" i="43"/>
  <c r="B3" i="43"/>
  <c r="B4" i="43"/>
  <c r="B5" i="43"/>
  <c r="B6" i="43"/>
  <c r="B7" i="43"/>
  <c r="B8" i="43"/>
  <c r="B9" i="43"/>
  <c r="B10" i="43"/>
  <c r="B11" i="43"/>
  <c r="B12" i="43"/>
  <c r="B13" i="43"/>
  <c r="B14" i="43"/>
  <c r="B15" i="43"/>
  <c r="B16" i="43"/>
  <c r="B17" i="43"/>
  <c r="B18" i="43"/>
  <c r="B19" i="43"/>
  <c r="B20" i="43"/>
  <c r="B21" i="43"/>
  <c r="B22" i="43"/>
  <c r="B23" i="43"/>
  <c r="B24" i="43"/>
  <c r="B25" i="43"/>
  <c r="B26" i="43"/>
  <c r="B27" i="43"/>
  <c r="B28" i="43"/>
  <c r="B29" i="43"/>
  <c r="B30" i="43"/>
  <c r="B31" i="43"/>
  <c r="B32" i="43"/>
  <c r="B33" i="43"/>
  <c r="B34" i="43"/>
  <c r="B35" i="43"/>
  <c r="B36" i="43"/>
  <c r="B37" i="43"/>
  <c r="B38" i="43"/>
  <c r="B39" i="43"/>
  <c r="B40" i="43"/>
  <c r="B41" i="43"/>
  <c r="B42" i="43"/>
  <c r="B43" i="43"/>
  <c r="B44" i="43"/>
  <c r="B60" i="45"/>
  <c r="B61" i="45"/>
  <c r="B62" i="45"/>
  <c r="B63" i="45"/>
  <c r="B64" i="45"/>
  <c r="B65" i="45"/>
  <c r="B66" i="45"/>
  <c r="B67" i="45"/>
  <c r="B68" i="45"/>
  <c r="B69" i="45"/>
  <c r="B70" i="45"/>
  <c r="B71" i="45"/>
  <c r="B72" i="45"/>
  <c r="B73" i="45"/>
  <c r="B74" i="45"/>
  <c r="B75" i="45"/>
  <c r="B76" i="45"/>
  <c r="B77" i="45"/>
  <c r="B78" i="45"/>
  <c r="B79" i="45"/>
  <c r="B80" i="45"/>
  <c r="B81" i="45"/>
  <c r="B82" i="45"/>
  <c r="B83" i="45"/>
  <c r="B84" i="45"/>
  <c r="B85" i="45"/>
  <c r="B86" i="45"/>
  <c r="B87" i="45"/>
  <c r="B88" i="45"/>
  <c r="B89" i="45"/>
  <c r="B90" i="45"/>
  <c r="B91" i="45"/>
  <c r="B92" i="45"/>
  <c r="B93" i="45"/>
  <c r="B94" i="45"/>
  <c r="B95" i="45"/>
  <c r="B96" i="45"/>
  <c r="B97" i="45"/>
  <c r="B98" i="45"/>
  <c r="F59" i="47"/>
  <c r="C59" i="47"/>
  <c r="G56" i="47"/>
  <c r="D56" i="47"/>
  <c r="E56" i="47"/>
  <c r="D59" i="47"/>
  <c r="C56" i="47"/>
  <c r="F56" i="47"/>
  <c r="G59" i="47"/>
  <c r="E59" i="47"/>
  <c r="L101" i="55" l="1"/>
  <c r="A171" i="55"/>
  <c r="B167" i="55"/>
  <c r="A172" i="55"/>
  <c r="K141" i="55"/>
  <c r="K118" i="55"/>
  <c r="K115" i="55"/>
  <c r="K107" i="55"/>
  <c r="L102" i="55"/>
  <c r="K119" i="55"/>
  <c r="A173" i="55"/>
  <c r="L106" i="55" s="1"/>
  <c r="B168" i="55"/>
  <c r="A174" i="55"/>
  <c r="B169" i="55"/>
  <c r="A79" i="47"/>
  <c r="B73" i="47"/>
  <c r="A81" i="47"/>
  <c r="B81" i="47" s="1"/>
  <c r="B75" i="47"/>
  <c r="A72" i="47"/>
  <c r="B66" i="47"/>
  <c r="B65" i="47"/>
  <c r="A71" i="47"/>
  <c r="B64" i="47"/>
  <c r="A70" i="47"/>
  <c r="A68" i="47"/>
  <c r="B62" i="47"/>
  <c r="D29" i="45" a="1"/>
  <c r="D29" i="45" s="1"/>
  <c r="G30" i="45" a="1"/>
  <c r="G30" i="45" s="1"/>
  <c r="F33" i="45" a="1"/>
  <c r="F33" i="45" s="1"/>
  <c r="D35" i="45" a="1"/>
  <c r="D35" i="45" s="1"/>
  <c r="F36" i="45" a="1"/>
  <c r="F36" i="45" s="1"/>
  <c r="F39" i="45" a="1"/>
  <c r="F39" i="45" s="1"/>
  <c r="C41" i="45" a="1"/>
  <c r="C41" i="45" s="1"/>
  <c r="F42" i="45" a="1"/>
  <c r="F42" i="45" s="1"/>
  <c r="C44" i="45" a="1"/>
  <c r="C44" i="45" s="1"/>
  <c r="E45" i="45" a="1"/>
  <c r="E45" i="45" s="1"/>
  <c r="G46" i="45" a="1"/>
  <c r="G46" i="45" s="1"/>
  <c r="E48" i="45" a="1"/>
  <c r="E48" i="45" s="1"/>
  <c r="G49" i="45" a="1"/>
  <c r="G49" i="45" s="1"/>
  <c r="D51" i="45" a="1"/>
  <c r="D51" i="45" s="1"/>
  <c r="F52" i="45" a="1"/>
  <c r="F52" i="45" s="1"/>
  <c r="D54" i="45" a="1"/>
  <c r="D54" i="45" s="1"/>
  <c r="D57" i="45" a="1"/>
  <c r="D57" i="45" s="1"/>
  <c r="E58" i="45" a="1"/>
  <c r="E58" i="45" s="1"/>
  <c r="F59" i="45" a="1"/>
  <c r="F59" i="45" s="1"/>
  <c r="G60" i="45" a="1"/>
  <c r="G60" i="45" s="1"/>
  <c r="D62" i="45" a="1"/>
  <c r="D62" i="45" s="1"/>
  <c r="E63" i="45" a="1"/>
  <c r="E63" i="45" s="1"/>
  <c r="F64" i="45" a="1"/>
  <c r="F64" i="45" s="1"/>
  <c r="G65" i="45" a="1"/>
  <c r="G65" i="45" s="1"/>
  <c r="E68" i="45" a="1"/>
  <c r="E68" i="45" s="1"/>
  <c r="F69" i="45" a="1"/>
  <c r="F69" i="45" s="1"/>
  <c r="G70" i="45" a="1"/>
  <c r="G70" i="45" s="1"/>
  <c r="C72" i="45" a="1"/>
  <c r="C72" i="45" s="1"/>
  <c r="E73" i="45" a="1"/>
  <c r="E73" i="45" s="1"/>
  <c r="F74" i="45" a="1"/>
  <c r="F74" i="45" s="1"/>
  <c r="G75" i="45" a="1"/>
  <c r="G75" i="45" s="1"/>
  <c r="C77" i="45" a="1"/>
  <c r="C77" i="45" s="1"/>
  <c r="G80" i="45" a="1"/>
  <c r="G80" i="45" s="1"/>
  <c r="C82" i="45" a="1"/>
  <c r="C82" i="45" s="1"/>
  <c r="F84" i="45" a="1"/>
  <c r="F84" i="45" s="1"/>
  <c r="C86" i="45" a="1"/>
  <c r="C86" i="45" s="1"/>
  <c r="C87" i="45" a="1"/>
  <c r="C87" i="45" s="1"/>
  <c r="D88" i="45" a="1"/>
  <c r="D88" i="45" s="1"/>
  <c r="F89" i="45" a="1"/>
  <c r="F89" i="45" s="1"/>
  <c r="D92" i="45" a="1"/>
  <c r="D92" i="45" s="1"/>
  <c r="D93" i="45" a="1"/>
  <c r="D93" i="45" s="1"/>
  <c r="G96" i="45" a="1"/>
  <c r="G96" i="45" s="1"/>
  <c r="G97" i="45" a="1"/>
  <c r="G97" i="45" s="1"/>
  <c r="D99" i="45" a="1"/>
  <c r="D99" i="45" s="1"/>
  <c r="D100" i="45" a="1"/>
  <c r="D100" i="45" s="1"/>
  <c r="E101" i="45" a="1"/>
  <c r="E101" i="45" s="1"/>
  <c r="F102" i="45" a="1"/>
  <c r="F102" i="45" s="1"/>
  <c r="C105" i="45" a="1"/>
  <c r="C105" i="45" s="1"/>
  <c r="D106" i="45" a="1"/>
  <c r="D106" i="45" s="1"/>
  <c r="F107" i="45" a="1"/>
  <c r="F107" i="45" s="1"/>
  <c r="F108" i="45" a="1"/>
  <c r="F108" i="45" s="1"/>
  <c r="C110" i="45" a="1"/>
  <c r="C110" i="45" s="1"/>
  <c r="D111" i="45" a="1"/>
  <c r="D111" i="45" s="1"/>
  <c r="E112" i="45" a="1"/>
  <c r="E112" i="45" s="1"/>
  <c r="G113" i="45" a="1"/>
  <c r="G113" i="45" s="1"/>
  <c r="G114" i="45" a="1"/>
  <c r="G114" i="45" s="1"/>
  <c r="E117" i="45" a="1"/>
  <c r="E117" i="45" s="1"/>
  <c r="C120" i="45" a="1"/>
  <c r="C120" i="45" s="1"/>
  <c r="F122" i="45" a="1"/>
  <c r="F122" i="45" s="1"/>
  <c r="F123" i="45" a="1"/>
  <c r="F123" i="45" s="1"/>
  <c r="C125" i="45" a="1"/>
  <c r="C125" i="45" s="1"/>
  <c r="D126" i="45" a="1"/>
  <c r="D126" i="45" s="1"/>
  <c r="E127" i="45" a="1"/>
  <c r="E127" i="45" s="1"/>
  <c r="G128" i="45" a="1"/>
  <c r="G128" i="45" s="1"/>
  <c r="G129" i="45" a="1"/>
  <c r="G129" i="45" s="1"/>
  <c r="D131" i="45" a="1"/>
  <c r="D131" i="45" s="1"/>
  <c r="G27" i="45" a="1"/>
  <c r="G27" i="45" s="1"/>
  <c r="E29" i="45" a="1"/>
  <c r="E29" i="45" s="1"/>
  <c r="G33" i="45" a="1"/>
  <c r="G33" i="45" s="1"/>
  <c r="E35" i="45" a="1"/>
  <c r="E35" i="45" s="1"/>
  <c r="G36" i="45" a="1"/>
  <c r="G36" i="45" s="1"/>
  <c r="D38" i="45" a="1"/>
  <c r="D38" i="45" s="1"/>
  <c r="D41" i="45" a="1"/>
  <c r="D41" i="45" s="1"/>
  <c r="G42" i="45" a="1"/>
  <c r="G42" i="45" s="1"/>
  <c r="D44" i="45" a="1"/>
  <c r="D44" i="45" s="1"/>
  <c r="F45" i="45" a="1"/>
  <c r="F45" i="45" s="1"/>
  <c r="C47" i="45" a="1"/>
  <c r="C47" i="45" s="1"/>
  <c r="F48" i="45" a="1"/>
  <c r="F48" i="45" s="1"/>
  <c r="C50" i="45" a="1"/>
  <c r="C50" i="45" s="1"/>
  <c r="E51" i="45" a="1"/>
  <c r="E51" i="45" s="1"/>
  <c r="G52" i="45" a="1"/>
  <c r="G52" i="45" s="1"/>
  <c r="E54" i="45" a="1"/>
  <c r="E54" i="45" s="1"/>
  <c r="G55" i="45" a="1"/>
  <c r="G55" i="45" s="1"/>
  <c r="F58" i="45" a="1"/>
  <c r="F58" i="45" s="1"/>
  <c r="G59" i="45" a="1"/>
  <c r="G59" i="45" s="1"/>
  <c r="F63" i="45" a="1"/>
  <c r="F63" i="45" s="1"/>
  <c r="G64" i="45" a="1"/>
  <c r="G64" i="45" s="1"/>
  <c r="C66" i="45" a="1"/>
  <c r="C66" i="45" s="1"/>
  <c r="D67" i="45" a="1"/>
  <c r="D67" i="45" s="1"/>
  <c r="F68" i="45" a="1"/>
  <c r="F68" i="45" s="1"/>
  <c r="G69" i="45" a="1"/>
  <c r="G69" i="45" s="1"/>
  <c r="C71" i="45" a="1"/>
  <c r="C71" i="45" s="1"/>
  <c r="D72" i="45" a="1"/>
  <c r="D72" i="45" s="1"/>
  <c r="G74" i="45" a="1"/>
  <c r="G74" i="45" s="1"/>
  <c r="C76" i="45" a="1"/>
  <c r="C76" i="45" s="1"/>
  <c r="D77" i="45" a="1"/>
  <c r="D77" i="45" s="1"/>
  <c r="E78" i="45" a="1"/>
  <c r="E78" i="45" s="1"/>
  <c r="G79" i="45" a="1"/>
  <c r="G79" i="45" s="1"/>
  <c r="C81" i="45" a="1"/>
  <c r="C81" i="45" s="1"/>
  <c r="D82" i="45" a="1"/>
  <c r="D82" i="45" s="1"/>
  <c r="E83" i="45" a="1"/>
  <c r="E83" i="45" s="1"/>
  <c r="D87" i="45" a="1"/>
  <c r="D87" i="45" s="1"/>
  <c r="E88" i="45" a="1"/>
  <c r="E88" i="45" s="1"/>
  <c r="C91" i="45" a="1"/>
  <c r="C91" i="45" s="1"/>
  <c r="E92" i="45" a="1"/>
  <c r="E92" i="45" s="1"/>
  <c r="E93" i="45" a="1"/>
  <c r="E93" i="45" s="1"/>
  <c r="F94" i="45" a="1"/>
  <c r="F94" i="45" s="1"/>
  <c r="F95" i="45" a="1"/>
  <c r="F95" i="45" s="1"/>
  <c r="C97" i="45" a="1"/>
  <c r="C97" i="45" s="1"/>
  <c r="C98" i="45" a="1"/>
  <c r="C98" i="45" s="1"/>
  <c r="E100" i="45" a="1"/>
  <c r="E100" i="45" s="1"/>
  <c r="F101" i="45" a="1"/>
  <c r="F101" i="45" s="1"/>
  <c r="G102" i="45" a="1"/>
  <c r="G102" i="45" s="1"/>
  <c r="G103" i="45" a="1"/>
  <c r="G103" i="45" s="1"/>
  <c r="D105" i="45" a="1"/>
  <c r="D105" i="45" s="1"/>
  <c r="E106" i="45" a="1"/>
  <c r="E106" i="45" s="1"/>
  <c r="G108" i="45" a="1"/>
  <c r="G108" i="45" s="1"/>
  <c r="E111" i="45" a="1"/>
  <c r="E111" i="45" s="1"/>
  <c r="F112" i="45" a="1"/>
  <c r="F112" i="45" s="1"/>
  <c r="C114" i="45" a="1"/>
  <c r="C114" i="45" s="1"/>
  <c r="C115" i="45" a="1"/>
  <c r="C115" i="45" s="1"/>
  <c r="E116" i="45" a="1"/>
  <c r="E116" i="45" s="1"/>
  <c r="F117" i="45" a="1"/>
  <c r="F117" i="45" s="1"/>
  <c r="G118" i="45" a="1"/>
  <c r="G118" i="45" s="1"/>
  <c r="D120" i="45" a="1"/>
  <c r="D120" i="45" s="1"/>
  <c r="D121" i="45" a="1"/>
  <c r="D121" i="45" s="1"/>
  <c r="G123" i="45" a="1"/>
  <c r="G123" i="45" s="1"/>
  <c r="E126" i="45" a="1"/>
  <c r="E126" i="45" s="1"/>
  <c r="C129" i="45" a="1"/>
  <c r="C129" i="45" s="1"/>
  <c r="C130" i="45" a="1"/>
  <c r="C130" i="45" s="1"/>
  <c r="E131" i="45" a="1"/>
  <c r="E131" i="45" s="1"/>
  <c r="C28" i="45" a="1"/>
  <c r="C28" i="45" s="1"/>
  <c r="F29" i="45" a="1"/>
  <c r="F29" i="45" s="1"/>
  <c r="D31" i="45" a="1"/>
  <c r="D31" i="45" s="1"/>
  <c r="F32" i="45" a="1"/>
  <c r="F32" i="45" s="1"/>
  <c r="C34" i="45" a="1"/>
  <c r="C34" i="45" s="1"/>
  <c r="F35" i="45" a="1"/>
  <c r="F35" i="45" s="1"/>
  <c r="C37" i="45" a="1"/>
  <c r="C37" i="45" s="1"/>
  <c r="E38" i="45" a="1"/>
  <c r="E38" i="45" s="1"/>
  <c r="G39" i="45" a="1"/>
  <c r="G39" i="45" s="1"/>
  <c r="E41" i="45" a="1"/>
  <c r="E41" i="45" s="1"/>
  <c r="E44" i="45" a="1"/>
  <c r="E44" i="45" s="1"/>
  <c r="G45" i="45" a="1"/>
  <c r="G45" i="45" s="1"/>
  <c r="D47" i="45" a="1"/>
  <c r="D47" i="45" s="1"/>
  <c r="G48" i="45" a="1"/>
  <c r="G48" i="45" s="1"/>
  <c r="D50" i="45" a="1"/>
  <c r="D50" i="45" s="1"/>
  <c r="F51" i="45" a="1"/>
  <c r="F51" i="45" s="1"/>
  <c r="C53" i="45" a="1"/>
  <c r="C53" i="45" s="1"/>
  <c r="F54" i="45" a="1"/>
  <c r="F54" i="45" s="1"/>
  <c r="C56" i="45" a="1"/>
  <c r="C56" i="45" s="1"/>
  <c r="E57" i="45" a="1"/>
  <c r="E57" i="45" s="1"/>
  <c r="G58" i="45" a="1"/>
  <c r="G58" i="45" s="1"/>
  <c r="C60" i="45" a="1"/>
  <c r="C60" i="45" s="1"/>
  <c r="C61" i="45" a="1"/>
  <c r="C61" i="45" s="1"/>
  <c r="E62" i="45" a="1"/>
  <c r="E62" i="45" s="1"/>
  <c r="C65" i="45" a="1"/>
  <c r="C65" i="45" s="1"/>
  <c r="D66" i="45" a="1"/>
  <c r="D66" i="45" s="1"/>
  <c r="C70" i="45" a="1"/>
  <c r="C70" i="45" s="1"/>
  <c r="D71" i="45" a="1"/>
  <c r="D71" i="45" s="1"/>
  <c r="E72" i="45" a="1"/>
  <c r="E72" i="45" s="1"/>
  <c r="F73" i="45" a="1"/>
  <c r="F73" i="45" s="1"/>
  <c r="C75" i="45" a="1"/>
  <c r="C75" i="45" s="1"/>
  <c r="D76" i="45" a="1"/>
  <c r="D76" i="45" s="1"/>
  <c r="E77" i="45" a="1"/>
  <c r="E77" i="45" s="1"/>
  <c r="F78" i="45" a="1"/>
  <c r="F78" i="45" s="1"/>
  <c r="D81" i="45" a="1"/>
  <c r="D81" i="45" s="1"/>
  <c r="E82" i="45" a="1"/>
  <c r="E82" i="45" s="1"/>
  <c r="F83" i="45" a="1"/>
  <c r="F83" i="45" s="1"/>
  <c r="G84" i="45" a="1"/>
  <c r="G84" i="45" s="1"/>
  <c r="D86" i="45" a="1"/>
  <c r="D86" i="45" s="1"/>
  <c r="E87" i="45" a="1"/>
  <c r="E87" i="45" s="1"/>
  <c r="F88" i="45" a="1"/>
  <c r="F88" i="45" s="1"/>
  <c r="G89" i="45" a="1"/>
  <c r="G89" i="45" s="1"/>
  <c r="F93" i="45" a="1"/>
  <c r="F93" i="45" s="1"/>
  <c r="G94" i="45" a="1"/>
  <c r="G94" i="45" s="1"/>
  <c r="G95" i="45" a="1"/>
  <c r="G95" i="45" s="1"/>
  <c r="D98" i="45" a="1"/>
  <c r="D98" i="45" s="1"/>
  <c r="E99" i="45" a="1"/>
  <c r="E99" i="45" s="1"/>
  <c r="F100" i="45" a="1"/>
  <c r="F100" i="45" s="1"/>
  <c r="C104" i="45" a="1"/>
  <c r="C104" i="45" s="1"/>
  <c r="G107" i="45" a="1"/>
  <c r="G107" i="45" s="1"/>
  <c r="C109" i="45" a="1"/>
  <c r="C109" i="45" s="1"/>
  <c r="D110" i="45" a="1"/>
  <c r="D110" i="45" s="1"/>
  <c r="F111" i="45" a="1"/>
  <c r="F111" i="45" s="1"/>
  <c r="G112" i="45" a="1"/>
  <c r="G112" i="45" s="1"/>
  <c r="D115" i="45" a="1"/>
  <c r="D115" i="45" s="1"/>
  <c r="G117" i="45" a="1"/>
  <c r="G117" i="45" s="1"/>
  <c r="C119" i="45" a="1"/>
  <c r="C119" i="45" s="1"/>
  <c r="E120" i="45" a="1"/>
  <c r="E120" i="45" s="1"/>
  <c r="E121" i="45" a="1"/>
  <c r="E121" i="45" s="1"/>
  <c r="G122" i="45" a="1"/>
  <c r="G122" i="45" s="1"/>
  <c r="C124" i="45" a="1"/>
  <c r="C124" i="45" s="1"/>
  <c r="D125" i="45" a="1"/>
  <c r="D125" i="45" s="1"/>
  <c r="F126" i="45" a="1"/>
  <c r="F126" i="45" s="1"/>
  <c r="F127" i="45" a="1"/>
  <c r="F127" i="45" s="1"/>
  <c r="D130" i="45" a="1"/>
  <c r="D130" i="45" s="1"/>
  <c r="D28" i="45" a="1"/>
  <c r="D28" i="45" s="1"/>
  <c r="G29" i="45" a="1"/>
  <c r="G29" i="45" s="1"/>
  <c r="E31" i="45" a="1"/>
  <c r="E31" i="45" s="1"/>
  <c r="G32" i="45" a="1"/>
  <c r="G32" i="45" s="1"/>
  <c r="D34" i="45" a="1"/>
  <c r="D34" i="45" s="1"/>
  <c r="G35" i="45" a="1"/>
  <c r="G35" i="45" s="1"/>
  <c r="D37" i="45" a="1"/>
  <c r="D37" i="45" s="1"/>
  <c r="F38" i="45" a="1"/>
  <c r="F38" i="45" s="1"/>
  <c r="C40" i="45" a="1"/>
  <c r="C40" i="45" s="1"/>
  <c r="F41" i="45" a="1"/>
  <c r="F41" i="45" s="1"/>
  <c r="C46" i="45" a="1"/>
  <c r="C46" i="45" s="1"/>
  <c r="E47" i="45" a="1"/>
  <c r="E47" i="45" s="1"/>
  <c r="C49" i="45" a="1"/>
  <c r="C49" i="45" s="1"/>
  <c r="E50" i="45" a="1"/>
  <c r="E50" i="45" s="1"/>
  <c r="G51" i="45" a="1"/>
  <c r="G51" i="45" s="1"/>
  <c r="D53" i="45" a="1"/>
  <c r="D53" i="45" s="1"/>
  <c r="G54" i="45" a="1"/>
  <c r="G54" i="45" s="1"/>
  <c r="D56" i="45" a="1"/>
  <c r="D56" i="45" s="1"/>
  <c r="F57" i="45" a="1"/>
  <c r="F57" i="45" s="1"/>
  <c r="D60" i="45" a="1"/>
  <c r="D60" i="45" s="1"/>
  <c r="D61" i="45" a="1"/>
  <c r="D61" i="45" s="1"/>
  <c r="G63" i="45" a="1"/>
  <c r="G63" i="45" s="1"/>
  <c r="D65" i="45" a="1"/>
  <c r="D65" i="45" s="1"/>
  <c r="E66" i="45" a="1"/>
  <c r="E66" i="45" s="1"/>
  <c r="E67" i="45" a="1"/>
  <c r="E67" i="45" s="1"/>
  <c r="G68" i="45" a="1"/>
  <c r="G68" i="45" s="1"/>
  <c r="E71" i="45" a="1"/>
  <c r="E71" i="45" s="1"/>
  <c r="F72" i="45" a="1"/>
  <c r="F72" i="45" s="1"/>
  <c r="E76" i="45" a="1"/>
  <c r="E76" i="45" s="1"/>
  <c r="F77" i="45" a="1"/>
  <c r="F77" i="45" s="1"/>
  <c r="G78" i="45" a="1"/>
  <c r="G78" i="45" s="1"/>
  <c r="C80" i="45" a="1"/>
  <c r="C80" i="45" s="1"/>
  <c r="E81" i="45" a="1"/>
  <c r="E81" i="45" s="1"/>
  <c r="F82" i="45" a="1"/>
  <c r="F82" i="45" s="1"/>
  <c r="G83" i="45" a="1"/>
  <c r="G83" i="45" s="1"/>
  <c r="C85" i="45" a="1"/>
  <c r="C85" i="45" s="1"/>
  <c r="F87" i="45" a="1"/>
  <c r="F87" i="45" s="1"/>
  <c r="G88" i="45" a="1"/>
  <c r="G88" i="45" s="1"/>
  <c r="C90" i="45" a="1"/>
  <c r="C90" i="45" s="1"/>
  <c r="D91" i="45" a="1"/>
  <c r="D91" i="45" s="1"/>
  <c r="F92" i="45" a="1"/>
  <c r="F92" i="45" s="1"/>
  <c r="G93" i="45" a="1"/>
  <c r="G93" i="45" s="1"/>
  <c r="C96" i="45" a="1"/>
  <c r="C96" i="45" s="1"/>
  <c r="D97" i="45" a="1"/>
  <c r="D97" i="45" s="1"/>
  <c r="E98" i="45" a="1"/>
  <c r="E98" i="45" s="1"/>
  <c r="G100" i="45" a="1"/>
  <c r="G100" i="45" s="1"/>
  <c r="G101" i="45" a="1"/>
  <c r="G101" i="45" s="1"/>
  <c r="C103" i="45" a="1"/>
  <c r="C103" i="45" s="1"/>
  <c r="E105" i="45" a="1"/>
  <c r="E105" i="45" s="1"/>
  <c r="F106" i="45" a="1"/>
  <c r="F106" i="45" s="1"/>
  <c r="C108" i="45" a="1"/>
  <c r="C108" i="45" s="1"/>
  <c r="D109" i="45" a="1"/>
  <c r="D109" i="45" s="1"/>
  <c r="E110" i="45" a="1"/>
  <c r="E110" i="45" s="1"/>
  <c r="D114" i="45" a="1"/>
  <c r="D114" i="45" s="1"/>
  <c r="E115" i="45" a="1"/>
  <c r="E115" i="45" s="1"/>
  <c r="F116" i="45" a="1"/>
  <c r="F116" i="45" s="1"/>
  <c r="C118" i="45" a="1"/>
  <c r="C118" i="45" s="1"/>
  <c r="D119" i="45" a="1"/>
  <c r="D119" i="45" s="1"/>
  <c r="F121" i="45" a="1"/>
  <c r="F121" i="45" s="1"/>
  <c r="D124" i="45" a="1"/>
  <c r="D124" i="45" s="1"/>
  <c r="E125" i="45" a="1"/>
  <c r="E125" i="45" s="1"/>
  <c r="G126" i="45" a="1"/>
  <c r="G126" i="45" s="1"/>
  <c r="G127" i="45" a="1"/>
  <c r="G127" i="45" s="1"/>
  <c r="D129" i="45" a="1"/>
  <c r="D129" i="45" s="1"/>
  <c r="E130" i="45" a="1"/>
  <c r="E130" i="45" s="1"/>
  <c r="C27" i="45" a="1"/>
  <c r="C27" i="45" s="1"/>
  <c r="E28" i="45" a="1"/>
  <c r="E28" i="45" s="1"/>
  <c r="C30" i="45" a="1"/>
  <c r="C30" i="45" s="1"/>
  <c r="F31" i="45" a="1"/>
  <c r="F31" i="45" s="1"/>
  <c r="C33" i="45" a="1"/>
  <c r="C33" i="45" s="1"/>
  <c r="E34" i="45" a="1"/>
  <c r="E34" i="45" s="1"/>
  <c r="C36" i="45" a="1"/>
  <c r="C36" i="45" s="1"/>
  <c r="E37" i="45" a="1"/>
  <c r="E37" i="45" s="1"/>
  <c r="G38" i="45" a="1"/>
  <c r="G38" i="45" s="1"/>
  <c r="D40" i="45" a="1"/>
  <c r="D40" i="45" s="1"/>
  <c r="G41" i="45" a="1"/>
  <c r="G41" i="45" s="1"/>
  <c r="D43" i="45" a="1"/>
  <c r="D43" i="45" s="1"/>
  <c r="F44" i="45" a="1"/>
  <c r="F44" i="45" s="1"/>
  <c r="F47" i="45" a="1"/>
  <c r="F47" i="45" s="1"/>
  <c r="D49" i="45" a="1"/>
  <c r="D49" i="45" s="1"/>
  <c r="F50" i="45" a="1"/>
  <c r="F50" i="45" s="1"/>
  <c r="C52" i="45" a="1"/>
  <c r="C52" i="45" s="1"/>
  <c r="E53" i="45" a="1"/>
  <c r="E53" i="45" s="1"/>
  <c r="C55" i="45" a="1"/>
  <c r="C55" i="45" s="1"/>
  <c r="E56" i="45" a="1"/>
  <c r="E56" i="45" s="1"/>
  <c r="C59" i="45" a="1"/>
  <c r="C59" i="45" s="1"/>
  <c r="E60" i="45" a="1"/>
  <c r="E60" i="45" s="1"/>
  <c r="E61" i="45" a="1"/>
  <c r="E61" i="45" s="1"/>
  <c r="F62" i="45" a="1"/>
  <c r="F62" i="45" s="1"/>
  <c r="C64" i="45" a="1"/>
  <c r="C64" i="45" s="1"/>
  <c r="F66" i="45" a="1"/>
  <c r="F66" i="45" s="1"/>
  <c r="F67" i="45" a="1"/>
  <c r="F67" i="45" s="1"/>
  <c r="D70" i="45" a="1"/>
  <c r="D70" i="45" s="1"/>
  <c r="F71" i="45" a="1"/>
  <c r="F71" i="45" s="1"/>
  <c r="G72" i="45" a="1"/>
  <c r="G72" i="45" s="1"/>
  <c r="G73" i="45" a="1"/>
  <c r="G73" i="45" s="1"/>
  <c r="D75" i="45" a="1"/>
  <c r="D75" i="45" s="1"/>
  <c r="G77" i="45" a="1"/>
  <c r="G77" i="45" s="1"/>
  <c r="C79" i="45" a="1"/>
  <c r="C79" i="45" s="1"/>
  <c r="G82" i="45" a="1"/>
  <c r="G82" i="45" s="1"/>
  <c r="C84" i="45" a="1"/>
  <c r="C84" i="45" s="1"/>
  <c r="D85" i="45" a="1"/>
  <c r="D85" i="45" s="1"/>
  <c r="E86" i="45" a="1"/>
  <c r="E86" i="45" s="1"/>
  <c r="G87" i="45" a="1"/>
  <c r="G87" i="45" s="1"/>
  <c r="C89" i="45" a="1"/>
  <c r="C89" i="45" s="1"/>
  <c r="D90" i="45" a="1"/>
  <c r="D90" i="45" s="1"/>
  <c r="E91" i="45" a="1"/>
  <c r="E91" i="45" s="1"/>
  <c r="C94" i="45" a="1"/>
  <c r="C94" i="45" s="1"/>
  <c r="C95" i="45" a="1"/>
  <c r="C95" i="45" s="1"/>
  <c r="D96" i="45" a="1"/>
  <c r="D96" i="45" s="1"/>
  <c r="F98" i="45" a="1"/>
  <c r="F98" i="45" s="1"/>
  <c r="F99" i="45" a="1"/>
  <c r="F99" i="45" s="1"/>
  <c r="C101" i="45" a="1"/>
  <c r="C101" i="45" s="1"/>
  <c r="D103" i="45" a="1"/>
  <c r="D103" i="45" s="1"/>
  <c r="D104" i="45" a="1"/>
  <c r="D104" i="45" s="1"/>
  <c r="F105" i="45" a="1"/>
  <c r="F105" i="45" s="1"/>
  <c r="G106" i="45" a="1"/>
  <c r="G106" i="45" s="1"/>
  <c r="E109" i="45" a="1"/>
  <c r="E109" i="45" s="1"/>
  <c r="G111" i="45" a="1"/>
  <c r="G111" i="45" s="1"/>
  <c r="C113" i="45" a="1"/>
  <c r="C113" i="45" s="1"/>
  <c r="E114" i="45" a="1"/>
  <c r="E114" i="45" s="1"/>
  <c r="F115" i="45" a="1"/>
  <c r="F115" i="45" s="1"/>
  <c r="G116" i="45" a="1"/>
  <c r="G116" i="45" s="1"/>
  <c r="F120" i="45" a="1"/>
  <c r="F120" i="45" s="1"/>
  <c r="G121" i="45" a="1"/>
  <c r="G121" i="45" s="1"/>
  <c r="C123" i="45" a="1"/>
  <c r="C123" i="45" s="1"/>
  <c r="E124" i="45" a="1"/>
  <c r="E124" i="45" s="1"/>
  <c r="F125" i="45" a="1"/>
  <c r="F125" i="45" s="1"/>
  <c r="C128" i="45" a="1"/>
  <c r="C128" i="45" s="1"/>
  <c r="F130" i="45" a="1"/>
  <c r="F130" i="45" s="1"/>
  <c r="G131" i="45" a="1"/>
  <c r="G131" i="45" s="1"/>
  <c r="D133" i="45" a="1"/>
  <c r="D133" i="45" s="1"/>
  <c r="D27" i="45" a="1"/>
  <c r="D27" i="45" s="1"/>
  <c r="F28" i="45" a="1"/>
  <c r="F28" i="45" s="1"/>
  <c r="D30" i="45" a="1"/>
  <c r="D30" i="45" s="1"/>
  <c r="D33" i="45" a="1"/>
  <c r="D33" i="45" s="1"/>
  <c r="F34" i="45" a="1"/>
  <c r="F34" i="45" s="1"/>
  <c r="D36" i="45" a="1"/>
  <c r="D36" i="45" s="1"/>
  <c r="F37" i="45" a="1"/>
  <c r="F37" i="45" s="1"/>
  <c r="C39" i="45" a="1"/>
  <c r="C39" i="45" s="1"/>
  <c r="E40" i="45" a="1"/>
  <c r="E40" i="45" s="1"/>
  <c r="C42" i="45" a="1"/>
  <c r="C42" i="45" s="1"/>
  <c r="E43" i="45" a="1"/>
  <c r="E43" i="45" s="1"/>
  <c r="G44" i="45" a="1"/>
  <c r="G44" i="45" s="1"/>
  <c r="D46" i="45" a="1"/>
  <c r="D46" i="45" s="1"/>
  <c r="G47" i="45" a="1"/>
  <c r="G47" i="45" s="1"/>
  <c r="G50" i="45" a="1"/>
  <c r="G50" i="45" s="1"/>
  <c r="D52" i="45" a="1"/>
  <c r="D52" i="45" s="1"/>
  <c r="F53" i="45" a="1"/>
  <c r="F53" i="45" s="1"/>
  <c r="D55" i="45" a="1"/>
  <c r="D55" i="45" s="1"/>
  <c r="F56" i="45" a="1"/>
  <c r="F56" i="45" s="1"/>
  <c r="G57" i="45" a="1"/>
  <c r="G57" i="45" s="1"/>
  <c r="F61" i="45" a="1"/>
  <c r="F61" i="45" s="1"/>
  <c r="G62" i="45" a="1"/>
  <c r="G62" i="45" s="1"/>
  <c r="E65" i="45" a="1"/>
  <c r="E65" i="45" s="1"/>
  <c r="G66" i="45" a="1"/>
  <c r="G66" i="45" s="1"/>
  <c r="G67" i="45" a="1"/>
  <c r="G67" i="45" s="1"/>
  <c r="C69" i="45" a="1"/>
  <c r="C69" i="45" s="1"/>
  <c r="E70" i="45" a="1"/>
  <c r="E70" i="45" s="1"/>
  <c r="C73" i="45" a="1"/>
  <c r="C73" i="45" s="1"/>
  <c r="C74" i="45" a="1"/>
  <c r="C74" i="45" s="1"/>
  <c r="F76" i="45" a="1"/>
  <c r="F76" i="45" s="1"/>
  <c r="C78" i="45" a="1"/>
  <c r="C78" i="45" s="1"/>
  <c r="D79" i="45" a="1"/>
  <c r="D79" i="45" s="1"/>
  <c r="D80" i="45" a="1"/>
  <c r="D80" i="45" s="1"/>
  <c r="F81" i="45" a="1"/>
  <c r="F81" i="45" s="1"/>
  <c r="D84" i="45" a="1"/>
  <c r="D84" i="45" s="1"/>
  <c r="E85" i="45" a="1"/>
  <c r="E85" i="45" s="1"/>
  <c r="D89" i="45" a="1"/>
  <c r="D89" i="45" s="1"/>
  <c r="E90" i="45" a="1"/>
  <c r="E90" i="45" s="1"/>
  <c r="F91" i="45" a="1"/>
  <c r="F91" i="45" s="1"/>
  <c r="G92" i="45" a="1"/>
  <c r="G92" i="45" s="1"/>
  <c r="D94" i="45" a="1"/>
  <c r="D94" i="45" s="1"/>
  <c r="D95" i="45" a="1"/>
  <c r="D95" i="45" s="1"/>
  <c r="E96" i="45" a="1"/>
  <c r="E96" i="45" s="1"/>
  <c r="E97" i="45" a="1"/>
  <c r="E97" i="45" s="1"/>
  <c r="G98" i="45" a="1"/>
  <c r="G98" i="45" s="1"/>
  <c r="G99" i="45" a="1"/>
  <c r="G99" i="45" s="1"/>
  <c r="C102" i="45" a="1"/>
  <c r="C102" i="45" s="1"/>
  <c r="E103" i="45" a="1"/>
  <c r="E103" i="45" s="1"/>
  <c r="E104" i="45" a="1"/>
  <c r="E104" i="45" s="1"/>
  <c r="G105" i="45" a="1"/>
  <c r="G105" i="45" s="1"/>
  <c r="C107" i="45" a="1"/>
  <c r="C107" i="45" s="1"/>
  <c r="D108" i="45" a="1"/>
  <c r="D108" i="45" s="1"/>
  <c r="F109" i="45" a="1"/>
  <c r="F109" i="45" s="1"/>
  <c r="F110" i="45" a="1"/>
  <c r="F110" i="45" s="1"/>
  <c r="C112" i="45" a="1"/>
  <c r="C112" i="45" s="1"/>
  <c r="D113" i="45" a="1"/>
  <c r="D113" i="45" s="1"/>
  <c r="G115" i="45" a="1"/>
  <c r="G115" i="45" s="1"/>
  <c r="D118" i="45" a="1"/>
  <c r="D118" i="45" s="1"/>
  <c r="E119" i="45" a="1"/>
  <c r="E119" i="45" s="1"/>
  <c r="G120" i="45" a="1"/>
  <c r="G120" i="45" s="1"/>
  <c r="C122" i="45" a="1"/>
  <c r="C122" i="45" s="1"/>
  <c r="D123" i="45" a="1"/>
  <c r="D123" i="45" s="1"/>
  <c r="C127" i="45" a="1"/>
  <c r="C127" i="45" s="1"/>
  <c r="D128" i="45" a="1"/>
  <c r="D128" i="45" s="1"/>
  <c r="E129" i="45" a="1"/>
  <c r="E129" i="45" s="1"/>
  <c r="G130" i="45" a="1"/>
  <c r="G130" i="45" s="1"/>
  <c r="E27" i="45" a="1"/>
  <c r="E27" i="45" s="1"/>
  <c r="G28" i="45" a="1"/>
  <c r="G28" i="45" s="1"/>
  <c r="E30" i="45" a="1"/>
  <c r="E30" i="45" s="1"/>
  <c r="G31" i="45" a="1"/>
  <c r="G31" i="45" s="1"/>
  <c r="G34" i="45" a="1"/>
  <c r="G34" i="45" s="1"/>
  <c r="E36" i="45" a="1"/>
  <c r="E36" i="45" s="1"/>
  <c r="G37" i="45" a="1"/>
  <c r="G37" i="45" s="1"/>
  <c r="D39" i="45" a="1"/>
  <c r="D39" i="45" s="1"/>
  <c r="F40" i="45" a="1"/>
  <c r="F40" i="45" s="1"/>
  <c r="D42" i="45" a="1"/>
  <c r="D42" i="45" s="1"/>
  <c r="F43" i="45" a="1"/>
  <c r="F43" i="45" s="1"/>
  <c r="C45" i="45" a="1"/>
  <c r="C45" i="45" s="1"/>
  <c r="E46" i="45" a="1"/>
  <c r="E46" i="45" s="1"/>
  <c r="C48" i="45" a="1"/>
  <c r="C48" i="45" s="1"/>
  <c r="E49" i="45" a="1"/>
  <c r="E49" i="45" s="1"/>
  <c r="E52" i="45" a="1"/>
  <c r="E52" i="45" s="1"/>
  <c r="G53" i="45" a="1"/>
  <c r="G53" i="45" s="1"/>
  <c r="E55" i="45" a="1"/>
  <c r="E55" i="45" s="1"/>
  <c r="G56" i="45" a="1"/>
  <c r="G56" i="45" s="1"/>
  <c r="C58" i="45" a="1"/>
  <c r="C58" i="45" s="1"/>
  <c r="D59" i="45" a="1"/>
  <c r="D59" i="45" s="1"/>
  <c r="F60" i="45" a="1"/>
  <c r="F60" i="45" s="1"/>
  <c r="G61" i="45" a="1"/>
  <c r="G61" i="45" s="1"/>
  <c r="C63" i="45" a="1"/>
  <c r="C63" i="45" s="1"/>
  <c r="D64" i="45" a="1"/>
  <c r="D64" i="45" s="1"/>
  <c r="C68" i="45" a="1"/>
  <c r="C68" i="45" s="1"/>
  <c r="D69" i="45" a="1"/>
  <c r="D69" i="45" s="1"/>
  <c r="G71" i="45" a="1"/>
  <c r="G71" i="45" s="1"/>
  <c r="D73" i="45" a="1"/>
  <c r="D73" i="45" s="1"/>
  <c r="D74" i="45" a="1"/>
  <c r="D74" i="45" s="1"/>
  <c r="E75" i="45" a="1"/>
  <c r="E75" i="45" s="1"/>
  <c r="G76" i="45" a="1"/>
  <c r="G76" i="45" s="1"/>
  <c r="E79" i="45" a="1"/>
  <c r="E79" i="45" s="1"/>
  <c r="E80" i="45" a="1"/>
  <c r="E80" i="45" s="1"/>
  <c r="C83" i="45" a="1"/>
  <c r="C83" i="45" s="1"/>
  <c r="E84" i="45" a="1"/>
  <c r="E84" i="45" s="1"/>
  <c r="F85" i="45" a="1"/>
  <c r="F85" i="45" s="1"/>
  <c r="F86" i="45" a="1"/>
  <c r="F86" i="45" s="1"/>
  <c r="C88" i="45" a="1"/>
  <c r="C88" i="45" s="1"/>
  <c r="F90" i="45" a="1"/>
  <c r="F90" i="45" s="1"/>
  <c r="G91" i="45" a="1"/>
  <c r="G91" i="45" s="1"/>
  <c r="F97" i="45" a="1"/>
  <c r="F97" i="45" s="1"/>
  <c r="C100" i="45" a="1"/>
  <c r="C100" i="45" s="1"/>
  <c r="D101" i="45" a="1"/>
  <c r="D101" i="45" s="1"/>
  <c r="D102" i="45" a="1"/>
  <c r="D102" i="45" s="1"/>
  <c r="F104" i="45" a="1"/>
  <c r="F104" i="45" s="1"/>
  <c r="D107" i="45" a="1"/>
  <c r="D107" i="45" s="1"/>
  <c r="G109" i="45" a="1"/>
  <c r="G109" i="45" s="1"/>
  <c r="G110" i="45" a="1"/>
  <c r="G110" i="45" s="1"/>
  <c r="D112" i="45" a="1"/>
  <c r="D112" i="45" s="1"/>
  <c r="E113" i="45" a="1"/>
  <c r="E113" i="45" s="1"/>
  <c r="F114" i="45" a="1"/>
  <c r="F114" i="45" s="1"/>
  <c r="C116" i="45" a="1"/>
  <c r="C116" i="45" s="1"/>
  <c r="C117" i="45" a="1"/>
  <c r="C117" i="45" s="1"/>
  <c r="E118" i="45" a="1"/>
  <c r="E118" i="45" s="1"/>
  <c r="F119" i="45" a="1"/>
  <c r="F119" i="45" s="1"/>
  <c r="D122" i="45" a="1"/>
  <c r="D122" i="45" s="1"/>
  <c r="F124" i="45" a="1"/>
  <c r="F124" i="45" s="1"/>
  <c r="G125" i="45" a="1"/>
  <c r="G125" i="45" s="1"/>
  <c r="D127" i="45" a="1"/>
  <c r="D127" i="45" s="1"/>
  <c r="E128" i="45" a="1"/>
  <c r="E128" i="45" s="1"/>
  <c r="F129" i="45" a="1"/>
  <c r="F129" i="45" s="1"/>
  <c r="E133" i="45" a="1"/>
  <c r="E133" i="45" s="1"/>
  <c r="F134" i="45" a="1"/>
  <c r="F134" i="45" s="1"/>
  <c r="G135" i="45" a="1"/>
  <c r="G135" i="45" s="1"/>
  <c r="F27" i="45" a="1"/>
  <c r="F27" i="45" s="1"/>
  <c r="F30" i="45" a="1"/>
  <c r="F30" i="45" s="1"/>
  <c r="E33" i="45" a="1"/>
  <c r="E33" i="45" s="1"/>
  <c r="C35" i="45" a="1"/>
  <c r="C35" i="45" s="1"/>
  <c r="C38" i="45" a="1"/>
  <c r="C38" i="45" s="1"/>
  <c r="E39" i="45" a="1"/>
  <c r="E39" i="45" s="1"/>
  <c r="G40" i="45" a="1"/>
  <c r="G40" i="45" s="1"/>
  <c r="E42" i="45" a="1"/>
  <c r="E42" i="45" s="1"/>
  <c r="G43" i="45" a="1"/>
  <c r="G43" i="45" s="1"/>
  <c r="D45" i="45" a="1"/>
  <c r="D45" i="45" s="1"/>
  <c r="F46" i="45" a="1"/>
  <c r="F46" i="45" s="1"/>
  <c r="D48" i="45" a="1"/>
  <c r="D48" i="45" s="1"/>
  <c r="F49" i="45" a="1"/>
  <c r="F49" i="45" s="1"/>
  <c r="C51" i="45" a="1"/>
  <c r="C51" i="45" s="1"/>
  <c r="C54" i="45" a="1"/>
  <c r="C54" i="45" s="1"/>
  <c r="F55" i="45" a="1"/>
  <c r="F55" i="45" s="1"/>
  <c r="C57" i="45" a="1"/>
  <c r="C57" i="45" s="1"/>
  <c r="D58" i="45" a="1"/>
  <c r="D58" i="45" s="1"/>
  <c r="E59" i="45" a="1"/>
  <c r="E59" i="45" s="1"/>
  <c r="C62" i="45" a="1"/>
  <c r="C62" i="45" s="1"/>
  <c r="D63" i="45" a="1"/>
  <c r="D63" i="45" s="1"/>
  <c r="E64" i="45" a="1"/>
  <c r="E64" i="45" s="1"/>
  <c r="F65" i="45" a="1"/>
  <c r="F65" i="45" s="1"/>
  <c r="C67" i="45" a="1"/>
  <c r="C67" i="45" s="1"/>
  <c r="D68" i="45" a="1"/>
  <c r="D68" i="45" s="1"/>
  <c r="E69" i="45" a="1"/>
  <c r="E69" i="45" s="1"/>
  <c r="F70" i="45" a="1"/>
  <c r="F70" i="45" s="1"/>
  <c r="E74" i="45" a="1"/>
  <c r="E74" i="45" s="1"/>
  <c r="F75" i="45" a="1"/>
  <c r="F75" i="45" s="1"/>
  <c r="D78" i="45" a="1"/>
  <c r="D78" i="45" s="1"/>
  <c r="F79" i="45" a="1"/>
  <c r="F79" i="45" s="1"/>
  <c r="F80" i="45" a="1"/>
  <c r="F80" i="45" s="1"/>
  <c r="G81" i="45" a="1"/>
  <c r="G81" i="45" s="1"/>
  <c r="D83" i="45" a="1"/>
  <c r="D83" i="45" s="1"/>
  <c r="G85" i="45" a="1"/>
  <c r="G85" i="45" s="1"/>
  <c r="G86" i="45" a="1"/>
  <c r="G86" i="45" s="1"/>
  <c r="E89" i="45" a="1"/>
  <c r="E89" i="45" s="1"/>
  <c r="G90" i="45" a="1"/>
  <c r="G90" i="45" s="1"/>
  <c r="C92" i="45" a="1"/>
  <c r="C92" i="45" s="1"/>
  <c r="C93" i="45" a="1"/>
  <c r="C93" i="45" s="1"/>
  <c r="E94" i="45" a="1"/>
  <c r="E94" i="45" s="1"/>
  <c r="E95" i="45" a="1"/>
  <c r="E95" i="45" s="1"/>
  <c r="F96" i="45" a="1"/>
  <c r="F96" i="45" s="1"/>
  <c r="C99" i="45" a="1"/>
  <c r="C99" i="45" s="1"/>
  <c r="E102" i="45" a="1"/>
  <c r="E102" i="45" s="1"/>
  <c r="F103" i="45" a="1"/>
  <c r="F103" i="45" s="1"/>
  <c r="G104" i="45" a="1"/>
  <c r="G104" i="45" s="1"/>
  <c r="C106" i="45" a="1"/>
  <c r="C106" i="45" s="1"/>
  <c r="E107" i="45" a="1"/>
  <c r="E107" i="45" s="1"/>
  <c r="E108" i="45" a="1"/>
  <c r="E108" i="45" s="1"/>
  <c r="C111" i="45" a="1"/>
  <c r="C111" i="45" s="1"/>
  <c r="F113" i="45" a="1"/>
  <c r="F113" i="45" s="1"/>
  <c r="D116" i="45" a="1"/>
  <c r="D116" i="45" s="1"/>
  <c r="D117" i="45" a="1"/>
  <c r="D117" i="45" s="1"/>
  <c r="F118" i="45" a="1"/>
  <c r="F118" i="45" s="1"/>
  <c r="G119" i="45" a="1"/>
  <c r="G119" i="45" s="1"/>
  <c r="C121" i="45" a="1"/>
  <c r="C121" i="45" s="1"/>
  <c r="E122" i="45" a="1"/>
  <c r="E122" i="45" s="1"/>
  <c r="E123" i="45" a="1"/>
  <c r="E123" i="45" s="1"/>
  <c r="G124" i="45" a="1"/>
  <c r="G124" i="45" s="1"/>
  <c r="C126" i="45" a="1"/>
  <c r="C126" i="45" s="1"/>
  <c r="F128" i="45" a="1"/>
  <c r="F128" i="45" s="1"/>
  <c r="C131" i="45" a="1"/>
  <c r="C131" i="45" s="1"/>
  <c r="D132" i="45" a="1"/>
  <c r="D132" i="45" s="1"/>
  <c r="F132" i="45" a="1"/>
  <c r="F132" i="45" s="1"/>
  <c r="C134" i="45" a="1"/>
  <c r="C134" i="45" s="1"/>
  <c r="F135" i="45" a="1"/>
  <c r="F135" i="45" s="1"/>
  <c r="C137" i="45" a="1"/>
  <c r="C137" i="45" s="1"/>
  <c r="D138" i="45" a="1"/>
  <c r="D138" i="45" s="1"/>
  <c r="F139" i="45" a="1"/>
  <c r="F139" i="45" s="1"/>
  <c r="F140" i="45" a="1"/>
  <c r="F140" i="45" s="1"/>
  <c r="C142" i="45" a="1"/>
  <c r="C142" i="45" s="1"/>
  <c r="D143" i="45" a="1"/>
  <c r="D143" i="45" s="1"/>
  <c r="E144" i="45" a="1"/>
  <c r="E144" i="45" s="1"/>
  <c r="F145" i="45" a="1"/>
  <c r="F145" i="45" s="1"/>
  <c r="F146" i="45" a="1"/>
  <c r="F146" i="45" s="1"/>
  <c r="G147" i="45" a="1"/>
  <c r="G147" i="45" s="1"/>
  <c r="C149" i="45" a="1"/>
  <c r="C149" i="45" s="1"/>
  <c r="D150" i="45" a="1"/>
  <c r="D150" i="45" s="1"/>
  <c r="G153" i="45" a="1"/>
  <c r="G153" i="45" s="1"/>
  <c r="C155" i="45" a="1"/>
  <c r="C155" i="45" s="1"/>
  <c r="C156" i="45" a="1"/>
  <c r="C156" i="45" s="1"/>
  <c r="E158" i="45" a="1"/>
  <c r="E158" i="45" s="1"/>
  <c r="F159" i="45" a="1"/>
  <c r="F159" i="45" s="1"/>
  <c r="G160" i="45" a="1"/>
  <c r="G160" i="45" s="1"/>
  <c r="C162" i="45" a="1"/>
  <c r="C162" i="45" s="1"/>
  <c r="D163" i="45" a="1"/>
  <c r="D163" i="45" s="1"/>
  <c r="F166" i="45" a="1"/>
  <c r="F166" i="45" s="1"/>
  <c r="G167" i="45" a="1"/>
  <c r="G167" i="45" s="1"/>
  <c r="G168" i="45" a="1"/>
  <c r="G168" i="45" s="1"/>
  <c r="D170" i="45" a="1"/>
  <c r="D170" i="45" s="1"/>
  <c r="E171" i="45" a="1"/>
  <c r="E171" i="45" s="1"/>
  <c r="F172" i="45" a="1"/>
  <c r="F172" i="45" s="1"/>
  <c r="C174" i="45" a="1"/>
  <c r="C174" i="45" s="1"/>
  <c r="E176" i="45" a="1"/>
  <c r="E176" i="45" s="1"/>
  <c r="F177" i="45" a="1"/>
  <c r="F177" i="45" s="1"/>
  <c r="D180" i="45" a="1"/>
  <c r="D180" i="45" s="1"/>
  <c r="E181" i="45" a="1"/>
  <c r="E181" i="45" s="1"/>
  <c r="F182" i="45" a="1"/>
  <c r="F182" i="45" s="1"/>
  <c r="G183" i="45" a="1"/>
  <c r="G183" i="45" s="1"/>
  <c r="D185" i="45" a="1"/>
  <c r="D185" i="45" s="1"/>
  <c r="E186" i="45" a="1"/>
  <c r="E186" i="45" s="1"/>
  <c r="C190" i="45" a="1"/>
  <c r="C190" i="45" s="1"/>
  <c r="C194" i="45" a="1"/>
  <c r="C194" i="45" s="1"/>
  <c r="C195" i="45" a="1"/>
  <c r="C195" i="45" s="1"/>
  <c r="D196" i="45" a="1"/>
  <c r="D196" i="45" s="1"/>
  <c r="E197" i="45" a="1"/>
  <c r="E197" i="45" s="1"/>
  <c r="G199" i="45" a="1"/>
  <c r="G199" i="45" s="1"/>
  <c r="G200" i="45" a="1"/>
  <c r="G200" i="45" s="1"/>
  <c r="D202" i="45" a="1"/>
  <c r="D202" i="45" s="1"/>
  <c r="E204" i="45" a="1"/>
  <c r="E204" i="45" s="1"/>
  <c r="F205" i="45" a="1"/>
  <c r="F205" i="45" s="1"/>
  <c r="C208" i="45" a="1"/>
  <c r="C208" i="45" s="1"/>
  <c r="D209" i="45" a="1"/>
  <c r="D209" i="45" s="1"/>
  <c r="E210" i="45" a="1"/>
  <c r="E210" i="45" s="1"/>
  <c r="F211" i="45" a="1"/>
  <c r="F211" i="45" s="1"/>
  <c r="C214" i="45" a="1"/>
  <c r="C214" i="45" s="1"/>
  <c r="D215" i="45" a="1"/>
  <c r="D215" i="45" s="1"/>
  <c r="D216" i="45" a="1"/>
  <c r="D216" i="45" s="1"/>
  <c r="F218" i="45" a="1"/>
  <c r="F218" i="45" s="1"/>
  <c r="G219" i="45" a="1"/>
  <c r="G219" i="45" s="1"/>
  <c r="C221" i="45" a="1"/>
  <c r="C221" i="45" s="1"/>
  <c r="E223" i="45" a="1"/>
  <c r="E223" i="45" s="1"/>
  <c r="G132" i="45" a="1"/>
  <c r="G132" i="45" s="1"/>
  <c r="D134" i="45" a="1"/>
  <c r="D134" i="45" s="1"/>
  <c r="D137" i="45" a="1"/>
  <c r="D137" i="45" s="1"/>
  <c r="E138" i="45" a="1"/>
  <c r="E138" i="45" s="1"/>
  <c r="G140" i="45" a="1"/>
  <c r="G140" i="45" s="1"/>
  <c r="E143" i="45" a="1"/>
  <c r="E143" i="45" s="1"/>
  <c r="F144" i="45" a="1"/>
  <c r="F144" i="45" s="1"/>
  <c r="G146" i="45" a="1"/>
  <c r="G146" i="45" s="1"/>
  <c r="C148" i="45" a="1"/>
  <c r="C148" i="45" s="1"/>
  <c r="D149" i="45" a="1"/>
  <c r="D149" i="45" s="1"/>
  <c r="E150" i="45" a="1"/>
  <c r="E150" i="45" s="1"/>
  <c r="E151" i="45" a="1"/>
  <c r="E151" i="45" s="1"/>
  <c r="G152" i="45" a="1"/>
  <c r="G152" i="45" s="1"/>
  <c r="C154" i="45" a="1"/>
  <c r="C154" i="45" s="1"/>
  <c r="D156" i="45" a="1"/>
  <c r="D156" i="45" s="1"/>
  <c r="E157" i="45" a="1"/>
  <c r="E157" i="45" s="1"/>
  <c r="F158" i="45" a="1"/>
  <c r="F158" i="45" s="1"/>
  <c r="D164" i="45" a="1"/>
  <c r="D164" i="45" s="1"/>
  <c r="F165" i="45" a="1"/>
  <c r="F165" i="45" s="1"/>
  <c r="G166" i="45" a="1"/>
  <c r="G166" i="45" s="1"/>
  <c r="C169" i="45" a="1"/>
  <c r="C169" i="45" s="1"/>
  <c r="F171" i="45" a="1"/>
  <c r="F171" i="45" s="1"/>
  <c r="G172" i="45" a="1"/>
  <c r="G172" i="45" s="1"/>
  <c r="D174" i="45" a="1"/>
  <c r="D174" i="45" s="1"/>
  <c r="D175" i="45" a="1"/>
  <c r="D175" i="45" s="1"/>
  <c r="F176" i="45" a="1"/>
  <c r="F176" i="45" s="1"/>
  <c r="G177" i="45" a="1"/>
  <c r="G177" i="45" s="1"/>
  <c r="C179" i="45" a="1"/>
  <c r="C179" i="45" s="1"/>
  <c r="E180" i="45" a="1"/>
  <c r="E180" i="45" s="1"/>
  <c r="G182" i="45" a="1"/>
  <c r="G182" i="45" s="1"/>
  <c r="C184" i="45" a="1"/>
  <c r="C184" i="45" s="1"/>
  <c r="F186" i="45" a="1"/>
  <c r="F186" i="45" s="1"/>
  <c r="G187" i="45" a="1"/>
  <c r="G187" i="45" s="1"/>
  <c r="C189" i="45" a="1"/>
  <c r="C189" i="45" s="1"/>
  <c r="D190" i="45" a="1"/>
  <c r="D190" i="45" s="1"/>
  <c r="E191" i="45" a="1"/>
  <c r="E191" i="45" s="1"/>
  <c r="F192" i="45" a="1"/>
  <c r="F192" i="45" s="1"/>
  <c r="D195" i="45" a="1"/>
  <c r="D195" i="45" s="1"/>
  <c r="E196" i="45" a="1"/>
  <c r="E196" i="45" s="1"/>
  <c r="F197" i="45" a="1"/>
  <c r="F197" i="45" s="1"/>
  <c r="F198" i="45" a="1"/>
  <c r="F198" i="45" s="1"/>
  <c r="C200" i="45" a="1"/>
  <c r="C200" i="45" s="1"/>
  <c r="C201" i="45" a="1"/>
  <c r="C201" i="45" s="1"/>
  <c r="D203" i="45" a="1"/>
  <c r="D203" i="45" s="1"/>
  <c r="F204" i="45" a="1"/>
  <c r="F204" i="45" s="1"/>
  <c r="G205" i="45" a="1"/>
  <c r="G205" i="45" s="1"/>
  <c r="C207" i="45" a="1"/>
  <c r="C207" i="45" s="1"/>
  <c r="D208" i="45" a="1"/>
  <c r="D208" i="45" s="1"/>
  <c r="C213" i="45" a="1"/>
  <c r="C213" i="45" s="1"/>
  <c r="E216" i="45" a="1"/>
  <c r="E216" i="45" s="1"/>
  <c r="F217" i="45" a="1"/>
  <c r="F217" i="45" s="1"/>
  <c r="G218" i="45" a="1"/>
  <c r="G218" i="45" s="1"/>
  <c r="D221" i="45" a="1"/>
  <c r="D221" i="45" s="1"/>
  <c r="D222" i="45" a="1"/>
  <c r="D222" i="45" s="1"/>
  <c r="F223" i="45" a="1"/>
  <c r="F223" i="45" s="1"/>
  <c r="F224" i="45" a="1"/>
  <c r="F224" i="45" s="1"/>
  <c r="C226" i="45" a="1"/>
  <c r="C226" i="45" s="1"/>
  <c r="C227" i="45" a="1"/>
  <c r="C227" i="45" s="1"/>
  <c r="C133" i="45" a="1"/>
  <c r="C133" i="45" s="1"/>
  <c r="E134" i="45" a="1"/>
  <c r="E134" i="45" s="1"/>
  <c r="C136" i="45" a="1"/>
  <c r="C136" i="45" s="1"/>
  <c r="G139" i="45" a="1"/>
  <c r="G139" i="45" s="1"/>
  <c r="C141" i="45" a="1"/>
  <c r="C141" i="45" s="1"/>
  <c r="D142" i="45" a="1"/>
  <c r="D142" i="45" s="1"/>
  <c r="F143" i="45" a="1"/>
  <c r="F143" i="45" s="1"/>
  <c r="G144" i="45" a="1"/>
  <c r="G144" i="45" s="1"/>
  <c r="G145" i="45" a="1"/>
  <c r="G145" i="45" s="1"/>
  <c r="F151" i="45" a="1"/>
  <c r="F151" i="45" s="1"/>
  <c r="D155" i="45" a="1"/>
  <c r="D155" i="45" s="1"/>
  <c r="E156" i="45" a="1"/>
  <c r="E156" i="45" s="1"/>
  <c r="G158" i="45" a="1"/>
  <c r="G158" i="45" s="1"/>
  <c r="G159" i="45" a="1"/>
  <c r="G159" i="45" s="1"/>
  <c r="C161" i="45" a="1"/>
  <c r="C161" i="45" s="1"/>
  <c r="D162" i="45" a="1"/>
  <c r="D162" i="45" s="1"/>
  <c r="E163" i="45" a="1"/>
  <c r="E163" i="45" s="1"/>
  <c r="E164" i="45" a="1"/>
  <c r="E164" i="45" s="1"/>
  <c r="C168" i="45" a="1"/>
  <c r="C168" i="45" s="1"/>
  <c r="D169" i="45" a="1"/>
  <c r="D169" i="45" s="1"/>
  <c r="E170" i="45" a="1"/>
  <c r="E170" i="45" s="1"/>
  <c r="G171" i="45" a="1"/>
  <c r="G171" i="45" s="1"/>
  <c r="C173" i="45" a="1"/>
  <c r="C173" i="45" s="1"/>
  <c r="E175" i="45" a="1"/>
  <c r="E175" i="45" s="1"/>
  <c r="C178" i="45" a="1"/>
  <c r="C178" i="45" s="1"/>
  <c r="D179" i="45" a="1"/>
  <c r="D179" i="45" s="1"/>
  <c r="F180" i="45" a="1"/>
  <c r="F180" i="45" s="1"/>
  <c r="F181" i="45" a="1"/>
  <c r="F181" i="45" s="1"/>
  <c r="C183" i="45" a="1"/>
  <c r="C183" i="45" s="1"/>
  <c r="D184" i="45" a="1"/>
  <c r="D184" i="45" s="1"/>
  <c r="E185" i="45" a="1"/>
  <c r="E185" i="45" s="1"/>
  <c r="G186" i="45" a="1"/>
  <c r="G186" i="45" s="1"/>
  <c r="D189" i="45" a="1"/>
  <c r="D189" i="45" s="1"/>
  <c r="E190" i="45" a="1"/>
  <c r="E190" i="45" s="1"/>
  <c r="F191" i="45" a="1"/>
  <c r="F191" i="45" s="1"/>
  <c r="G192" i="45" a="1"/>
  <c r="G192" i="45" s="1"/>
  <c r="D194" i="45" a="1"/>
  <c r="D194" i="45" s="1"/>
  <c r="E195" i="45" a="1"/>
  <c r="E195" i="45" s="1"/>
  <c r="G198" i="45" a="1"/>
  <c r="G198" i="45" s="1"/>
  <c r="D201" i="45" a="1"/>
  <c r="D201" i="45" s="1"/>
  <c r="E202" i="45" a="1"/>
  <c r="E202" i="45" s="1"/>
  <c r="E203" i="45" a="1"/>
  <c r="E203" i="45" s="1"/>
  <c r="C206" i="45" a="1"/>
  <c r="C206" i="45" s="1"/>
  <c r="E208" i="45" a="1"/>
  <c r="E208" i="45" s="1"/>
  <c r="E209" i="45" a="1"/>
  <c r="E209" i="45" s="1"/>
  <c r="F210" i="45" a="1"/>
  <c r="F210" i="45" s="1"/>
  <c r="G211" i="45" a="1"/>
  <c r="G211" i="45" s="1"/>
  <c r="D213" i="45" a="1"/>
  <c r="D213" i="45" s="1"/>
  <c r="D214" i="45" a="1"/>
  <c r="D214" i="45" s="1"/>
  <c r="E215" i="45" a="1"/>
  <c r="E215" i="45" s="1"/>
  <c r="F216" i="45" a="1"/>
  <c r="F216" i="45" s="1"/>
  <c r="C219" i="45" a="1"/>
  <c r="C219" i="45" s="1"/>
  <c r="C220" i="45" a="1"/>
  <c r="C220" i="45" s="1"/>
  <c r="E221" i="45" a="1"/>
  <c r="E221" i="45" s="1"/>
  <c r="E222" i="45" a="1"/>
  <c r="E222" i="45" s="1"/>
  <c r="G223" i="45" a="1"/>
  <c r="G223" i="45" s="1"/>
  <c r="G224" i="45" a="1"/>
  <c r="G224" i="45" s="1"/>
  <c r="D227" i="45" a="1"/>
  <c r="D227" i="45" s="1"/>
  <c r="E228" i="45" a="1"/>
  <c r="E228" i="45" s="1"/>
  <c r="G134" i="45" a="1"/>
  <c r="G134" i="45" s="1"/>
  <c r="E137" i="45" a="1"/>
  <c r="E137" i="45" s="1"/>
  <c r="F138" i="45" a="1"/>
  <c r="F138" i="45" s="1"/>
  <c r="C140" i="45" a="1"/>
  <c r="C140" i="45" s="1"/>
  <c r="D141" i="45" a="1"/>
  <c r="D141" i="45" s="1"/>
  <c r="E142" i="45" a="1"/>
  <c r="E142" i="45" s="1"/>
  <c r="C146" i="45" a="1"/>
  <c r="C146" i="45" s="1"/>
  <c r="C147" i="45" a="1"/>
  <c r="C147" i="45" s="1"/>
  <c r="D148" i="45" a="1"/>
  <c r="D148" i="45" s="1"/>
  <c r="E149" i="45" a="1"/>
  <c r="E149" i="45" s="1"/>
  <c r="F150" i="45" a="1"/>
  <c r="F150" i="45" s="1"/>
  <c r="G151" i="45" a="1"/>
  <c r="G151" i="45" s="1"/>
  <c r="C153" i="45" a="1"/>
  <c r="C153" i="45" s="1"/>
  <c r="D154" i="45" a="1"/>
  <c r="D154" i="45" s="1"/>
  <c r="E155" i="45" a="1"/>
  <c r="E155" i="45" s="1"/>
  <c r="F156" i="45" a="1"/>
  <c r="F156" i="45" s="1"/>
  <c r="F157" i="45" a="1"/>
  <c r="F157" i="45" s="1"/>
  <c r="C159" i="45" a="1"/>
  <c r="C159" i="45" s="1"/>
  <c r="C160" i="45" a="1"/>
  <c r="C160" i="45" s="1"/>
  <c r="D161" i="45" a="1"/>
  <c r="D161" i="45" s="1"/>
  <c r="F163" i="45" a="1"/>
  <c r="F163" i="45" s="1"/>
  <c r="F164" i="45" a="1"/>
  <c r="F164" i="45" s="1"/>
  <c r="G165" i="45" a="1"/>
  <c r="G165" i="45" s="1"/>
  <c r="C167" i="45" a="1"/>
  <c r="C167" i="45" s="1"/>
  <c r="D168" i="45" a="1"/>
  <c r="D168" i="45" s="1"/>
  <c r="E169" i="45" a="1"/>
  <c r="E169" i="45" s="1"/>
  <c r="C172" i="45" a="1"/>
  <c r="C172" i="45" s="1"/>
  <c r="D173" i="45" a="1"/>
  <c r="D173" i="45" s="1"/>
  <c r="E174" i="45" a="1"/>
  <c r="E174" i="45" s="1"/>
  <c r="F175" i="45" a="1"/>
  <c r="F175" i="45" s="1"/>
  <c r="G176" i="45" a="1"/>
  <c r="G176" i="45" s="1"/>
  <c r="D178" i="45" a="1"/>
  <c r="D178" i="45" s="1"/>
  <c r="E179" i="45" a="1"/>
  <c r="E179" i="45" s="1"/>
  <c r="G181" i="45" a="1"/>
  <c r="G181" i="45" s="1"/>
  <c r="E184" i="45" a="1"/>
  <c r="E184" i="45" s="1"/>
  <c r="F185" i="45" a="1"/>
  <c r="F185" i="45" s="1"/>
  <c r="C187" i="45" a="1"/>
  <c r="C187" i="45" s="1"/>
  <c r="C188" i="45" a="1"/>
  <c r="C188" i="45" s="1"/>
  <c r="E189" i="45" a="1"/>
  <c r="E189" i="45" s="1"/>
  <c r="F190" i="45" a="1"/>
  <c r="F190" i="45" s="1"/>
  <c r="C193" i="45" a="1"/>
  <c r="C193" i="45" s="1"/>
  <c r="F195" i="45" a="1"/>
  <c r="F195" i="45" s="1"/>
  <c r="F196" i="45" a="1"/>
  <c r="F196" i="45" s="1"/>
  <c r="G197" i="45" a="1"/>
  <c r="G197" i="45" s="1"/>
  <c r="D200" i="45" a="1"/>
  <c r="D200" i="45" s="1"/>
  <c r="F203" i="45" a="1"/>
  <c r="F203" i="45" s="1"/>
  <c r="G204" i="45" a="1"/>
  <c r="G204" i="45" s="1"/>
  <c r="D206" i="45" a="1"/>
  <c r="D206" i="45" s="1"/>
  <c r="D207" i="45" a="1"/>
  <c r="D207" i="45" s="1"/>
  <c r="F208" i="45" a="1"/>
  <c r="F208" i="45" s="1"/>
  <c r="G210" i="45" a="1"/>
  <c r="G210" i="45" s="1"/>
  <c r="C212" i="45" a="1"/>
  <c r="C212" i="45" s="1"/>
  <c r="E214" i="45" a="1"/>
  <c r="E214" i="45" s="1"/>
  <c r="F215" i="45" a="1"/>
  <c r="F215" i="45" s="1"/>
  <c r="G216" i="45" a="1"/>
  <c r="G216" i="45" s="1"/>
  <c r="G217" i="45" a="1"/>
  <c r="G217" i="45" s="1"/>
  <c r="D219" i="45" a="1"/>
  <c r="D219" i="45" s="1"/>
  <c r="D220" i="45" a="1"/>
  <c r="D220" i="45" s="1"/>
  <c r="F222" i="45" a="1"/>
  <c r="F222" i="45" s="1"/>
  <c r="F133" i="45" a="1"/>
  <c r="F133" i="45" s="1"/>
  <c r="C135" i="45" a="1"/>
  <c r="C135" i="45" s="1"/>
  <c r="D136" i="45" a="1"/>
  <c r="D136" i="45" s="1"/>
  <c r="F137" i="45" a="1"/>
  <c r="F137" i="45" s="1"/>
  <c r="G138" i="45" a="1"/>
  <c r="G138" i="45" s="1"/>
  <c r="E141" i="45" a="1"/>
  <c r="E141" i="45" s="1"/>
  <c r="G143" i="45" a="1"/>
  <c r="G143" i="45" s="1"/>
  <c r="C145" i="45" a="1"/>
  <c r="C145" i="45" s="1"/>
  <c r="D146" i="45" a="1"/>
  <c r="D146" i="45" s="1"/>
  <c r="D147" i="45" a="1"/>
  <c r="D147" i="45" s="1"/>
  <c r="E148" i="45" a="1"/>
  <c r="E148" i="45" s="1"/>
  <c r="G150" i="45" a="1"/>
  <c r="G150" i="45" s="1"/>
  <c r="C152" i="45" a="1"/>
  <c r="C152" i="45" s="1"/>
  <c r="D153" i="45" a="1"/>
  <c r="D153" i="45" s="1"/>
  <c r="E154" i="45" a="1"/>
  <c r="E154" i="45" s="1"/>
  <c r="F155" i="45" a="1"/>
  <c r="F155" i="45" s="1"/>
  <c r="G156" i="45" a="1"/>
  <c r="G156" i="45" s="1"/>
  <c r="D160" i="45" a="1"/>
  <c r="D160" i="45" s="1"/>
  <c r="E161" i="45" a="1"/>
  <c r="E161" i="45" s="1"/>
  <c r="E162" i="45" a="1"/>
  <c r="E162" i="45" s="1"/>
  <c r="G164" i="45" a="1"/>
  <c r="G164" i="45" s="1"/>
  <c r="C166" i="45" a="1"/>
  <c r="C166" i="45" s="1"/>
  <c r="D167" i="45" a="1"/>
  <c r="D167" i="45" s="1"/>
  <c r="E168" i="45" a="1"/>
  <c r="E168" i="45" s="1"/>
  <c r="F169" i="45" a="1"/>
  <c r="F169" i="45" s="1"/>
  <c r="F170" i="45" a="1"/>
  <c r="F170" i="45" s="1"/>
  <c r="F174" i="45" a="1"/>
  <c r="F174" i="45" s="1"/>
  <c r="G175" i="45" a="1"/>
  <c r="G175" i="45" s="1"/>
  <c r="E178" i="45" a="1"/>
  <c r="E178" i="45" s="1"/>
  <c r="F179" i="45" a="1"/>
  <c r="F179" i="45" s="1"/>
  <c r="G180" i="45" a="1"/>
  <c r="G180" i="45" s="1"/>
  <c r="C182" i="45" a="1"/>
  <c r="C182" i="45" s="1"/>
  <c r="D183" i="45" a="1"/>
  <c r="D183" i="45" s="1"/>
  <c r="F184" i="45" a="1"/>
  <c r="F184" i="45" s="1"/>
  <c r="G185" i="45" a="1"/>
  <c r="G185" i="45" s="1"/>
  <c r="D188" i="45" a="1"/>
  <c r="D188" i="45" s="1"/>
  <c r="G190" i="45" a="1"/>
  <c r="G190" i="45" s="1"/>
  <c r="G191" i="45" a="1"/>
  <c r="G191" i="45" s="1"/>
  <c r="D193" i="45" a="1"/>
  <c r="D193" i="45" s="1"/>
  <c r="E194" i="45" a="1"/>
  <c r="E194" i="45" s="1"/>
  <c r="G195" i="45" a="1"/>
  <c r="G195" i="45" s="1"/>
  <c r="C198" i="45" a="1"/>
  <c r="C198" i="45" s="1"/>
  <c r="C199" i="45" a="1"/>
  <c r="C199" i="45" s="1"/>
  <c r="E200" i="45" a="1"/>
  <c r="E200" i="45" s="1"/>
  <c r="E201" i="45" a="1"/>
  <c r="E201" i="45" s="1"/>
  <c r="F202" i="45" a="1"/>
  <c r="F202" i="45" s="1"/>
  <c r="G203" i="45" a="1"/>
  <c r="G203" i="45" s="1"/>
  <c r="C205" i="45" a="1"/>
  <c r="C205" i="45" s="1"/>
  <c r="E206" i="45" a="1"/>
  <c r="E206" i="45" s="1"/>
  <c r="E207" i="45" a="1"/>
  <c r="E207" i="45" s="1"/>
  <c r="F209" i="45" a="1"/>
  <c r="F209" i="45" s="1"/>
  <c r="C211" i="45" a="1"/>
  <c r="C211" i="45" s="1"/>
  <c r="D212" i="45" a="1"/>
  <c r="D212" i="45" s="1"/>
  <c r="E213" i="45" a="1"/>
  <c r="E213" i="45" s="1"/>
  <c r="F214" i="45" a="1"/>
  <c r="F214" i="45" s="1"/>
  <c r="C218" i="45" a="1"/>
  <c r="C218" i="45" s="1"/>
  <c r="E220" i="45" a="1"/>
  <c r="E220" i="45" s="1"/>
  <c r="F221" i="45" a="1"/>
  <c r="F221" i="45" s="1"/>
  <c r="G222" i="45" a="1"/>
  <c r="G222" i="45" s="1"/>
  <c r="F131" i="45" a="1"/>
  <c r="F131" i="45" s="1"/>
  <c r="D135" i="45" a="1"/>
  <c r="D135" i="45" s="1"/>
  <c r="E136" i="45" a="1"/>
  <c r="E136" i="45" s="1"/>
  <c r="G137" i="45" a="1"/>
  <c r="G137" i="45" s="1"/>
  <c r="C139" i="45" a="1"/>
  <c r="C139" i="45" s="1"/>
  <c r="D140" i="45" a="1"/>
  <c r="D140" i="45" s="1"/>
  <c r="F141" i="45" a="1"/>
  <c r="F141" i="45" s="1"/>
  <c r="F142" i="45" a="1"/>
  <c r="F142" i="45" s="1"/>
  <c r="C144" i="45" a="1"/>
  <c r="C144" i="45" s="1"/>
  <c r="D145" i="45" a="1"/>
  <c r="D145" i="45" s="1"/>
  <c r="E147" i="45" a="1"/>
  <c r="E147" i="45" s="1"/>
  <c r="F148" i="45" a="1"/>
  <c r="F148" i="45" s="1"/>
  <c r="F149" i="45" a="1"/>
  <c r="F149" i="45" s="1"/>
  <c r="C151" i="45" a="1"/>
  <c r="C151" i="45" s="1"/>
  <c r="D152" i="45" a="1"/>
  <c r="D152" i="45" s="1"/>
  <c r="G157" i="45" a="1"/>
  <c r="G157" i="45" s="1"/>
  <c r="D159" i="45" a="1"/>
  <c r="D159" i="45" s="1"/>
  <c r="E160" i="45" a="1"/>
  <c r="E160" i="45" s="1"/>
  <c r="F162" i="45" a="1"/>
  <c r="F162" i="45" s="1"/>
  <c r="G163" i="45" a="1"/>
  <c r="G163" i="45" s="1"/>
  <c r="C165" i="45" a="1"/>
  <c r="C165" i="45" s="1"/>
  <c r="G170" i="45" a="1"/>
  <c r="G170" i="45" s="1"/>
  <c r="D172" i="45" a="1"/>
  <c r="D172" i="45" s="1"/>
  <c r="E173" i="45" a="1"/>
  <c r="E173" i="45" s="1"/>
  <c r="G174" i="45" a="1"/>
  <c r="G174" i="45" s="1"/>
  <c r="C176" i="45" a="1"/>
  <c r="C176" i="45" s="1"/>
  <c r="C177" i="45" a="1"/>
  <c r="C177" i="45" s="1"/>
  <c r="C181" i="45" a="1"/>
  <c r="C181" i="45" s="1"/>
  <c r="D182" i="45" a="1"/>
  <c r="D182" i="45" s="1"/>
  <c r="G184" i="45" a="1"/>
  <c r="G184" i="45" s="1"/>
  <c r="C186" i="45" a="1"/>
  <c r="C186" i="45" s="1"/>
  <c r="D187" i="45" a="1"/>
  <c r="D187" i="45" s="1"/>
  <c r="E188" i="45" a="1"/>
  <c r="E188" i="45" s="1"/>
  <c r="F189" i="45" a="1"/>
  <c r="F189" i="45" s="1"/>
  <c r="C192" i="45" a="1"/>
  <c r="C192" i="45" s="1"/>
  <c r="E193" i="45" a="1"/>
  <c r="E193" i="45" s="1"/>
  <c r="F194" i="45" a="1"/>
  <c r="F194" i="45" s="1"/>
  <c r="G196" i="45" a="1"/>
  <c r="G196" i="45" s="1"/>
  <c r="D198" i="45" a="1"/>
  <c r="D198" i="45" s="1"/>
  <c r="D199" i="45" a="1"/>
  <c r="D199" i="45" s="1"/>
  <c r="F201" i="45" a="1"/>
  <c r="F201" i="45" s="1"/>
  <c r="G202" i="45" a="1"/>
  <c r="G202" i="45" s="1"/>
  <c r="C204" i="45" a="1"/>
  <c r="C204" i="45" s="1"/>
  <c r="D205" i="45" a="1"/>
  <c r="D205" i="45" s="1"/>
  <c r="F207" i="45" a="1"/>
  <c r="F207" i="45" s="1"/>
  <c r="G208" i="45" a="1"/>
  <c r="G208" i="45" s="1"/>
  <c r="G209" i="45" a="1"/>
  <c r="G209" i="45" s="1"/>
  <c r="E212" i="45" a="1"/>
  <c r="E212" i="45" s="1"/>
  <c r="G214" i="45" a="1"/>
  <c r="G214" i="45" s="1"/>
  <c r="G215" i="45" a="1"/>
  <c r="G215" i="45" s="1"/>
  <c r="C217" i="45" a="1"/>
  <c r="C217" i="45" s="1"/>
  <c r="E219" i="45" a="1"/>
  <c r="E219" i="45" s="1"/>
  <c r="C223" i="45" a="1"/>
  <c r="C223" i="45" s="1"/>
  <c r="E225" i="45" a="1"/>
  <c r="E225" i="45" s="1"/>
  <c r="E226" i="45" a="1"/>
  <c r="E226" i="45" s="1"/>
  <c r="G227" i="45" a="1"/>
  <c r="G227" i="45" s="1"/>
  <c r="G228" i="45" a="1"/>
  <c r="G228" i="45" s="1"/>
  <c r="D230" i="45" a="1"/>
  <c r="D230" i="45" s="1"/>
  <c r="D231" i="45" a="1"/>
  <c r="D231" i="45" s="1"/>
  <c r="F233" i="45" a="1"/>
  <c r="F233" i="45" s="1"/>
  <c r="C132" i="45" a="1"/>
  <c r="C132" i="45" s="1"/>
  <c r="G133" i="45" a="1"/>
  <c r="G133" i="45" s="1"/>
  <c r="E135" i="45" a="1"/>
  <c r="E135" i="45" s="1"/>
  <c r="F136" i="45" a="1"/>
  <c r="F136" i="45" s="1"/>
  <c r="D139" i="45" a="1"/>
  <c r="D139" i="45" s="1"/>
  <c r="G141" i="45" a="1"/>
  <c r="G141" i="45" s="1"/>
  <c r="G142" i="45" a="1"/>
  <c r="G142" i="45" s="1"/>
  <c r="D144" i="45" a="1"/>
  <c r="D144" i="45" s="1"/>
  <c r="E145" i="45" a="1"/>
  <c r="E145" i="45" s="1"/>
  <c r="E146" i="45" a="1"/>
  <c r="E146" i="45" s="1"/>
  <c r="F147" i="45" a="1"/>
  <c r="F147" i="45" s="1"/>
  <c r="G149" i="45" a="1"/>
  <c r="G149" i="45" s="1"/>
  <c r="E152" i="45" a="1"/>
  <c r="E152" i="45" s="1"/>
  <c r="E153" i="45" a="1"/>
  <c r="E153" i="45" s="1"/>
  <c r="F154" i="45" a="1"/>
  <c r="F154" i="45" s="1"/>
  <c r="G155" i="45" a="1"/>
  <c r="G155" i="45" s="1"/>
  <c r="C157" i="45" a="1"/>
  <c r="C157" i="45" s="1"/>
  <c r="C158" i="45" a="1"/>
  <c r="C158" i="45" s="1"/>
  <c r="F161" i="45" a="1"/>
  <c r="F161" i="45" s="1"/>
  <c r="G162" i="45" a="1"/>
  <c r="G162" i="45" s="1"/>
  <c r="D165" i="45" a="1"/>
  <c r="D165" i="45" s="1"/>
  <c r="D166" i="45" a="1"/>
  <c r="D166" i="45" s="1"/>
  <c r="E167" i="45" a="1"/>
  <c r="E167" i="45" s="1"/>
  <c r="F168" i="45" a="1"/>
  <c r="F168" i="45" s="1"/>
  <c r="G169" i="45" a="1"/>
  <c r="G169" i="45" s="1"/>
  <c r="C171" i="45" a="1"/>
  <c r="C171" i="45" s="1"/>
  <c r="E172" i="45" a="1"/>
  <c r="E172" i="45" s="1"/>
  <c r="F173" i="45" a="1"/>
  <c r="F173" i="45" s="1"/>
  <c r="D177" i="45" a="1"/>
  <c r="D177" i="45" s="1"/>
  <c r="F178" i="45" a="1"/>
  <c r="F178" i="45" s="1"/>
  <c r="G179" i="45" a="1"/>
  <c r="G179" i="45" s="1"/>
  <c r="D181" i="45" a="1"/>
  <c r="D181" i="45" s="1"/>
  <c r="E182" i="45" a="1"/>
  <c r="E182" i="45" s="1"/>
  <c r="E183" i="45" a="1"/>
  <c r="E183" i="45" s="1"/>
  <c r="E187" i="45" a="1"/>
  <c r="E187" i="45" s="1"/>
  <c r="F188" i="45" a="1"/>
  <c r="F188" i="45" s="1"/>
  <c r="C191" i="45" a="1"/>
  <c r="C191" i="45" s="1"/>
  <c r="D192" i="45" a="1"/>
  <c r="D192" i="45" s="1"/>
  <c r="F193" i="45" a="1"/>
  <c r="F193" i="45" s="1"/>
  <c r="G194" i="45" a="1"/>
  <c r="G194" i="45" s="1"/>
  <c r="C196" i="45" a="1"/>
  <c r="C196" i="45" s="1"/>
  <c r="C197" i="45" a="1"/>
  <c r="C197" i="45" s="1"/>
  <c r="E199" i="45" a="1"/>
  <c r="E199" i="45" s="1"/>
  <c r="F200" i="45" a="1"/>
  <c r="F200" i="45" s="1"/>
  <c r="G201" i="45" a="1"/>
  <c r="G201" i="45" s="1"/>
  <c r="F206" i="45" a="1"/>
  <c r="F206" i="45" s="1"/>
  <c r="C210" i="45" a="1"/>
  <c r="C210" i="45" s="1"/>
  <c r="D211" i="45" a="1"/>
  <c r="D211" i="45" s="1"/>
  <c r="F212" i="45" a="1"/>
  <c r="F212" i="45" s="1"/>
  <c r="F213" i="45" a="1"/>
  <c r="F213" i="45" s="1"/>
  <c r="C215" i="45" a="1"/>
  <c r="C215" i="45" s="1"/>
  <c r="D217" i="45" a="1"/>
  <c r="D217" i="45" s="1"/>
  <c r="D218" i="45" a="1"/>
  <c r="D218" i="45" s="1"/>
  <c r="F219" i="45" a="1"/>
  <c r="F219" i="45" s="1"/>
  <c r="F220" i="45" a="1"/>
  <c r="F220" i="45" s="1"/>
  <c r="G221" i="45" a="1"/>
  <c r="G221" i="45" s="1"/>
  <c r="D223" i="45" a="1"/>
  <c r="D223" i="45" s="1"/>
  <c r="D224" i="45" a="1"/>
  <c r="D224" i="45" s="1"/>
  <c r="E132" i="45" a="1"/>
  <c r="E132" i="45" s="1"/>
  <c r="G136" i="45" a="1"/>
  <c r="G136" i="45" s="1"/>
  <c r="C138" i="45" a="1"/>
  <c r="C138" i="45" s="1"/>
  <c r="E139" i="45" a="1"/>
  <c r="E139" i="45" s="1"/>
  <c r="E140" i="45" a="1"/>
  <c r="E140" i="45" s="1"/>
  <c r="C143" i="45" a="1"/>
  <c r="C143" i="45" s="1"/>
  <c r="G148" i="45" a="1"/>
  <c r="G148" i="45" s="1"/>
  <c r="C150" i="45" a="1"/>
  <c r="C150" i="45" s="1"/>
  <c r="D151" i="45" a="1"/>
  <c r="D151" i="45" s="1"/>
  <c r="F152" i="45" a="1"/>
  <c r="F152" i="45" s="1"/>
  <c r="F153" i="45" a="1"/>
  <c r="F153" i="45" s="1"/>
  <c r="G154" i="45" a="1"/>
  <c r="G154" i="45" s="1"/>
  <c r="D157" i="45" a="1"/>
  <c r="D157" i="45" s="1"/>
  <c r="D158" i="45" a="1"/>
  <c r="D158" i="45" s="1"/>
  <c r="E159" i="45" a="1"/>
  <c r="E159" i="45" s="1"/>
  <c r="F160" i="45" a="1"/>
  <c r="F160" i="45" s="1"/>
  <c r="G161" i="45" a="1"/>
  <c r="G161" i="45" s="1"/>
  <c r="C163" i="45" a="1"/>
  <c r="C163" i="45" s="1"/>
  <c r="C164" i="45" a="1"/>
  <c r="C164" i="45" s="1"/>
  <c r="E165" i="45" a="1"/>
  <c r="E165" i="45" s="1"/>
  <c r="E166" i="45" a="1"/>
  <c r="E166" i="45" s="1"/>
  <c r="F167" i="45" a="1"/>
  <c r="F167" i="45" s="1"/>
  <c r="C170" i="45" a="1"/>
  <c r="C170" i="45" s="1"/>
  <c r="D171" i="45" a="1"/>
  <c r="D171" i="45" s="1"/>
  <c r="G173" i="45" a="1"/>
  <c r="G173" i="45" s="1"/>
  <c r="C175" i="45" a="1"/>
  <c r="C175" i="45" s="1"/>
  <c r="D176" i="45" a="1"/>
  <c r="D176" i="45" s="1"/>
  <c r="E177" i="45" a="1"/>
  <c r="E177" i="45" s="1"/>
  <c r="G178" i="45" a="1"/>
  <c r="G178" i="45" s="1"/>
  <c r="C180" i="45" a="1"/>
  <c r="C180" i="45" s="1"/>
  <c r="F183" i="45" a="1"/>
  <c r="F183" i="45" s="1"/>
  <c r="C185" i="45" a="1"/>
  <c r="C185" i="45" s="1"/>
  <c r="D186" i="45" a="1"/>
  <c r="D186" i="45" s="1"/>
  <c r="F187" i="45" a="1"/>
  <c r="F187" i="45" s="1"/>
  <c r="G188" i="45" a="1"/>
  <c r="G188" i="45" s="1"/>
  <c r="G189" i="45" a="1"/>
  <c r="G189" i="45" s="1"/>
  <c r="D191" i="45" a="1"/>
  <c r="D191" i="45" s="1"/>
  <c r="E192" i="45" a="1"/>
  <c r="E192" i="45" s="1"/>
  <c r="G193" i="45" a="1"/>
  <c r="G193" i="45" s="1"/>
  <c r="D197" i="45" a="1"/>
  <c r="D197" i="45" s="1"/>
  <c r="E198" i="45" a="1"/>
  <c r="E198" i="45" s="1"/>
  <c r="F199" i="45" a="1"/>
  <c r="F199" i="45" s="1"/>
  <c r="C202" i="45" a="1"/>
  <c r="C202" i="45" s="1"/>
  <c r="C203" i="45" a="1"/>
  <c r="C203" i="45" s="1"/>
  <c r="D204" i="45" a="1"/>
  <c r="D204" i="45" s="1"/>
  <c r="E205" i="45" a="1"/>
  <c r="E205" i="45" s="1"/>
  <c r="G206" i="45" a="1"/>
  <c r="G206" i="45" s="1"/>
  <c r="G207" i="45" a="1"/>
  <c r="G207" i="45" s="1"/>
  <c r="C209" i="45" a="1"/>
  <c r="C209" i="45" s="1"/>
  <c r="D210" i="45" a="1"/>
  <c r="D210" i="45" s="1"/>
  <c r="E211" i="45" a="1"/>
  <c r="E211" i="45" s="1"/>
  <c r="G212" i="45" a="1"/>
  <c r="G212" i="45" s="1"/>
  <c r="G213" i="45" a="1"/>
  <c r="G213" i="45" s="1"/>
  <c r="C216" i="45" a="1"/>
  <c r="C216" i="45" s="1"/>
  <c r="E217" i="45" a="1"/>
  <c r="E217" i="45" s="1"/>
  <c r="E218" i="45" a="1"/>
  <c r="E218" i="45" s="1"/>
  <c r="G220" i="45" a="1"/>
  <c r="G220" i="45" s="1"/>
  <c r="C222" i="45" a="1"/>
  <c r="C222" i="45" s="1"/>
  <c r="E224" i="45" a="1"/>
  <c r="E224" i="45" s="1"/>
  <c r="G226" i="45" a="1"/>
  <c r="G226" i="45" s="1"/>
  <c r="D225" i="45" a="1"/>
  <c r="D225" i="45" s="1"/>
  <c r="F227" i="45" a="1"/>
  <c r="F227" i="45" s="1"/>
  <c r="D229" i="45" a="1"/>
  <c r="D229" i="45" s="1"/>
  <c r="C232" i="45" a="1"/>
  <c r="C232" i="45" s="1"/>
  <c r="D233" i="45" a="1"/>
  <c r="D233" i="45" s="1"/>
  <c r="F235" i="45" a="1"/>
  <c r="F235" i="45" s="1"/>
  <c r="G236" i="45" a="1"/>
  <c r="G236" i="45" s="1"/>
  <c r="C238" i="45" a="1"/>
  <c r="C238" i="45" s="1"/>
  <c r="E240" i="45" a="1"/>
  <c r="E240" i="45" s="1"/>
  <c r="E241" i="45" a="1"/>
  <c r="E241" i="45" s="1"/>
  <c r="G242" i="45" a="1"/>
  <c r="G242" i="45" s="1"/>
  <c r="G243" i="45" a="1"/>
  <c r="G243" i="45" s="1"/>
  <c r="D245" i="45" a="1"/>
  <c r="D245" i="45" s="1"/>
  <c r="E246" i="45" a="1"/>
  <c r="E246" i="45" s="1"/>
  <c r="F247" i="45" a="1"/>
  <c r="F247" i="45" s="1"/>
  <c r="G248" i="45" a="1"/>
  <c r="G248" i="45" s="1"/>
  <c r="G249" i="45" a="1"/>
  <c r="G249" i="45" s="1"/>
  <c r="D251" i="45" a="1"/>
  <c r="D251" i="45" s="1"/>
  <c r="D252" i="45" a="1"/>
  <c r="D252" i="45" s="1"/>
  <c r="E254" i="45" a="1"/>
  <c r="E254" i="45" s="1"/>
  <c r="G255" i="45" a="1"/>
  <c r="G255" i="45" s="1"/>
  <c r="C257" i="45" a="1"/>
  <c r="C257" i="45" s="1"/>
  <c r="D258" i="45" a="1"/>
  <c r="D258" i="45" s="1"/>
  <c r="F259" i="45" a="1"/>
  <c r="F259" i="45" s="1"/>
  <c r="F260" i="45" a="1"/>
  <c r="F260" i="45" s="1"/>
  <c r="G261" i="45" a="1"/>
  <c r="G261" i="45" s="1"/>
  <c r="C263" i="45" a="1"/>
  <c r="C263" i="45" s="1"/>
  <c r="E264" i="45" a="1"/>
  <c r="E264" i="45" s="1"/>
  <c r="E265" i="45" a="1"/>
  <c r="E265" i="45" s="1"/>
  <c r="F267" i="45" a="1"/>
  <c r="F267" i="45" s="1"/>
  <c r="D272" i="45" a="1"/>
  <c r="D272" i="45" s="1"/>
  <c r="D273" i="45" a="1"/>
  <c r="D273" i="45" s="1"/>
  <c r="E275" i="45" a="1"/>
  <c r="E275" i="45" s="1"/>
  <c r="F276" i="45" a="1"/>
  <c r="F276" i="45" s="1"/>
  <c r="F277" i="45" a="1"/>
  <c r="F277" i="45" s="1"/>
  <c r="G279" i="45" a="1"/>
  <c r="G279" i="45" s="1"/>
  <c r="C281" i="45" a="1"/>
  <c r="C281" i="45" s="1"/>
  <c r="E282" i="45" a="1"/>
  <c r="E282" i="45" s="1"/>
  <c r="G284" i="45" a="1"/>
  <c r="G284" i="45" s="1"/>
  <c r="C287" i="45" a="1"/>
  <c r="C287" i="45" s="1"/>
  <c r="C288" i="45" a="1"/>
  <c r="C288" i="45" s="1"/>
  <c r="C289" i="45" a="1"/>
  <c r="C289" i="45" s="1"/>
  <c r="D290" i="45" a="1"/>
  <c r="D290" i="45" s="1"/>
  <c r="D292" i="45" a="1"/>
  <c r="D292" i="45" s="1"/>
  <c r="F295" i="45" a="1"/>
  <c r="F295" i="45" s="1"/>
  <c r="G297" i="45" a="1"/>
  <c r="G297" i="45" s="1"/>
  <c r="G298" i="45" a="1"/>
  <c r="G298" i="45" s="1"/>
  <c r="C300" i="45" a="1"/>
  <c r="C300" i="45" s="1"/>
  <c r="C301" i="45" a="1"/>
  <c r="C301" i="45" s="1"/>
  <c r="D302" i="45" a="1"/>
  <c r="D302" i="45" s="1"/>
  <c r="D303" i="45" a="1"/>
  <c r="D303" i="45" s="1"/>
  <c r="E304" i="45" a="1"/>
  <c r="E304" i="45" s="1"/>
  <c r="E305" i="45" a="1"/>
  <c r="E305" i="45" s="1"/>
  <c r="F307" i="45" a="1"/>
  <c r="F307" i="45" s="1"/>
  <c r="G309" i="45" a="1"/>
  <c r="G309" i="45" s="1"/>
  <c r="C313" i="45" a="1"/>
  <c r="C313" i="45" s="1"/>
  <c r="E315" i="45" a="1"/>
  <c r="E315" i="45" s="1"/>
  <c r="F317" i="45" a="1"/>
  <c r="F317" i="45" s="1"/>
  <c r="G318" i="45" a="1"/>
  <c r="G318" i="45" s="1"/>
  <c r="F225" i="45" a="1"/>
  <c r="F225" i="45" s="1"/>
  <c r="E229" i="45" a="1"/>
  <c r="E229" i="45" s="1"/>
  <c r="F230" i="45" a="1"/>
  <c r="F230" i="45" s="1"/>
  <c r="F234" i="45" a="1"/>
  <c r="F234" i="45" s="1"/>
  <c r="G235" i="45" a="1"/>
  <c r="G235" i="45" s="1"/>
  <c r="D238" i="45" a="1"/>
  <c r="D238" i="45" s="1"/>
  <c r="D239" i="45" a="1"/>
  <c r="D239" i="45" s="1"/>
  <c r="F240" i="45" a="1"/>
  <c r="F240" i="45" s="1"/>
  <c r="F241" i="45" a="1"/>
  <c r="F241" i="45" s="1"/>
  <c r="C243" i="45" a="1"/>
  <c r="C243" i="45" s="1"/>
  <c r="C244" i="45" a="1"/>
  <c r="C244" i="45" s="1"/>
  <c r="F246" i="45" a="1"/>
  <c r="F246" i="45" s="1"/>
  <c r="C250" i="45" a="1"/>
  <c r="C250" i="45" s="1"/>
  <c r="E252" i="45" a="1"/>
  <c r="E252" i="45" s="1"/>
  <c r="F253" i="45" a="1"/>
  <c r="F253" i="45" s="1"/>
  <c r="F254" i="45" a="1"/>
  <c r="F254" i="45" s="1"/>
  <c r="D257" i="45" a="1"/>
  <c r="D257" i="45" s="1"/>
  <c r="G259" i="45" a="1"/>
  <c r="G259" i="45" s="1"/>
  <c r="C262" i="45" a="1"/>
  <c r="C262" i="45" s="1"/>
  <c r="D263" i="45" a="1"/>
  <c r="D263" i="45" s="1"/>
  <c r="F265" i="45" a="1"/>
  <c r="F265" i="45" s="1"/>
  <c r="F266" i="45" a="1"/>
  <c r="F266" i="45" s="1"/>
  <c r="G267" i="45" a="1"/>
  <c r="G267" i="45" s="1"/>
  <c r="G268" i="45" a="1"/>
  <c r="G268" i="45" s="1"/>
  <c r="G269" i="45" a="1"/>
  <c r="G269" i="45" s="1"/>
  <c r="C271" i="45" a="1"/>
  <c r="C271" i="45" s="1"/>
  <c r="E272" i="45" a="1"/>
  <c r="E272" i="45" s="1"/>
  <c r="E274" i="45" a="1"/>
  <c r="E274" i="45" s="1"/>
  <c r="F275" i="45" a="1"/>
  <c r="F275" i="45" s="1"/>
  <c r="G276" i="45" a="1"/>
  <c r="G276" i="45" s="1"/>
  <c r="G277" i="45" a="1"/>
  <c r="G277" i="45" s="1"/>
  <c r="C279" i="45" a="1"/>
  <c r="C279" i="45" s="1"/>
  <c r="C280" i="45" a="1"/>
  <c r="C280" i="45" s="1"/>
  <c r="D281" i="45" a="1"/>
  <c r="D281" i="45" s="1"/>
  <c r="G283" i="45" a="1"/>
  <c r="G283" i="45" s="1"/>
  <c r="G285" i="45" a="1"/>
  <c r="G285" i="45" s="1"/>
  <c r="D289" i="45" a="1"/>
  <c r="D289" i="45" s="1"/>
  <c r="E291" i="45" a="1"/>
  <c r="E291" i="45" s="1"/>
  <c r="E292" i="45" a="1"/>
  <c r="E292" i="45" s="1"/>
  <c r="F293" i="45" a="1"/>
  <c r="F293" i="45" s="1"/>
  <c r="F294" i="45" a="1"/>
  <c r="F294" i="45" s="1"/>
  <c r="G295" i="45" a="1"/>
  <c r="G295" i="45" s="1"/>
  <c r="G296" i="45" a="1"/>
  <c r="G296" i="45" s="1"/>
  <c r="C298" i="45" a="1"/>
  <c r="C298" i="45" s="1"/>
  <c r="C299" i="45" a="1"/>
  <c r="C299" i="45" s="1"/>
  <c r="D301" i="45" a="1"/>
  <c r="D301" i="45" s="1"/>
  <c r="E303" i="45" a="1"/>
  <c r="E303" i="45" s="1"/>
  <c r="F306" i="45" a="1"/>
  <c r="F306" i="45" s="1"/>
  <c r="G308" i="45" a="1"/>
  <c r="G308" i="45" s="1"/>
  <c r="C310" i="45" a="1"/>
  <c r="C310" i="45" s="1"/>
  <c r="C311" i="45" a="1"/>
  <c r="C311" i="45" s="1"/>
  <c r="C312" i="45" a="1"/>
  <c r="C312" i="45" s="1"/>
  <c r="D313" i="45" a="1"/>
  <c r="D313" i="45" s="1"/>
  <c r="D314" i="45" a="1"/>
  <c r="D314" i="45" s="1"/>
  <c r="F315" i="45" a="1"/>
  <c r="F315" i="45" s="1"/>
  <c r="F316" i="45" a="1"/>
  <c r="F316" i="45" s="1"/>
  <c r="C319" i="45" a="1"/>
  <c r="C319" i="45" s="1"/>
  <c r="C320" i="45" a="1"/>
  <c r="C320" i="45" s="1"/>
  <c r="E321" i="45" a="1"/>
  <c r="E321" i="45" s="1"/>
  <c r="G225" i="45" a="1"/>
  <c r="G225" i="45" s="1"/>
  <c r="C228" i="45" a="1"/>
  <c r="C228" i="45" s="1"/>
  <c r="F229" i="45" a="1"/>
  <c r="F229" i="45" s="1"/>
  <c r="G230" i="45" a="1"/>
  <c r="G230" i="45" s="1"/>
  <c r="D232" i="45" a="1"/>
  <c r="D232" i="45" s="1"/>
  <c r="E233" i="45" a="1"/>
  <c r="E233" i="45" s="1"/>
  <c r="G234" i="45" a="1"/>
  <c r="G234" i="45" s="1"/>
  <c r="C236" i="45" a="1"/>
  <c r="C236" i="45" s="1"/>
  <c r="C237" i="45" a="1"/>
  <c r="C237" i="45" s="1"/>
  <c r="E238" i="45" a="1"/>
  <c r="E238" i="45" s="1"/>
  <c r="E239" i="45" a="1"/>
  <c r="E239" i="45" s="1"/>
  <c r="G241" i="45" a="1"/>
  <c r="G241" i="45" s="1"/>
  <c r="D244" i="45" a="1"/>
  <c r="D244" i="45" s="1"/>
  <c r="E245" i="45" a="1"/>
  <c r="E245" i="45" s="1"/>
  <c r="G246" i="45" a="1"/>
  <c r="G246" i="45" s="1"/>
  <c r="G247" i="45" a="1"/>
  <c r="G247" i="45" s="1"/>
  <c r="C249" i="45" a="1"/>
  <c r="C249" i="45" s="1"/>
  <c r="E251" i="45" a="1"/>
  <c r="E251" i="45" s="1"/>
  <c r="G254" i="45" a="1"/>
  <c r="G254" i="45" s="1"/>
  <c r="C256" i="45" a="1"/>
  <c r="C256" i="45" s="1"/>
  <c r="E257" i="45" a="1"/>
  <c r="E257" i="45" s="1"/>
  <c r="E258" i="45" a="1"/>
  <c r="E258" i="45" s="1"/>
  <c r="G260" i="45" a="1"/>
  <c r="G260" i="45" s="1"/>
  <c r="D262" i="45" a="1"/>
  <c r="D262" i="45" s="1"/>
  <c r="E263" i="45" a="1"/>
  <c r="E263" i="45" s="1"/>
  <c r="F264" i="45" a="1"/>
  <c r="F264" i="45" s="1"/>
  <c r="G265" i="45" a="1"/>
  <c r="G265" i="45" s="1"/>
  <c r="G266" i="45" a="1"/>
  <c r="G266" i="45" s="1"/>
  <c r="C270" i="45" a="1"/>
  <c r="C270" i="45" s="1"/>
  <c r="E273" i="45" a="1"/>
  <c r="E273" i="45" s="1"/>
  <c r="C278" i="45" a="1"/>
  <c r="C278" i="45" s="1"/>
  <c r="D280" i="45" a="1"/>
  <c r="D280" i="45" s="1"/>
  <c r="E281" i="45" a="1"/>
  <c r="E281" i="45" s="1"/>
  <c r="F282" i="45" a="1"/>
  <c r="F282" i="45" s="1"/>
  <c r="C285" i="45" a="1"/>
  <c r="C285" i="45" s="1"/>
  <c r="C286" i="45" a="1"/>
  <c r="C286" i="45" s="1"/>
  <c r="D287" i="45" a="1"/>
  <c r="D287" i="45" s="1"/>
  <c r="D288" i="45" a="1"/>
  <c r="D288" i="45" s="1"/>
  <c r="E289" i="45" a="1"/>
  <c r="E289" i="45" s="1"/>
  <c r="E290" i="45" a="1"/>
  <c r="E290" i="45" s="1"/>
  <c r="F291" i="45" a="1"/>
  <c r="F291" i="45" s="1"/>
  <c r="F292" i="45" a="1"/>
  <c r="F292" i="45" s="1"/>
  <c r="G294" i="45" a="1"/>
  <c r="G294" i="45" s="1"/>
  <c r="C297" i="45" a="1"/>
  <c r="C297" i="45" s="1"/>
  <c r="D300" i="45" a="1"/>
  <c r="D300" i="45" s="1"/>
  <c r="E302" i="45" a="1"/>
  <c r="E302" i="45" s="1"/>
  <c r="F303" i="45" a="1"/>
  <c r="F303" i="45" s="1"/>
  <c r="F304" i="45" a="1"/>
  <c r="F304" i="45" s="1"/>
  <c r="F305" i="45" a="1"/>
  <c r="F305" i="45" s="1"/>
  <c r="G306" i="45" a="1"/>
  <c r="G306" i="45" s="1"/>
  <c r="G307" i="45" a="1"/>
  <c r="G307" i="45" s="1"/>
  <c r="C309" i="45" a="1"/>
  <c r="C309" i="45" s="1"/>
  <c r="D312" i="45" a="1"/>
  <c r="D312" i="45" s="1"/>
  <c r="E314" i="45" a="1"/>
  <c r="E314" i="45" s="1"/>
  <c r="G316" i="45" a="1"/>
  <c r="G316" i="45" s="1"/>
  <c r="G317" i="45" a="1"/>
  <c r="G317" i="45" s="1"/>
  <c r="D320" i="45" a="1"/>
  <c r="D320" i="45" s="1"/>
  <c r="F321" i="45" a="1"/>
  <c r="F321" i="45" s="1"/>
  <c r="F322" i="45" a="1"/>
  <c r="F322" i="45" s="1"/>
  <c r="D226" i="45" a="1"/>
  <c r="D226" i="45" s="1"/>
  <c r="E232" i="45" a="1"/>
  <c r="E232" i="45" s="1"/>
  <c r="G233" i="45" a="1"/>
  <c r="G233" i="45" s="1"/>
  <c r="D237" i="45" a="1"/>
  <c r="D237" i="45" s="1"/>
  <c r="F239" i="45" a="1"/>
  <c r="F239" i="45" s="1"/>
  <c r="G240" i="45" a="1"/>
  <c r="G240" i="45" s="1"/>
  <c r="C242" i="45" a="1"/>
  <c r="C242" i="45" s="1"/>
  <c r="D243" i="45" a="1"/>
  <c r="D243" i="45" s="1"/>
  <c r="E244" i="45" a="1"/>
  <c r="E244" i="45" s="1"/>
  <c r="C247" i="45" a="1"/>
  <c r="C247" i="45" s="1"/>
  <c r="D249" i="45" a="1"/>
  <c r="D249" i="45" s="1"/>
  <c r="D250" i="45" a="1"/>
  <c r="D250" i="45" s="1"/>
  <c r="F251" i="45" a="1"/>
  <c r="F251" i="45" s="1"/>
  <c r="F252" i="45" a="1"/>
  <c r="F252" i="45" s="1"/>
  <c r="G253" i="45" a="1"/>
  <c r="G253" i="45" s="1"/>
  <c r="C255" i="45" a="1"/>
  <c r="C255" i="45" s="1"/>
  <c r="D256" i="45" a="1"/>
  <c r="D256" i="45" s="1"/>
  <c r="F257" i="45" a="1"/>
  <c r="F257" i="45" s="1"/>
  <c r="F258" i="45" a="1"/>
  <c r="F258" i="45" s="1"/>
  <c r="C260" i="45" a="1"/>
  <c r="C260" i="45" s="1"/>
  <c r="C261" i="45" a="1"/>
  <c r="C261" i="45" s="1"/>
  <c r="F263" i="45" a="1"/>
  <c r="F263" i="45" s="1"/>
  <c r="C266" i="45" a="1"/>
  <c r="C266" i="45" s="1"/>
  <c r="C268" i="45" a="1"/>
  <c r="C268" i="45" s="1"/>
  <c r="C269" i="45" a="1"/>
  <c r="C269" i="45" s="1"/>
  <c r="D270" i="45" a="1"/>
  <c r="D270" i="45" s="1"/>
  <c r="D271" i="45" a="1"/>
  <c r="D271" i="45" s="1"/>
  <c r="F272" i="45" a="1"/>
  <c r="F272" i="45" s="1"/>
  <c r="F274" i="45" a="1"/>
  <c r="F274" i="45" s="1"/>
  <c r="G275" i="45" a="1"/>
  <c r="G275" i="45" s="1"/>
  <c r="C277" i="45" a="1"/>
  <c r="C277" i="45" s="1"/>
  <c r="D279" i="45" a="1"/>
  <c r="D279" i="45" s="1"/>
  <c r="E280" i="45" a="1"/>
  <c r="E280" i="45" s="1"/>
  <c r="F281" i="45" a="1"/>
  <c r="F281" i="45" s="1"/>
  <c r="G282" i="45" a="1"/>
  <c r="G282" i="45" s="1"/>
  <c r="C284" i="45" a="1"/>
  <c r="C284" i="45" s="1"/>
  <c r="D285" i="45" a="1"/>
  <c r="D285" i="45" s="1"/>
  <c r="D286" i="45" a="1"/>
  <c r="D286" i="45" s="1"/>
  <c r="E288" i="45" a="1"/>
  <c r="E288" i="45" s="1"/>
  <c r="F290" i="45" a="1"/>
  <c r="F290" i="45" s="1"/>
  <c r="G293" i="45" a="1"/>
  <c r="G293" i="45" s="1"/>
  <c r="C296" i="45" a="1"/>
  <c r="C296" i="45" s="1"/>
  <c r="D297" i="45" a="1"/>
  <c r="D297" i="45" s="1"/>
  <c r="D298" i="45" a="1"/>
  <c r="D298" i="45" s="1"/>
  <c r="D299" i="45" a="1"/>
  <c r="D299" i="45" s="1"/>
  <c r="E300" i="45" a="1"/>
  <c r="E300" i="45" s="1"/>
  <c r="E301" i="45" a="1"/>
  <c r="E301" i="45" s="1"/>
  <c r="F302" i="45" a="1"/>
  <c r="F302" i="45" s="1"/>
  <c r="G305" i="45" a="1"/>
  <c r="G305" i="45" s="1"/>
  <c r="C308" i="45" a="1"/>
  <c r="C308" i="45" s="1"/>
  <c r="D309" i="45" a="1"/>
  <c r="D309" i="45" s="1"/>
  <c r="D310" i="45" a="1"/>
  <c r="D310" i="45" s="1"/>
  <c r="D311" i="45" a="1"/>
  <c r="D311" i="45" s="1"/>
  <c r="E312" i="45" a="1"/>
  <c r="E312" i="45" s="1"/>
  <c r="E313" i="45" a="1"/>
  <c r="E313" i="45" s="1"/>
  <c r="G315" i="45" a="1"/>
  <c r="G315" i="45" s="1"/>
  <c r="C317" i="45" a="1"/>
  <c r="C317" i="45" s="1"/>
  <c r="C318" i="45" a="1"/>
  <c r="C318" i="45" s="1"/>
  <c r="D319" i="45" a="1"/>
  <c r="D319" i="45" s="1"/>
  <c r="D228" i="45" a="1"/>
  <c r="D228" i="45" s="1"/>
  <c r="G229" i="45" a="1"/>
  <c r="G229" i="45" s="1"/>
  <c r="C231" i="45" a="1"/>
  <c r="C231" i="45" s="1"/>
  <c r="F232" i="45" a="1"/>
  <c r="F232" i="45" s="1"/>
  <c r="C234" i="45" a="1"/>
  <c r="C234" i="45" s="1"/>
  <c r="C235" i="45" a="1"/>
  <c r="C235" i="45" s="1"/>
  <c r="D236" i="45" a="1"/>
  <c r="D236" i="45" s="1"/>
  <c r="F238" i="45" a="1"/>
  <c r="F238" i="45" s="1"/>
  <c r="D242" i="45" a="1"/>
  <c r="D242" i="45" s="1"/>
  <c r="F244" i="45" a="1"/>
  <c r="F244" i="45" s="1"/>
  <c r="F245" i="45" a="1"/>
  <c r="F245" i="45" s="1"/>
  <c r="C248" i="45" a="1"/>
  <c r="C248" i="45" s="1"/>
  <c r="E249" i="45" a="1"/>
  <c r="E249" i="45" s="1"/>
  <c r="E250" i="45" a="1"/>
  <c r="E250" i="45" s="1"/>
  <c r="G252" i="45" a="1"/>
  <c r="G252" i="45" s="1"/>
  <c r="C254" i="45" a="1"/>
  <c r="C254" i="45" s="1"/>
  <c r="D255" i="45" a="1"/>
  <c r="D255" i="45" s="1"/>
  <c r="E256" i="45" a="1"/>
  <c r="E256" i="45" s="1"/>
  <c r="G258" i="45" a="1"/>
  <c r="G258" i="45" s="1"/>
  <c r="D261" i="45" a="1"/>
  <c r="D261" i="45" s="1"/>
  <c r="E262" i="45" a="1"/>
  <c r="E262" i="45" s="1"/>
  <c r="G263" i="45" a="1"/>
  <c r="G263" i="45" s="1"/>
  <c r="G264" i="45" a="1"/>
  <c r="G264" i="45" s="1"/>
  <c r="C267" i="45" a="1"/>
  <c r="C267" i="45" s="1"/>
  <c r="D269" i="45" a="1"/>
  <c r="D269" i="45" s="1"/>
  <c r="E270" i="45" a="1"/>
  <c r="E270" i="45" s="1"/>
  <c r="E271" i="45" a="1"/>
  <c r="E271" i="45" s="1"/>
  <c r="F273" i="45" a="1"/>
  <c r="F273" i="45" s="1"/>
  <c r="G274" i="45" a="1"/>
  <c r="G274" i="45" s="1"/>
  <c r="C276" i="45" a="1"/>
  <c r="C276" i="45" s="1"/>
  <c r="D277" i="45" a="1"/>
  <c r="D277" i="45" s="1"/>
  <c r="D278" i="45" a="1"/>
  <c r="D278" i="45" s="1"/>
  <c r="F280" i="45" a="1"/>
  <c r="F280" i="45" s="1"/>
  <c r="G281" i="45" a="1"/>
  <c r="G281" i="45" s="1"/>
  <c r="C283" i="45" a="1"/>
  <c r="C283" i="45" s="1"/>
  <c r="D284" i="45" a="1"/>
  <c r="D284" i="45" s="1"/>
  <c r="E287" i="45" a="1"/>
  <c r="E287" i="45" s="1"/>
  <c r="F289" i="45" a="1"/>
  <c r="F289" i="45" s="1"/>
  <c r="G290" i="45" a="1"/>
  <c r="G290" i="45" s="1"/>
  <c r="G291" i="45" a="1"/>
  <c r="G291" i="45" s="1"/>
  <c r="G292" i="45" a="1"/>
  <c r="G292" i="45" s="1"/>
  <c r="C294" i="45" a="1"/>
  <c r="C294" i="45" s="1"/>
  <c r="C295" i="45" a="1"/>
  <c r="C295" i="45" s="1"/>
  <c r="D296" i="45" a="1"/>
  <c r="D296" i="45" s="1"/>
  <c r="E299" i="45" a="1"/>
  <c r="E299" i="45" s="1"/>
  <c r="F301" i="45" a="1"/>
  <c r="F301" i="45" s="1"/>
  <c r="G302" i="45" a="1"/>
  <c r="G302" i="45" s="1"/>
  <c r="G303" i="45" a="1"/>
  <c r="G303" i="45" s="1"/>
  <c r="G304" i="45" a="1"/>
  <c r="G304" i="45" s="1"/>
  <c r="C306" i="45" a="1"/>
  <c r="C306" i="45" s="1"/>
  <c r="C307" i="45" a="1"/>
  <c r="C307" i="45" s="1"/>
  <c r="E310" i="45" a="1"/>
  <c r="E310" i="45" s="1"/>
  <c r="F312" i="45" a="1"/>
  <c r="F312" i="45" s="1"/>
  <c r="F313" i="45" a="1"/>
  <c r="F313" i="45" s="1"/>
  <c r="F314" i="45" a="1"/>
  <c r="F314" i="45" s="1"/>
  <c r="D317" i="45" a="1"/>
  <c r="D317" i="45" s="1"/>
  <c r="D318" i="45" a="1"/>
  <c r="D318" i="45" s="1"/>
  <c r="G321" i="45" a="1"/>
  <c r="G321" i="45" s="1"/>
  <c r="C323" i="45" a="1"/>
  <c r="C323" i="45" s="1"/>
  <c r="C224" i="45" a="1"/>
  <c r="C224" i="45" s="1"/>
  <c r="F226" i="45" a="1"/>
  <c r="F226" i="45" s="1"/>
  <c r="C230" i="45" a="1"/>
  <c r="C230" i="45" s="1"/>
  <c r="E231" i="45" a="1"/>
  <c r="E231" i="45" s="1"/>
  <c r="D234" i="45" a="1"/>
  <c r="D234" i="45" s="1"/>
  <c r="E236" i="45" a="1"/>
  <c r="E236" i="45" s="1"/>
  <c r="E237" i="45" a="1"/>
  <c r="E237" i="45" s="1"/>
  <c r="G238" i="45" a="1"/>
  <c r="G238" i="45" s="1"/>
  <c r="G239" i="45" a="1"/>
  <c r="G239" i="45" s="1"/>
  <c r="C241" i="45" a="1"/>
  <c r="C241" i="45" s="1"/>
  <c r="E242" i="45" a="1"/>
  <c r="E242" i="45" s="1"/>
  <c r="E243" i="45" a="1"/>
  <c r="E243" i="45" s="1"/>
  <c r="G244" i="45" a="1"/>
  <c r="G244" i="45" s="1"/>
  <c r="G245" i="45" a="1"/>
  <c r="G245" i="45" s="1"/>
  <c r="D247" i="45" a="1"/>
  <c r="D247" i="45" s="1"/>
  <c r="D248" i="45" a="1"/>
  <c r="D248" i="45" s="1"/>
  <c r="F250" i="45" a="1"/>
  <c r="F250" i="45" s="1"/>
  <c r="G251" i="45" a="1"/>
  <c r="G251" i="45" s="1"/>
  <c r="C253" i="45" a="1"/>
  <c r="C253" i="45" s="1"/>
  <c r="G257" i="45" a="1"/>
  <c r="G257" i="45" s="1"/>
  <c r="C259" i="45" a="1"/>
  <c r="C259" i="45" s="1"/>
  <c r="D260" i="45" a="1"/>
  <c r="D260" i="45" s="1"/>
  <c r="E261" i="45" a="1"/>
  <c r="E261" i="45" s="1"/>
  <c r="F262" i="45" a="1"/>
  <c r="F262" i="45" s="1"/>
  <c r="C264" i="45" a="1"/>
  <c r="C264" i="45" s="1"/>
  <c r="C265" i="45" a="1"/>
  <c r="C265" i="45" s="1"/>
  <c r="D266" i="45" a="1"/>
  <c r="D266" i="45" s="1"/>
  <c r="D268" i="45" a="1"/>
  <c r="D268" i="45" s="1"/>
  <c r="F271" i="45" a="1"/>
  <c r="F271" i="45" s="1"/>
  <c r="G272" i="45" a="1"/>
  <c r="G272" i="45" s="1"/>
  <c r="G273" i="45" a="1"/>
  <c r="G273" i="45" s="1"/>
  <c r="C275" i="45" a="1"/>
  <c r="C275" i="45" s="1"/>
  <c r="E278" i="45" a="1"/>
  <c r="E278" i="45" s="1"/>
  <c r="E279" i="45" a="1"/>
  <c r="E279" i="45" s="1"/>
  <c r="C282" i="45" a="1"/>
  <c r="C282" i="45" s="1"/>
  <c r="D283" i="45" a="1"/>
  <c r="D283" i="45" s="1"/>
  <c r="E284" i="45" a="1"/>
  <c r="E284" i="45" s="1"/>
  <c r="E285" i="45" a="1"/>
  <c r="E285" i="45" s="1"/>
  <c r="E286" i="45" a="1"/>
  <c r="E286" i="45" s="1"/>
  <c r="F287" i="45" a="1"/>
  <c r="F287" i="45" s="1"/>
  <c r="F288" i="45" a="1"/>
  <c r="F288" i="45" s="1"/>
  <c r="G289" i="45" a="1"/>
  <c r="G289" i="45" s="1"/>
  <c r="C293" i="45" a="1"/>
  <c r="C293" i="45" s="1"/>
  <c r="D295" i="45" a="1"/>
  <c r="D295" i="45" s="1"/>
  <c r="E296" i="45" a="1"/>
  <c r="E296" i="45" s="1"/>
  <c r="E297" i="45" a="1"/>
  <c r="E297" i="45" s="1"/>
  <c r="E298" i="45" a="1"/>
  <c r="E298" i="45" s="1"/>
  <c r="F299" i="45" a="1"/>
  <c r="F299" i="45" s="1"/>
  <c r="F300" i="45" a="1"/>
  <c r="F300" i="45" s="1"/>
  <c r="C304" i="45" a="1"/>
  <c r="C304" i="45" s="1"/>
  <c r="D306" i="45" a="1"/>
  <c r="D306" i="45" s="1"/>
  <c r="D307" i="45" a="1"/>
  <c r="D307" i="45" s="1"/>
  <c r="D308" i="45" a="1"/>
  <c r="D308" i="45" s="1"/>
  <c r="E309" i="45" a="1"/>
  <c r="E309" i="45" s="1"/>
  <c r="E311" i="45" a="1"/>
  <c r="E311" i="45" s="1"/>
  <c r="G314" i="45" a="1"/>
  <c r="G314" i="45" s="1"/>
  <c r="C316" i="45" a="1"/>
  <c r="C316" i="45" s="1"/>
  <c r="E319" i="45" a="1"/>
  <c r="E319" i="45" s="1"/>
  <c r="F320" i="45" a="1"/>
  <c r="F320" i="45" s="1"/>
  <c r="C322" i="45" a="1"/>
  <c r="C322" i="45" s="1"/>
  <c r="D323" i="45" a="1"/>
  <c r="D323" i="45" s="1"/>
  <c r="E324" i="45" a="1"/>
  <c r="E324" i="45" s="1"/>
  <c r="D328" i="45" a="1"/>
  <c r="D328" i="45" s="1"/>
  <c r="F228" i="45" a="1"/>
  <c r="F228" i="45" s="1"/>
  <c r="F231" i="45" a="1"/>
  <c r="F231" i="45" s="1"/>
  <c r="G232" i="45" a="1"/>
  <c r="G232" i="45" s="1"/>
  <c r="D235" i="45" a="1"/>
  <c r="D235" i="45" s="1"/>
  <c r="F236" i="45" a="1"/>
  <c r="F236" i="45" s="1"/>
  <c r="F237" i="45" a="1"/>
  <c r="F237" i="45" s="1"/>
  <c r="C240" i="45" a="1"/>
  <c r="C240" i="45" s="1"/>
  <c r="D241" i="45" a="1"/>
  <c r="D241" i="45" s="1"/>
  <c r="F243" i="45" a="1"/>
  <c r="F243" i="45" s="1"/>
  <c r="C246" i="45" a="1"/>
  <c r="C246" i="45" s="1"/>
  <c r="E248" i="45" a="1"/>
  <c r="E248" i="45" s="1"/>
  <c r="F249" i="45" a="1"/>
  <c r="F249" i="45" s="1"/>
  <c r="G250" i="45" a="1"/>
  <c r="G250" i="45" s="1"/>
  <c r="D253" i="45" a="1"/>
  <c r="D253" i="45" s="1"/>
  <c r="D254" i="45" a="1"/>
  <c r="D254" i="45" s="1"/>
  <c r="E255" i="45" a="1"/>
  <c r="E255" i="45" s="1"/>
  <c r="F256" i="45" a="1"/>
  <c r="F256" i="45" s="1"/>
  <c r="C258" i="45" a="1"/>
  <c r="C258" i="45" s="1"/>
  <c r="D259" i="45" a="1"/>
  <c r="D259" i="45" s="1"/>
  <c r="E260" i="45" a="1"/>
  <c r="E260" i="45" s="1"/>
  <c r="F261" i="45" a="1"/>
  <c r="F261" i="45" s="1"/>
  <c r="G262" i="45" a="1"/>
  <c r="G262" i="45" s="1"/>
  <c r="D265" i="45" a="1"/>
  <c r="D265" i="45" s="1"/>
  <c r="D267" i="45" a="1"/>
  <c r="D267" i="45" s="1"/>
  <c r="E268" i="45" a="1"/>
  <c r="E268" i="45" s="1"/>
  <c r="E269" i="45" a="1"/>
  <c r="E269" i="45" s="1"/>
  <c r="F270" i="45" a="1"/>
  <c r="F270" i="45" s="1"/>
  <c r="G271" i="45" a="1"/>
  <c r="G271" i="45" s="1"/>
  <c r="C274" i="45" a="1"/>
  <c r="C274" i="45" s="1"/>
  <c r="D276" i="45" a="1"/>
  <c r="D276" i="45" s="1"/>
  <c r="E277" i="45" a="1"/>
  <c r="E277" i="45" s="1"/>
  <c r="F278" i="45" a="1"/>
  <c r="F278" i="45" s="1"/>
  <c r="F279" i="45" a="1"/>
  <c r="F279" i="45" s="1"/>
  <c r="G280" i="45" a="1"/>
  <c r="G280" i="45" s="1"/>
  <c r="E283" i="45" a="1"/>
  <c r="E283" i="45" s="1"/>
  <c r="F286" i="45" a="1"/>
  <c r="F286" i="45" s="1"/>
  <c r="G288" i="45" a="1"/>
  <c r="G288" i="45" s="1"/>
  <c r="C290" i="45" a="1"/>
  <c r="C290" i="45" s="1"/>
  <c r="C291" i="45" a="1"/>
  <c r="C291" i="45" s="1"/>
  <c r="C292" i="45" a="1"/>
  <c r="C292" i="45" s="1"/>
  <c r="D293" i="45" a="1"/>
  <c r="D293" i="45" s="1"/>
  <c r="D294" i="45" a="1"/>
  <c r="D294" i="45" s="1"/>
  <c r="F297" i="45" a="1"/>
  <c r="F297" i="45" s="1"/>
  <c r="G299" i="45" a="1"/>
  <c r="G299" i="45" s="1"/>
  <c r="G300" i="45" a="1"/>
  <c r="G300" i="45" s="1"/>
  <c r="G301" i="45" a="1"/>
  <c r="G301" i="45" s="1"/>
  <c r="C303" i="45" a="1"/>
  <c r="C303" i="45" s="1"/>
  <c r="C305" i="45" a="1"/>
  <c r="C305" i="45" s="1"/>
  <c r="E308" i="45" a="1"/>
  <c r="E308" i="45" s="1"/>
  <c r="F310" i="45" a="1"/>
  <c r="F310" i="45" s="1"/>
  <c r="F311" i="45" a="1"/>
  <c r="F311" i="45" s="1"/>
  <c r="G312" i="45" a="1"/>
  <c r="G312" i="45" s="1"/>
  <c r="G313" i="45" a="1"/>
  <c r="G313" i="45" s="1"/>
  <c r="C315" i="45" a="1"/>
  <c r="C315" i="45" s="1"/>
  <c r="D316" i="45" a="1"/>
  <c r="D316" i="45" s="1"/>
  <c r="E317" i="45" a="1"/>
  <c r="E317" i="45" s="1"/>
  <c r="E318" i="45" a="1"/>
  <c r="E318" i="45" s="1"/>
  <c r="F319" i="45" a="1"/>
  <c r="F319" i="45" s="1"/>
  <c r="G320" i="45" a="1"/>
  <c r="G320" i="45" s="1"/>
  <c r="C225" i="45" a="1"/>
  <c r="C225" i="45" s="1"/>
  <c r="E227" i="45" a="1"/>
  <c r="E227" i="45" s="1"/>
  <c r="C229" i="45" a="1"/>
  <c r="C229" i="45" s="1"/>
  <c r="E230" i="45" a="1"/>
  <c r="E230" i="45" s="1"/>
  <c r="G231" i="45" a="1"/>
  <c r="G231" i="45" s="1"/>
  <c r="C233" i="45" a="1"/>
  <c r="C233" i="45" s="1"/>
  <c r="E234" i="45" a="1"/>
  <c r="E234" i="45" s="1"/>
  <c r="E235" i="45" a="1"/>
  <c r="E235" i="45" s="1"/>
  <c r="G237" i="45" a="1"/>
  <c r="G237" i="45" s="1"/>
  <c r="C239" i="45" a="1"/>
  <c r="C239" i="45" s="1"/>
  <c r="D240" i="45" a="1"/>
  <c r="D240" i="45" s="1"/>
  <c r="F242" i="45" a="1"/>
  <c r="F242" i="45" s="1"/>
  <c r="C245" i="45" a="1"/>
  <c r="C245" i="45" s="1"/>
  <c r="D246" i="45" a="1"/>
  <c r="D246" i="45" s="1"/>
  <c r="E247" i="45" a="1"/>
  <c r="E247" i="45" s="1"/>
  <c r="F248" i="45" a="1"/>
  <c r="F248" i="45" s="1"/>
  <c r="C251" i="45" a="1"/>
  <c r="C251" i="45" s="1"/>
  <c r="C252" i="45" a="1"/>
  <c r="C252" i="45" s="1"/>
  <c r="E253" i="45" a="1"/>
  <c r="E253" i="45" s="1"/>
  <c r="F255" i="45" a="1"/>
  <c r="F255" i="45" s="1"/>
  <c r="G256" i="45" a="1"/>
  <c r="G256" i="45" s="1"/>
  <c r="E259" i="45" a="1"/>
  <c r="E259" i="45" s="1"/>
  <c r="D264" i="45" a="1"/>
  <c r="D264" i="45" s="1"/>
  <c r="E266" i="45" a="1"/>
  <c r="E266" i="45" s="1"/>
  <c r="E267" i="45" a="1"/>
  <c r="E267" i="45" s="1"/>
  <c r="F268" i="45" a="1"/>
  <c r="F268" i="45" s="1"/>
  <c r="F269" i="45" a="1"/>
  <c r="F269" i="45" s="1"/>
  <c r="G270" i="45" a="1"/>
  <c r="G270" i="45" s="1"/>
  <c r="C272" i="45" a="1"/>
  <c r="C272" i="45" s="1"/>
  <c r="C273" i="45" a="1"/>
  <c r="C273" i="45" s="1"/>
  <c r="D274" i="45" a="1"/>
  <c r="D274" i="45" s="1"/>
  <c r="D275" i="45" a="1"/>
  <c r="D275" i="45" s="1"/>
  <c r="E276" i="45" a="1"/>
  <c r="E276" i="45" s="1"/>
  <c r="G278" i="45" a="1"/>
  <c r="G278" i="45" s="1"/>
  <c r="D282" i="45" a="1"/>
  <c r="D282" i="45" s="1"/>
  <c r="F283" i="45" a="1"/>
  <c r="F283" i="45" s="1"/>
  <c r="F284" i="45" a="1"/>
  <c r="F284" i="45" s="1"/>
  <c r="F285" i="45" a="1"/>
  <c r="F285" i="45" s="1"/>
  <c r="G286" i="45" a="1"/>
  <c r="G286" i="45" s="1"/>
  <c r="G287" i="45" a="1"/>
  <c r="G287" i="45" s="1"/>
  <c r="D291" i="45" a="1"/>
  <c r="D291" i="45" s="1"/>
  <c r="E293" i="45" a="1"/>
  <c r="E293" i="45" s="1"/>
  <c r="E294" i="45" a="1"/>
  <c r="E294" i="45" s="1"/>
  <c r="E295" i="45" a="1"/>
  <c r="E295" i="45" s="1"/>
  <c r="F296" i="45" a="1"/>
  <c r="F296" i="45" s="1"/>
  <c r="F298" i="45" a="1"/>
  <c r="F298" i="45" s="1"/>
  <c r="C302" i="45" a="1"/>
  <c r="C302" i="45" s="1"/>
  <c r="D304" i="45" a="1"/>
  <c r="D304" i="45" s="1"/>
  <c r="D305" i="45" a="1"/>
  <c r="D305" i="45" s="1"/>
  <c r="E306" i="45" a="1"/>
  <c r="E306" i="45" s="1"/>
  <c r="E307" i="45" a="1"/>
  <c r="E307" i="45" s="1"/>
  <c r="F308" i="45" a="1"/>
  <c r="F308" i="45" s="1"/>
  <c r="F309" i="45" a="1"/>
  <c r="F309" i="45" s="1"/>
  <c r="G310" i="45" a="1"/>
  <c r="G310" i="45" s="1"/>
  <c r="G311" i="45" a="1"/>
  <c r="G311" i="45" s="1"/>
  <c r="C314" i="45" a="1"/>
  <c r="C314" i="45" s="1"/>
  <c r="D315" i="45" a="1"/>
  <c r="D315" i="45" s="1"/>
  <c r="E316" i="45" a="1"/>
  <c r="E316" i="45" s="1"/>
  <c r="F318" i="45" a="1"/>
  <c r="F318" i="45" s="1"/>
  <c r="G319" i="45" a="1"/>
  <c r="G319" i="45" s="1"/>
  <c r="C321" i="45" a="1"/>
  <c r="C321" i="45" s="1"/>
  <c r="D322" i="45" a="1"/>
  <c r="D322" i="45" s="1"/>
  <c r="F325" i="45" a="1"/>
  <c r="F325" i="45" s="1"/>
  <c r="C327" i="45" a="1"/>
  <c r="C327" i="45" s="1"/>
  <c r="G329" i="45" a="1"/>
  <c r="G329" i="45" s="1"/>
  <c r="D332" i="45" a="1"/>
  <c r="D332" i="45" s="1"/>
  <c r="E333" i="45" a="1"/>
  <c r="E333" i="45" s="1"/>
  <c r="G334" i="45" a="1"/>
  <c r="G334" i="45" s="1"/>
  <c r="C336" i="45" a="1"/>
  <c r="C336" i="45" s="1"/>
  <c r="D337" i="45" a="1"/>
  <c r="D337" i="45" s="1"/>
  <c r="C341" i="45" a="1"/>
  <c r="C341" i="45" s="1"/>
  <c r="D342" i="45" a="1"/>
  <c r="D342" i="45" s="1"/>
  <c r="E343" i="45" a="1"/>
  <c r="E343" i="45" s="1"/>
  <c r="G344" i="45" a="1"/>
  <c r="G344" i="45" s="1"/>
  <c r="C346" i="45" a="1"/>
  <c r="C346" i="45" s="1"/>
  <c r="E348" i="45" a="1"/>
  <c r="E348" i="45" s="1"/>
  <c r="C352" i="45" a="1"/>
  <c r="C352" i="45" s="1"/>
  <c r="D353" i="45" a="1"/>
  <c r="D353" i="45" s="1"/>
  <c r="F355" i="45" a="1"/>
  <c r="F355" i="45" s="1"/>
  <c r="F356" i="45" a="1"/>
  <c r="F356" i="45" s="1"/>
  <c r="G357" i="45" a="1"/>
  <c r="G357" i="45" s="1"/>
  <c r="C359" i="45" a="1"/>
  <c r="C359" i="45" s="1"/>
  <c r="D360" i="45" a="1"/>
  <c r="D360" i="45" s="1"/>
  <c r="D361" i="45" a="1"/>
  <c r="D361" i="45" s="1"/>
  <c r="G364" i="45" a="1"/>
  <c r="G364" i="45" s="1"/>
  <c r="C366" i="45" a="1"/>
  <c r="C366" i="45" s="1"/>
  <c r="E368" i="45" a="1"/>
  <c r="E368" i="45" s="1"/>
  <c r="E369" i="45" a="1"/>
  <c r="E369" i="45" s="1"/>
  <c r="F370" i="45" a="1"/>
  <c r="F370" i="45" s="1"/>
  <c r="G371" i="45" a="1"/>
  <c r="G371" i="45" s="1"/>
  <c r="C373" i="45" a="1"/>
  <c r="C373" i="45" s="1"/>
  <c r="C374" i="45" a="1"/>
  <c r="C374" i="45" s="1"/>
  <c r="F377" i="45" a="1"/>
  <c r="F377" i="45" s="1"/>
  <c r="G378" i="45" a="1"/>
  <c r="G378" i="45" s="1"/>
  <c r="D381" i="45" a="1"/>
  <c r="D381" i="45" s="1"/>
  <c r="D382" i="45" a="1"/>
  <c r="D382" i="45" s="1"/>
  <c r="E383" i="45" a="1"/>
  <c r="E383" i="45" s="1"/>
  <c r="F384" i="45" a="1"/>
  <c r="F384" i="45" s="1"/>
  <c r="G385" i="45" a="1"/>
  <c r="G385" i="45" s="1"/>
  <c r="G386" i="45" a="1"/>
  <c r="G386" i="45" s="1"/>
  <c r="E390" i="45" a="1"/>
  <c r="E390" i="45" s="1"/>
  <c r="F391" i="45" a="1"/>
  <c r="F391" i="45" s="1"/>
  <c r="C394" i="45" a="1"/>
  <c r="C394" i="45" s="1"/>
  <c r="C395" i="45" a="1"/>
  <c r="C395" i="45" s="1"/>
  <c r="D396" i="45" a="1"/>
  <c r="D396" i="45" s="1"/>
  <c r="E397" i="45" a="1"/>
  <c r="E397" i="45" s="1"/>
  <c r="F398" i="45" a="1"/>
  <c r="F398" i="45" s="1"/>
  <c r="F399" i="45" a="1"/>
  <c r="F399" i="45" s="1"/>
  <c r="D403" i="45" a="1"/>
  <c r="D403" i="45" s="1"/>
  <c r="E404" i="45" a="1"/>
  <c r="E404" i="45" s="1"/>
  <c r="G406" i="45" a="1"/>
  <c r="G406" i="45" s="1"/>
  <c r="G407" i="45" a="1"/>
  <c r="G407" i="45" s="1"/>
  <c r="C409" i="45" a="1"/>
  <c r="C409" i="45" s="1"/>
  <c r="C410" i="45" a="1"/>
  <c r="C410" i="45" s="1"/>
  <c r="D411" i="45" a="1"/>
  <c r="D411" i="45" s="1"/>
  <c r="E322" i="45" a="1"/>
  <c r="E322" i="45" s="1"/>
  <c r="D324" i="45" a="1"/>
  <c r="D324" i="45" s="1"/>
  <c r="G325" i="45" a="1"/>
  <c r="G325" i="45" s="1"/>
  <c r="D327" i="45" a="1"/>
  <c r="D327" i="45" s="1"/>
  <c r="F328" i="45" a="1"/>
  <c r="F328" i="45" s="1"/>
  <c r="C330" i="45" a="1"/>
  <c r="C330" i="45" s="1"/>
  <c r="C331" i="45" a="1"/>
  <c r="C331" i="45" s="1"/>
  <c r="E332" i="45" a="1"/>
  <c r="E332" i="45" s="1"/>
  <c r="F333" i="45" a="1"/>
  <c r="F333" i="45" s="1"/>
  <c r="D336" i="45" a="1"/>
  <c r="D336" i="45" s="1"/>
  <c r="F338" i="45" a="1"/>
  <c r="F338" i="45" s="1"/>
  <c r="G339" i="45" a="1"/>
  <c r="G339" i="45" s="1"/>
  <c r="D341" i="45" a="1"/>
  <c r="D341" i="45" s="1"/>
  <c r="E342" i="45" a="1"/>
  <c r="E342" i="45" s="1"/>
  <c r="F343" i="45" a="1"/>
  <c r="F343" i="45" s="1"/>
  <c r="E347" i="45" a="1"/>
  <c r="E347" i="45" s="1"/>
  <c r="F348" i="45" a="1"/>
  <c r="F348" i="45" s="1"/>
  <c r="G349" i="45" a="1"/>
  <c r="G349" i="45" s="1"/>
  <c r="C351" i="45" a="1"/>
  <c r="C351" i="45" s="1"/>
  <c r="D352" i="45" a="1"/>
  <c r="D352" i="45" s="1"/>
  <c r="E353" i="45" a="1"/>
  <c r="E353" i="45" s="1"/>
  <c r="E354" i="45" a="1"/>
  <c r="E354" i="45" s="1"/>
  <c r="G355" i="45" a="1"/>
  <c r="G355" i="45" s="1"/>
  <c r="G356" i="45" a="1"/>
  <c r="G356" i="45" s="1"/>
  <c r="C358" i="45" a="1"/>
  <c r="C358" i="45" s="1"/>
  <c r="E360" i="45" a="1"/>
  <c r="E360" i="45" s="1"/>
  <c r="E361" i="45" a="1"/>
  <c r="E361" i="45" s="1"/>
  <c r="F362" i="45" a="1"/>
  <c r="F362" i="45" s="1"/>
  <c r="G363" i="45" a="1"/>
  <c r="G363" i="45" s="1"/>
  <c r="C365" i="45" a="1"/>
  <c r="C365" i="45" s="1"/>
  <c r="D366" i="45" a="1"/>
  <c r="D366" i="45" s="1"/>
  <c r="D367" i="45" a="1"/>
  <c r="D367" i="45" s="1"/>
  <c r="F368" i="45" a="1"/>
  <c r="F368" i="45" s="1"/>
  <c r="F369" i="45" a="1"/>
  <c r="F369" i="45" s="1"/>
  <c r="G370" i="45" a="1"/>
  <c r="G370" i="45" s="1"/>
  <c r="D373" i="45" a="1"/>
  <c r="D373" i="45" s="1"/>
  <c r="D374" i="45" a="1"/>
  <c r="D374" i="45" s="1"/>
  <c r="E375" i="45" a="1"/>
  <c r="E375" i="45" s="1"/>
  <c r="F376" i="45" a="1"/>
  <c r="F376" i="45" s="1"/>
  <c r="G377" i="45" a="1"/>
  <c r="G377" i="45" s="1"/>
  <c r="C379" i="45" a="1"/>
  <c r="C379" i="45" s="1"/>
  <c r="C380" i="45" a="1"/>
  <c r="C380" i="45" s="1"/>
  <c r="E381" i="45" a="1"/>
  <c r="E381" i="45" s="1"/>
  <c r="E382" i="45" a="1"/>
  <c r="E382" i="45" s="1"/>
  <c r="F383" i="45" a="1"/>
  <c r="F383" i="45" s="1"/>
  <c r="C386" i="45" a="1"/>
  <c r="C386" i="45" s="1"/>
  <c r="C387" i="45" a="1"/>
  <c r="C387" i="45" s="1"/>
  <c r="D388" i="45" a="1"/>
  <c r="D388" i="45" s="1"/>
  <c r="E389" i="45" a="1"/>
  <c r="E389" i="45" s="1"/>
  <c r="F390" i="45" a="1"/>
  <c r="F390" i="45" s="1"/>
  <c r="G391" i="45" a="1"/>
  <c r="G391" i="45" s="1"/>
  <c r="G392" i="45" a="1"/>
  <c r="G392" i="45" s="1"/>
  <c r="D394" i="45" a="1"/>
  <c r="D394" i="45" s="1"/>
  <c r="G322" i="45" a="1"/>
  <c r="G322" i="45" s="1"/>
  <c r="C326" i="45" a="1"/>
  <c r="C326" i="45" s="1"/>
  <c r="E327" i="45" a="1"/>
  <c r="E327" i="45" s="1"/>
  <c r="D330" i="45" a="1"/>
  <c r="D330" i="45" s="1"/>
  <c r="D331" i="45" a="1"/>
  <c r="D331" i="45" s="1"/>
  <c r="F332" i="45" a="1"/>
  <c r="F332" i="45" s="1"/>
  <c r="G333" i="45" a="1"/>
  <c r="G333" i="45" s="1"/>
  <c r="C335" i="45" a="1"/>
  <c r="C335" i="45" s="1"/>
  <c r="E336" i="45" a="1"/>
  <c r="E336" i="45" s="1"/>
  <c r="E337" i="45" a="1"/>
  <c r="E337" i="45" s="1"/>
  <c r="G338" i="45" a="1"/>
  <c r="G338" i="45" s="1"/>
  <c r="C340" i="45" a="1"/>
  <c r="C340" i="45" s="1"/>
  <c r="F342" i="45" a="1"/>
  <c r="F342" i="45" s="1"/>
  <c r="C345" i="45" a="1"/>
  <c r="C345" i="45" s="1"/>
  <c r="D346" i="45" a="1"/>
  <c r="D346" i="45" s="1"/>
  <c r="F347" i="45" a="1"/>
  <c r="F347" i="45" s="1"/>
  <c r="G348" i="45" a="1"/>
  <c r="G348" i="45" s="1"/>
  <c r="C350" i="45" a="1"/>
  <c r="C350" i="45" s="1"/>
  <c r="D351" i="45" a="1"/>
  <c r="D351" i="45" s="1"/>
  <c r="E352" i="45" a="1"/>
  <c r="E352" i="45" s="1"/>
  <c r="F353" i="45" a="1"/>
  <c r="F353" i="45" s="1"/>
  <c r="C357" i="45" a="1"/>
  <c r="C357" i="45" s="1"/>
  <c r="D358" i="45" a="1"/>
  <c r="D358" i="45" s="1"/>
  <c r="D359" i="45" a="1"/>
  <c r="D359" i="45" s="1"/>
  <c r="F361" i="45" a="1"/>
  <c r="F361" i="45" s="1"/>
  <c r="G362" i="45" a="1"/>
  <c r="G362" i="45" s="1"/>
  <c r="C364" i="45" a="1"/>
  <c r="C364" i="45" s="1"/>
  <c r="D365" i="45" a="1"/>
  <c r="D365" i="45" s="1"/>
  <c r="E366" i="45" a="1"/>
  <c r="E366" i="45" s="1"/>
  <c r="G369" i="45" a="1"/>
  <c r="G369" i="45" s="1"/>
  <c r="C371" i="45" a="1"/>
  <c r="C371" i="45" s="1"/>
  <c r="C372" i="45" a="1"/>
  <c r="C372" i="45" s="1"/>
  <c r="E374" i="45" a="1"/>
  <c r="E374" i="45" s="1"/>
  <c r="F375" i="45" a="1"/>
  <c r="F375" i="45" s="1"/>
  <c r="G376" i="45" a="1"/>
  <c r="G376" i="45" s="1"/>
  <c r="C378" i="45" a="1"/>
  <c r="C378" i="45" s="1"/>
  <c r="D379" i="45" a="1"/>
  <c r="D379" i="45" s="1"/>
  <c r="F382" i="45" a="1"/>
  <c r="F382" i="45" s="1"/>
  <c r="G383" i="45" a="1"/>
  <c r="G383" i="45" s="1"/>
  <c r="G384" i="45" a="1"/>
  <c r="G384" i="45" s="1"/>
  <c r="D387" i="45" a="1"/>
  <c r="D387" i="45" s="1"/>
  <c r="E388" i="45" a="1"/>
  <c r="E388" i="45" s="1"/>
  <c r="F389" i="45" a="1"/>
  <c r="F389" i="45" s="1"/>
  <c r="G390" i="45" a="1"/>
  <c r="G390" i="45" s="1"/>
  <c r="C392" i="45" a="1"/>
  <c r="C392" i="45" s="1"/>
  <c r="E395" i="45" a="1"/>
  <c r="E395" i="45" s="1"/>
  <c r="F396" i="45" a="1"/>
  <c r="F396" i="45" s="1"/>
  <c r="F397" i="45" a="1"/>
  <c r="F397" i="45" s="1"/>
  <c r="C400" i="45" a="1"/>
  <c r="C400" i="45" s="1"/>
  <c r="D401" i="45" a="1"/>
  <c r="D401" i="45" s="1"/>
  <c r="E402" i="45" a="1"/>
  <c r="E402" i="45" s="1"/>
  <c r="F403" i="45" a="1"/>
  <c r="F403" i="45" s="1"/>
  <c r="G404" i="45" a="1"/>
  <c r="G404" i="45" s="1"/>
  <c r="E323" i="45" a="1"/>
  <c r="E323" i="45" s="1"/>
  <c r="F324" i="45" a="1"/>
  <c r="F324" i="45" s="1"/>
  <c r="D326" i="45" a="1"/>
  <c r="D326" i="45" s="1"/>
  <c r="F327" i="45" a="1"/>
  <c r="F327" i="45" s="1"/>
  <c r="G328" i="45" a="1"/>
  <c r="G328" i="45" s="1"/>
  <c r="E331" i="45" a="1"/>
  <c r="E331" i="45" s="1"/>
  <c r="C334" i="45" a="1"/>
  <c r="C334" i="45" s="1"/>
  <c r="F336" i="45" a="1"/>
  <c r="F336" i="45" s="1"/>
  <c r="F337" i="45" a="1"/>
  <c r="F337" i="45" s="1"/>
  <c r="C339" i="45" a="1"/>
  <c r="C339" i="45" s="1"/>
  <c r="D340" i="45" a="1"/>
  <c r="D340" i="45" s="1"/>
  <c r="E341" i="45" a="1"/>
  <c r="E341" i="45" s="1"/>
  <c r="G342" i="45" a="1"/>
  <c r="G342" i="45" s="1"/>
  <c r="G343" i="45" a="1"/>
  <c r="G343" i="45" s="1"/>
  <c r="D345" i="45" a="1"/>
  <c r="D345" i="45" s="1"/>
  <c r="E346" i="45" a="1"/>
  <c r="E346" i="45" s="1"/>
  <c r="C349" i="45" a="1"/>
  <c r="C349" i="45" s="1"/>
  <c r="F354" i="45" a="1"/>
  <c r="F354" i="45" s="1"/>
  <c r="C356" i="45" a="1"/>
  <c r="C356" i="45" s="1"/>
  <c r="D357" i="45" a="1"/>
  <c r="D357" i="45" s="1"/>
  <c r="E359" i="45" a="1"/>
  <c r="E359" i="45" s="1"/>
  <c r="F360" i="45" a="1"/>
  <c r="F360" i="45" s="1"/>
  <c r="G361" i="45" a="1"/>
  <c r="G361" i="45" s="1"/>
  <c r="E367" i="45" a="1"/>
  <c r="E367" i="45" s="1"/>
  <c r="G368" i="45" a="1"/>
  <c r="G368" i="45" s="1"/>
  <c r="C370" i="45" a="1"/>
  <c r="C370" i="45" s="1"/>
  <c r="D372" i="45" a="1"/>
  <c r="D372" i="45" s="1"/>
  <c r="E373" i="45" a="1"/>
  <c r="E373" i="45" s="1"/>
  <c r="F374" i="45" a="1"/>
  <c r="F374" i="45" s="1"/>
  <c r="D380" i="45" a="1"/>
  <c r="D380" i="45" s="1"/>
  <c r="F381" i="45" a="1"/>
  <c r="F381" i="45" s="1"/>
  <c r="G382" i="45" a="1"/>
  <c r="G382" i="45" s="1"/>
  <c r="C385" i="45" a="1"/>
  <c r="C385" i="45" s="1"/>
  <c r="D386" i="45" a="1"/>
  <c r="D386" i="45" s="1"/>
  <c r="E387" i="45" a="1"/>
  <c r="E387" i="45" s="1"/>
  <c r="C393" i="45" a="1"/>
  <c r="C393" i="45" s="1"/>
  <c r="E394" i="45" a="1"/>
  <c r="E394" i="45" s="1"/>
  <c r="F395" i="45" a="1"/>
  <c r="F395" i="45" s="1"/>
  <c r="G397" i="45" a="1"/>
  <c r="G397" i="45" s="1"/>
  <c r="C399" i="45" a="1"/>
  <c r="C399" i="45" s="1"/>
  <c r="D400" i="45" a="1"/>
  <c r="D400" i="45" s="1"/>
  <c r="G405" i="45" a="1"/>
  <c r="G405" i="45" s="1"/>
  <c r="D407" i="45" a="1"/>
  <c r="D407" i="45" s="1"/>
  <c r="E408" i="45" a="1"/>
  <c r="E408" i="45" s="1"/>
  <c r="E410" i="45" a="1"/>
  <c r="E410" i="45" s="1"/>
  <c r="F411" i="45" a="1"/>
  <c r="F411" i="45" s="1"/>
  <c r="C413" i="45" a="1"/>
  <c r="C413" i="45" s="1"/>
  <c r="F414" i="45" a="1"/>
  <c r="F414" i="45" s="1"/>
  <c r="D416" i="45" a="1"/>
  <c r="D416" i="45" s="1"/>
  <c r="G417" i="45" a="1"/>
  <c r="G417" i="45" s="1"/>
  <c r="E419" i="45" a="1"/>
  <c r="E419" i="45" s="1"/>
  <c r="C421" i="45" a="1"/>
  <c r="C421" i="45" s="1"/>
  <c r="F422" i="45" a="1"/>
  <c r="F422" i="45" s="1"/>
  <c r="E320" i="45" a="1"/>
  <c r="E320" i="45" s="1"/>
  <c r="F323" i="45" a="1"/>
  <c r="F323" i="45" s="1"/>
  <c r="G324" i="45" a="1"/>
  <c r="G324" i="45" s="1"/>
  <c r="G327" i="45" a="1"/>
  <c r="G327" i="45" s="1"/>
  <c r="C329" i="45" a="1"/>
  <c r="C329" i="45" s="1"/>
  <c r="E330" i="45" a="1"/>
  <c r="E330" i="45" s="1"/>
  <c r="F331" i="45" a="1"/>
  <c r="F331" i="45" s="1"/>
  <c r="G332" i="45" a="1"/>
  <c r="G332" i="45" s="1"/>
  <c r="D334" i="45" a="1"/>
  <c r="D334" i="45" s="1"/>
  <c r="D335" i="45" a="1"/>
  <c r="D335" i="45" s="1"/>
  <c r="G337" i="45" a="1"/>
  <c r="G337" i="45" s="1"/>
  <c r="E340" i="45" a="1"/>
  <c r="E340" i="45" s="1"/>
  <c r="C343" i="45" a="1"/>
  <c r="C343" i="45" s="1"/>
  <c r="C344" i="45" a="1"/>
  <c r="C344" i="45" s="1"/>
  <c r="E345" i="45" a="1"/>
  <c r="E345" i="45" s="1"/>
  <c r="F346" i="45" a="1"/>
  <c r="F346" i="45" s="1"/>
  <c r="G347" i="45" a="1"/>
  <c r="G347" i="45" s="1"/>
  <c r="D349" i="45" a="1"/>
  <c r="D349" i="45" s="1"/>
  <c r="D350" i="45" a="1"/>
  <c r="D350" i="45" s="1"/>
  <c r="E351" i="45" a="1"/>
  <c r="E351" i="45" s="1"/>
  <c r="F352" i="45" a="1"/>
  <c r="F352" i="45" s="1"/>
  <c r="G353" i="45" a="1"/>
  <c r="G353" i="45" s="1"/>
  <c r="G354" i="45" a="1"/>
  <c r="G354" i="45" s="1"/>
  <c r="E358" i="45" a="1"/>
  <c r="E358" i="45" s="1"/>
  <c r="F359" i="45" a="1"/>
  <c r="F359" i="45" s="1"/>
  <c r="C362" i="45" a="1"/>
  <c r="C362" i="45" s="1"/>
  <c r="C363" i="45" a="1"/>
  <c r="C363" i="45" s="1"/>
  <c r="D364" i="45" a="1"/>
  <c r="D364" i="45" s="1"/>
  <c r="E365" i="45" a="1"/>
  <c r="E365" i="45" s="1"/>
  <c r="F366" i="45" a="1"/>
  <c r="F366" i="45" s="1"/>
  <c r="F367" i="45" a="1"/>
  <c r="F367" i="45" s="1"/>
  <c r="D371" i="45" a="1"/>
  <c r="D371" i="45" s="1"/>
  <c r="E372" i="45" a="1"/>
  <c r="E372" i="45" s="1"/>
  <c r="G374" i="45" a="1"/>
  <c r="G374" i="45" s="1"/>
  <c r="G375" i="45" a="1"/>
  <c r="G375" i="45" s="1"/>
  <c r="C377" i="45" a="1"/>
  <c r="C377" i="45" s="1"/>
  <c r="D378" i="45" a="1"/>
  <c r="D378" i="45" s="1"/>
  <c r="E379" i="45" a="1"/>
  <c r="E379" i="45" s="1"/>
  <c r="E380" i="45" a="1"/>
  <c r="E380" i="45" s="1"/>
  <c r="C384" i="45" a="1"/>
  <c r="C384" i="45" s="1"/>
  <c r="D385" i="45" a="1"/>
  <c r="D385" i="45" s="1"/>
  <c r="F387" i="45" a="1"/>
  <c r="F387" i="45" s="1"/>
  <c r="F388" i="45" a="1"/>
  <c r="F388" i="45" s="1"/>
  <c r="G389" i="45" a="1"/>
  <c r="G389" i="45" s="1"/>
  <c r="C391" i="45" a="1"/>
  <c r="C391" i="45" s="1"/>
  <c r="D392" i="45" a="1"/>
  <c r="D392" i="45" s="1"/>
  <c r="D393" i="45" a="1"/>
  <c r="D393" i="45" s="1"/>
  <c r="G396" i="45" a="1"/>
  <c r="G396" i="45" s="1"/>
  <c r="C398" i="45" a="1"/>
  <c r="C398" i="45" s="1"/>
  <c r="E400" i="45" a="1"/>
  <c r="E400" i="45" s="1"/>
  <c r="E401" i="45" a="1"/>
  <c r="E401" i="45" s="1"/>
  <c r="F402" i="45" a="1"/>
  <c r="F402" i="45" s="1"/>
  <c r="G403" i="45" a="1"/>
  <c r="G403" i="45" s="1"/>
  <c r="D321" i="45" a="1"/>
  <c r="D321" i="45" s="1"/>
  <c r="G323" i="45" a="1"/>
  <c r="G323" i="45" s="1"/>
  <c r="C325" i="45" a="1"/>
  <c r="C325" i="45" s="1"/>
  <c r="E326" i="45" a="1"/>
  <c r="E326" i="45" s="1"/>
  <c r="C328" i="45" a="1"/>
  <c r="C328" i="45" s="1"/>
  <c r="D329" i="45" a="1"/>
  <c r="D329" i="45" s="1"/>
  <c r="G331" i="45" a="1"/>
  <c r="G331" i="45" s="1"/>
  <c r="C333" i="45" a="1"/>
  <c r="C333" i="45" s="1"/>
  <c r="E334" i="45" a="1"/>
  <c r="E334" i="45" s="1"/>
  <c r="E335" i="45" a="1"/>
  <c r="E335" i="45" s="1"/>
  <c r="G336" i="45" a="1"/>
  <c r="G336" i="45" s="1"/>
  <c r="C338" i="45" a="1"/>
  <c r="C338" i="45" s="1"/>
  <c r="D339" i="45" a="1"/>
  <c r="D339" i="45" s="1"/>
  <c r="F340" i="45" a="1"/>
  <c r="F340" i="45" s="1"/>
  <c r="F341" i="45" a="1"/>
  <c r="F341" i="45" s="1"/>
  <c r="D344" i="45" a="1"/>
  <c r="D344" i="45" s="1"/>
  <c r="G346" i="45" a="1"/>
  <c r="G346" i="45" s="1"/>
  <c r="E349" i="45" a="1"/>
  <c r="E349" i="45" s="1"/>
  <c r="E350" i="45" a="1"/>
  <c r="E350" i="45" s="1"/>
  <c r="F351" i="45" a="1"/>
  <c r="F351" i="45" s="1"/>
  <c r="C354" i="45" a="1"/>
  <c r="C354" i="45" s="1"/>
  <c r="C355" i="45" a="1"/>
  <c r="C355" i="45" s="1"/>
  <c r="D356" i="45" a="1"/>
  <c r="D356" i="45" s="1"/>
  <c r="E357" i="45" a="1"/>
  <c r="E357" i="45" s="1"/>
  <c r="F358" i="45" a="1"/>
  <c r="F358" i="45" s="1"/>
  <c r="G359" i="45" a="1"/>
  <c r="G359" i="45" s="1"/>
  <c r="G360" i="45" a="1"/>
  <c r="G360" i="45" s="1"/>
  <c r="D362" i="45" a="1"/>
  <c r="D362" i="45" s="1"/>
  <c r="D363" i="45" a="1"/>
  <c r="D363" i="45" s="1"/>
  <c r="E364" i="45" a="1"/>
  <c r="E364" i="45" s="1"/>
  <c r="G366" i="45" a="1"/>
  <c r="G366" i="45" s="1"/>
  <c r="G367" i="45" a="1"/>
  <c r="G367" i="45" s="1"/>
  <c r="C369" i="45" a="1"/>
  <c r="C369" i="45" s="1"/>
  <c r="D370" i="45" a="1"/>
  <c r="D370" i="45" s="1"/>
  <c r="E371" i="45" a="1"/>
  <c r="E371" i="45" s="1"/>
  <c r="F372" i="45" a="1"/>
  <c r="F372" i="45" s="1"/>
  <c r="F373" i="45" a="1"/>
  <c r="F373" i="45" s="1"/>
  <c r="C375" i="45" a="1"/>
  <c r="C375" i="45" s="1"/>
  <c r="C376" i="45" a="1"/>
  <c r="C376" i="45" s="1"/>
  <c r="D377" i="45" a="1"/>
  <c r="D377" i="45" s="1"/>
  <c r="F379" i="45" a="1"/>
  <c r="F379" i="45" s="1"/>
  <c r="F380" i="45" a="1"/>
  <c r="F380" i="45" s="1"/>
  <c r="G381" i="45" a="1"/>
  <c r="G381" i="45" s="1"/>
  <c r="C383" i="45" a="1"/>
  <c r="C383" i="45" s="1"/>
  <c r="D384" i="45" a="1"/>
  <c r="D384" i="45" s="1"/>
  <c r="E385" i="45" a="1"/>
  <c r="E385" i="45" s="1"/>
  <c r="E386" i="45" a="1"/>
  <c r="E386" i="45" s="1"/>
  <c r="G387" i="45" a="1"/>
  <c r="G387" i="45" s="1"/>
  <c r="G388" i="45" a="1"/>
  <c r="G388" i="45" s="1"/>
  <c r="C390" i="45" a="1"/>
  <c r="C390" i="45" s="1"/>
  <c r="E392" i="45" a="1"/>
  <c r="E392" i="45" s="1"/>
  <c r="E393" i="45" a="1"/>
  <c r="E393" i="45" s="1"/>
  <c r="F394" i="45" a="1"/>
  <c r="F394" i="45" s="1"/>
  <c r="D325" i="45" a="1"/>
  <c r="D325" i="45" s="1"/>
  <c r="F326" i="45" a="1"/>
  <c r="F326" i="45" s="1"/>
  <c r="E329" i="45" a="1"/>
  <c r="E329" i="45" s="1"/>
  <c r="F330" i="45" a="1"/>
  <c r="F330" i="45" s="1"/>
  <c r="C332" i="45" a="1"/>
  <c r="C332" i="45" s="1"/>
  <c r="D333" i="45" a="1"/>
  <c r="D333" i="45" s="1"/>
  <c r="F335" i="45" a="1"/>
  <c r="F335" i="45" s="1"/>
  <c r="D338" i="45" a="1"/>
  <c r="D338" i="45" s="1"/>
  <c r="E339" i="45" a="1"/>
  <c r="E339" i="45" s="1"/>
  <c r="G340" i="45" a="1"/>
  <c r="G340" i="45" s="1"/>
  <c r="G341" i="45" a="1"/>
  <c r="G341" i="45" s="1"/>
  <c r="D343" i="45" a="1"/>
  <c r="D343" i="45" s="1"/>
  <c r="E344" i="45" a="1"/>
  <c r="E344" i="45" s="1"/>
  <c r="F345" i="45" a="1"/>
  <c r="F345" i="45" s="1"/>
  <c r="C347" i="45" a="1"/>
  <c r="C347" i="45" s="1"/>
  <c r="C348" i="45" a="1"/>
  <c r="C348" i="45" s="1"/>
  <c r="F350" i="45" a="1"/>
  <c r="F350" i="45" s="1"/>
  <c r="G351" i="45" a="1"/>
  <c r="G351" i="45" s="1"/>
  <c r="G352" i="45" a="1"/>
  <c r="G352" i="45" s="1"/>
  <c r="D355" i="45" a="1"/>
  <c r="D355" i="45" s="1"/>
  <c r="E356" i="45" a="1"/>
  <c r="E356" i="45" s="1"/>
  <c r="F357" i="45" a="1"/>
  <c r="F357" i="45" s="1"/>
  <c r="G358" i="45" a="1"/>
  <c r="G358" i="45" s="1"/>
  <c r="C360" i="45" a="1"/>
  <c r="C360" i="45" s="1"/>
  <c r="E363" i="45" a="1"/>
  <c r="E363" i="45" s="1"/>
  <c r="F364" i="45" a="1"/>
  <c r="F364" i="45" s="1"/>
  <c r="F365" i="45" a="1"/>
  <c r="F365" i="45" s="1"/>
  <c r="C368" i="45" a="1"/>
  <c r="C368" i="45" s="1"/>
  <c r="D369" i="45" a="1"/>
  <c r="D369" i="45" s="1"/>
  <c r="E370" i="45" a="1"/>
  <c r="E370" i="45" s="1"/>
  <c r="F371" i="45" a="1"/>
  <c r="F371" i="45" s="1"/>
  <c r="G372" i="45" a="1"/>
  <c r="G372" i="45" s="1"/>
  <c r="D376" i="45" a="1"/>
  <c r="D376" i="45" s="1"/>
  <c r="E377" i="45" a="1"/>
  <c r="E377" i="45" s="1"/>
  <c r="E378" i="45" a="1"/>
  <c r="E378" i="45" s="1"/>
  <c r="G380" i="45" a="1"/>
  <c r="G380" i="45" s="1"/>
  <c r="C382" i="45" a="1"/>
  <c r="C382" i="45" s="1"/>
  <c r="D383" i="45" a="1"/>
  <c r="D383" i="45" s="1"/>
  <c r="E384" i="45" a="1"/>
  <c r="E384" i="45" s="1"/>
  <c r="F385" i="45" a="1"/>
  <c r="F385" i="45" s="1"/>
  <c r="C389" i="45" a="1"/>
  <c r="C389" i="45" s="1"/>
  <c r="D390" i="45" a="1"/>
  <c r="D390" i="45" s="1"/>
  <c r="D391" i="45" a="1"/>
  <c r="D391" i="45" s="1"/>
  <c r="F393" i="45" a="1"/>
  <c r="F393" i="45" s="1"/>
  <c r="G394" i="45" a="1"/>
  <c r="G394" i="45" s="1"/>
  <c r="C396" i="45" a="1"/>
  <c r="C396" i="45" s="1"/>
  <c r="D397" i="45" a="1"/>
  <c r="D397" i="45" s="1"/>
  <c r="E398" i="45" a="1"/>
  <c r="E398" i="45" s="1"/>
  <c r="G401" i="45" a="1"/>
  <c r="G401" i="45" s="1"/>
  <c r="C403" i="45" a="1"/>
  <c r="C403" i="45" s="1"/>
  <c r="C404" i="45" a="1"/>
  <c r="C404" i="45" s="1"/>
  <c r="E406" i="45" a="1"/>
  <c r="E406" i="45" s="1"/>
  <c r="F407" i="45" a="1"/>
  <c r="F407" i="45" s="1"/>
  <c r="G408" i="45" a="1"/>
  <c r="G408" i="45" s="1"/>
  <c r="G409" i="45" a="1"/>
  <c r="G409" i="45" s="1"/>
  <c r="G410" i="45" a="1"/>
  <c r="G410" i="45" s="1"/>
  <c r="C324" i="45" a="1"/>
  <c r="C324" i="45" s="1"/>
  <c r="E325" i="45" a="1"/>
  <c r="E325" i="45" s="1"/>
  <c r="G326" i="45" a="1"/>
  <c r="G326" i="45" s="1"/>
  <c r="E328" i="45" a="1"/>
  <c r="E328" i="45" s="1"/>
  <c r="F329" i="45" a="1"/>
  <c r="F329" i="45" s="1"/>
  <c r="G330" i="45" a="1"/>
  <c r="G330" i="45" s="1"/>
  <c r="F334" i="45" a="1"/>
  <c r="F334" i="45" s="1"/>
  <c r="G335" i="45" a="1"/>
  <c r="G335" i="45" s="1"/>
  <c r="C337" i="45" a="1"/>
  <c r="C337" i="45" s="1"/>
  <c r="E338" i="45" a="1"/>
  <c r="E338" i="45" s="1"/>
  <c r="F339" i="45" a="1"/>
  <c r="F339" i="45" s="1"/>
  <c r="C342" i="45" a="1"/>
  <c r="C342" i="45" s="1"/>
  <c r="F344" i="45" a="1"/>
  <c r="F344" i="45" s="1"/>
  <c r="G345" i="45" a="1"/>
  <c r="G345" i="45" s="1"/>
  <c r="D347" i="45" a="1"/>
  <c r="D347" i="45" s="1"/>
  <c r="D348" i="45" a="1"/>
  <c r="D348" i="45" s="1"/>
  <c r="F349" i="45" a="1"/>
  <c r="F349" i="45" s="1"/>
  <c r="G350" i="45" a="1"/>
  <c r="G350" i="45" s="1"/>
  <c r="C353" i="45" a="1"/>
  <c r="C353" i="45" s="1"/>
  <c r="D354" i="45" a="1"/>
  <c r="D354" i="45" s="1"/>
  <c r="E355" i="45" a="1"/>
  <c r="E355" i="45" s="1"/>
  <c r="C361" i="45" a="1"/>
  <c r="C361" i="45" s="1"/>
  <c r="E362" i="45" a="1"/>
  <c r="E362" i="45" s="1"/>
  <c r="F363" i="45" a="1"/>
  <c r="F363" i="45" s="1"/>
  <c r="G365" i="45" a="1"/>
  <c r="G365" i="45" s="1"/>
  <c r="C367" i="45" a="1"/>
  <c r="C367" i="45" s="1"/>
  <c r="D368" i="45" a="1"/>
  <c r="D368" i="45" s="1"/>
  <c r="G373" i="45" a="1"/>
  <c r="G373" i="45" s="1"/>
  <c r="D375" i="45" a="1"/>
  <c r="D375" i="45" s="1"/>
  <c r="E376" i="45" a="1"/>
  <c r="E376" i="45" s="1"/>
  <c r="F378" i="45" a="1"/>
  <c r="F378" i="45" s="1"/>
  <c r="G379" i="45" a="1"/>
  <c r="G379" i="45" s="1"/>
  <c r="C381" i="45" a="1"/>
  <c r="C381" i="45" s="1"/>
  <c r="F386" i="45" a="1"/>
  <c r="F386" i="45" s="1"/>
  <c r="C388" i="45" a="1"/>
  <c r="C388" i="45" s="1"/>
  <c r="D389" i="45" a="1"/>
  <c r="D389" i="45" s="1"/>
  <c r="E391" i="45" a="1"/>
  <c r="E391" i="45" s="1"/>
  <c r="F392" i="45" a="1"/>
  <c r="F392" i="45" s="1"/>
  <c r="G393" i="45" a="1"/>
  <c r="G393" i="45" s="1"/>
  <c r="E399" i="45" a="1"/>
  <c r="E399" i="45" s="1"/>
  <c r="G400" i="45" a="1"/>
  <c r="G400" i="45" s="1"/>
  <c r="C402" i="45" a="1"/>
  <c r="C402" i="45" s="1"/>
  <c r="D404" i="45" a="1"/>
  <c r="D404" i="45" s="1"/>
  <c r="E405" i="45" a="1"/>
  <c r="E405" i="45" s="1"/>
  <c r="F406" i="45" a="1"/>
  <c r="F406" i="45" s="1"/>
  <c r="C411" i="45" a="1"/>
  <c r="C411" i="45" s="1"/>
  <c r="G413" i="45" a="1"/>
  <c r="G413" i="45" s="1"/>
  <c r="E415" i="45" a="1"/>
  <c r="E415" i="45" s="1"/>
  <c r="C417" i="45" a="1"/>
  <c r="C417" i="45" s="1"/>
  <c r="F418" i="45" a="1"/>
  <c r="F418" i="45" s="1"/>
  <c r="D420" i="45" a="1"/>
  <c r="D420" i="45" s="1"/>
  <c r="G421" i="45" a="1"/>
  <c r="G421" i="45" s="1"/>
  <c r="E423" i="45" a="1"/>
  <c r="E423" i="45" s="1"/>
  <c r="C425" i="45" a="1"/>
  <c r="C425" i="45" s="1"/>
  <c r="F426" i="45" a="1"/>
  <c r="F426" i="45" s="1"/>
  <c r="D402" i="45" a="1"/>
  <c r="D402" i="45" s="1"/>
  <c r="D408" i="45" a="1"/>
  <c r="D408" i="45" s="1"/>
  <c r="D410" i="45" a="1"/>
  <c r="D410" i="45" s="1"/>
  <c r="E412" i="45" a="1"/>
  <c r="E412" i="45" s="1"/>
  <c r="E414" i="45" a="1"/>
  <c r="E414" i="45" s="1"/>
  <c r="F416" i="45" a="1"/>
  <c r="F416" i="45" s="1"/>
  <c r="G418" i="45" a="1"/>
  <c r="G418" i="45" s="1"/>
  <c r="G420" i="45" a="1"/>
  <c r="G420" i="45" s="1"/>
  <c r="C423" i="45" a="1"/>
  <c r="C423" i="45" s="1"/>
  <c r="G424" i="45" a="1"/>
  <c r="G424" i="45" s="1"/>
  <c r="G426" i="45" a="1"/>
  <c r="G426" i="45" s="1"/>
  <c r="E428" i="45" a="1"/>
  <c r="E428" i="45" s="1"/>
  <c r="C430" i="45" a="1"/>
  <c r="C430" i="45" s="1"/>
  <c r="F431" i="45" a="1"/>
  <c r="F431" i="45" s="1"/>
  <c r="D433" i="45" a="1"/>
  <c r="D433" i="45" s="1"/>
  <c r="G434" i="45" a="1"/>
  <c r="G434" i="45" s="1"/>
  <c r="E436" i="45" a="1"/>
  <c r="E436" i="45" s="1"/>
  <c r="C438" i="45" a="1"/>
  <c r="C438" i="45" s="1"/>
  <c r="F439" i="45" a="1"/>
  <c r="F439" i="45" s="1"/>
  <c r="D441" i="45" a="1"/>
  <c r="D441" i="45" s="1"/>
  <c r="G442" i="45" a="1"/>
  <c r="G442" i="45" s="1"/>
  <c r="D445" i="45" a="1"/>
  <c r="D445" i="45" s="1"/>
  <c r="E446" i="45" a="1"/>
  <c r="E446" i="45" s="1"/>
  <c r="E447" i="45" a="1"/>
  <c r="E447" i="45" s="1"/>
  <c r="F448" i="45" a="1"/>
  <c r="F448" i="45" s="1"/>
  <c r="C451" i="45" a="1"/>
  <c r="C451" i="45" s="1"/>
  <c r="C452" i="45" a="1"/>
  <c r="C452" i="45" s="1"/>
  <c r="F454" i="45" a="1"/>
  <c r="F454" i="45" s="1"/>
  <c r="F455" i="45" a="1"/>
  <c r="F455" i="45" s="1"/>
  <c r="C458" i="45" a="1"/>
  <c r="C458" i="45" s="1"/>
  <c r="D459" i="45" a="1"/>
  <c r="D459" i="45" s="1"/>
  <c r="D460" i="45" a="1"/>
  <c r="D460" i="45" s="1"/>
  <c r="E461" i="45" a="1"/>
  <c r="E461" i="45" s="1"/>
  <c r="G463" i="45" a="1"/>
  <c r="G463" i="45" s="1"/>
  <c r="G464" i="45" a="1"/>
  <c r="G464" i="45" s="1"/>
  <c r="E467" i="45" a="1"/>
  <c r="E467" i="45" s="1"/>
  <c r="E468" i="45" a="1"/>
  <c r="E468" i="45" s="1"/>
  <c r="G470" i="45" a="1"/>
  <c r="G470" i="45" s="1"/>
  <c r="C472" i="45" a="1"/>
  <c r="C472" i="45" s="1"/>
  <c r="C473" i="45" a="1"/>
  <c r="C473" i="45" s="1"/>
  <c r="D474" i="45" a="1"/>
  <c r="D474" i="45" s="1"/>
  <c r="F476" i="45" a="1"/>
  <c r="F476" i="45" s="1"/>
  <c r="F477" i="45" a="1"/>
  <c r="F477" i="45" s="1"/>
  <c r="D480" i="45" a="1"/>
  <c r="D480" i="45" s="1"/>
  <c r="D481" i="45" a="1"/>
  <c r="D481" i="45" s="1"/>
  <c r="F483" i="45" a="1"/>
  <c r="F483" i="45" s="1"/>
  <c r="G484" i="45" a="1"/>
  <c r="G484" i="45" s="1"/>
  <c r="G485" i="45" a="1"/>
  <c r="G485" i="45" s="1"/>
  <c r="C487" i="45" a="1"/>
  <c r="C487" i="45" s="1"/>
  <c r="E489" i="45" a="1"/>
  <c r="E489" i="45" s="1"/>
  <c r="E490" i="45" a="1"/>
  <c r="E490" i="45" s="1"/>
  <c r="C493" i="45" a="1"/>
  <c r="C493" i="45" s="1"/>
  <c r="C494" i="45" a="1"/>
  <c r="C494" i="45" s="1"/>
  <c r="E496" i="45" a="1"/>
  <c r="E496" i="45" s="1"/>
  <c r="F497" i="45" a="1"/>
  <c r="F497" i="45" s="1"/>
  <c r="F498" i="45" a="1"/>
  <c r="F498" i="45" s="1"/>
  <c r="G499" i="45" a="1"/>
  <c r="G499" i="45" s="1"/>
  <c r="D502" i="45" a="1"/>
  <c r="D502" i="45" s="1"/>
  <c r="D503" i="45" a="1"/>
  <c r="D503" i="45" s="1"/>
  <c r="G505" i="45" a="1"/>
  <c r="G505" i="45" s="1"/>
  <c r="G506" i="45" a="1"/>
  <c r="G506" i="45" s="1"/>
  <c r="D509" i="45" a="1"/>
  <c r="D509" i="45" s="1"/>
  <c r="E510" i="45" a="1"/>
  <c r="E510" i="45" s="1"/>
  <c r="E511" i="45" a="1"/>
  <c r="E511" i="45" s="1"/>
  <c r="F512" i="45" a="1"/>
  <c r="F512" i="45" s="1"/>
  <c r="C515" i="45" a="1"/>
  <c r="C515" i="45" s="1"/>
  <c r="D398" i="45" a="1"/>
  <c r="D398" i="45" s="1"/>
  <c r="G402" i="45" a="1"/>
  <c r="G402" i="45" s="1"/>
  <c r="C406" i="45" a="1"/>
  <c r="C406" i="45" s="1"/>
  <c r="F410" i="45" a="1"/>
  <c r="F410" i="45" s="1"/>
  <c r="F412" i="45" a="1"/>
  <c r="F412" i="45" s="1"/>
  <c r="G414" i="45" a="1"/>
  <c r="G414" i="45" s="1"/>
  <c r="G416" i="45" a="1"/>
  <c r="G416" i="45" s="1"/>
  <c r="C419" i="45" a="1"/>
  <c r="C419" i="45" s="1"/>
  <c r="D421" i="45" a="1"/>
  <c r="D421" i="45" s="1"/>
  <c r="D423" i="45" a="1"/>
  <c r="D423" i="45" s="1"/>
  <c r="D425" i="45" a="1"/>
  <c r="D425" i="45" s="1"/>
  <c r="C427" i="45" a="1"/>
  <c r="C427" i="45" s="1"/>
  <c r="F428" i="45" a="1"/>
  <c r="F428" i="45" s="1"/>
  <c r="D430" i="45" a="1"/>
  <c r="D430" i="45" s="1"/>
  <c r="G431" i="45" a="1"/>
  <c r="G431" i="45" s="1"/>
  <c r="E433" i="45" a="1"/>
  <c r="E433" i="45" s="1"/>
  <c r="C435" i="45" a="1"/>
  <c r="C435" i="45" s="1"/>
  <c r="F436" i="45" a="1"/>
  <c r="F436" i="45" s="1"/>
  <c r="D438" i="45" a="1"/>
  <c r="D438" i="45" s="1"/>
  <c r="G439" i="45" a="1"/>
  <c r="G439" i="45" s="1"/>
  <c r="E441" i="45" a="1"/>
  <c r="E441" i="45" s="1"/>
  <c r="C443" i="45" a="1"/>
  <c r="C443" i="45" s="1"/>
  <c r="C444" i="45" a="1"/>
  <c r="C444" i="45" s="1"/>
  <c r="F446" i="45" a="1"/>
  <c r="F446" i="45" s="1"/>
  <c r="F447" i="45" a="1"/>
  <c r="F447" i="45" s="1"/>
  <c r="C450" i="45" a="1"/>
  <c r="C450" i="45" s="1"/>
  <c r="D451" i="45" a="1"/>
  <c r="D451" i="45" s="1"/>
  <c r="D452" i="45" a="1"/>
  <c r="D452" i="45" s="1"/>
  <c r="E453" i="45" a="1"/>
  <c r="E453" i="45" s="1"/>
  <c r="G455" i="45" a="1"/>
  <c r="G455" i="45" s="1"/>
  <c r="G456" i="45" a="1"/>
  <c r="G456" i="45" s="1"/>
  <c r="E459" i="45" a="1"/>
  <c r="E459" i="45" s="1"/>
  <c r="E460" i="45" a="1"/>
  <c r="E460" i="45" s="1"/>
  <c r="G462" i="45" a="1"/>
  <c r="G462" i="45" s="1"/>
  <c r="C464" i="45" a="1"/>
  <c r="C464" i="45" s="1"/>
  <c r="C465" i="45" a="1"/>
  <c r="C465" i="45" s="1"/>
  <c r="D466" i="45" a="1"/>
  <c r="D466" i="45" s="1"/>
  <c r="F468" i="45" a="1"/>
  <c r="F468" i="45" s="1"/>
  <c r="F469" i="45" a="1"/>
  <c r="F469" i="45" s="1"/>
  <c r="D472" i="45" a="1"/>
  <c r="D472" i="45" s="1"/>
  <c r="D473" i="45" a="1"/>
  <c r="D473" i="45" s="1"/>
  <c r="F475" i="45" a="1"/>
  <c r="F475" i="45" s="1"/>
  <c r="G476" i="45" a="1"/>
  <c r="G476" i="45" s="1"/>
  <c r="G477" i="45" a="1"/>
  <c r="G477" i="45" s="1"/>
  <c r="C479" i="45" a="1"/>
  <c r="C479" i="45" s="1"/>
  <c r="E481" i="45" a="1"/>
  <c r="E481" i="45" s="1"/>
  <c r="E482" i="45" a="1"/>
  <c r="E482" i="45" s="1"/>
  <c r="C485" i="45" a="1"/>
  <c r="C485" i="45" s="1"/>
  <c r="C486" i="45" a="1"/>
  <c r="C486" i="45" s="1"/>
  <c r="E488" i="45" a="1"/>
  <c r="E488" i="45" s="1"/>
  <c r="F489" i="45" a="1"/>
  <c r="F489" i="45" s="1"/>
  <c r="F490" i="45" a="1"/>
  <c r="F490" i="45" s="1"/>
  <c r="G491" i="45" a="1"/>
  <c r="G491" i="45" s="1"/>
  <c r="D494" i="45" a="1"/>
  <c r="D494" i="45" s="1"/>
  <c r="D495" i="45" a="1"/>
  <c r="D495" i="45" s="1"/>
  <c r="G497" i="45" a="1"/>
  <c r="G497" i="45" s="1"/>
  <c r="G498" i="45" a="1"/>
  <c r="G498" i="45" s="1"/>
  <c r="D501" i="45" a="1"/>
  <c r="D501" i="45" s="1"/>
  <c r="E502" i="45" a="1"/>
  <c r="E502" i="45" s="1"/>
  <c r="E503" i="45" a="1"/>
  <c r="E503" i="45" s="1"/>
  <c r="F504" i="45" a="1"/>
  <c r="F504" i="45" s="1"/>
  <c r="C507" i="45" a="1"/>
  <c r="C507" i="45" s="1"/>
  <c r="C508" i="45" a="1"/>
  <c r="C508" i="45" s="1"/>
  <c r="F510" i="45" a="1"/>
  <c r="F510" i="45" s="1"/>
  <c r="F511" i="45" a="1"/>
  <c r="F511" i="45" s="1"/>
  <c r="C514" i="45" a="1"/>
  <c r="C514" i="45" s="1"/>
  <c r="G398" i="45" a="1"/>
  <c r="G398" i="45" s="1"/>
  <c r="E403" i="45" a="1"/>
  <c r="E403" i="45" s="1"/>
  <c r="D406" i="45" a="1"/>
  <c r="D406" i="45" s="1"/>
  <c r="F408" i="45" a="1"/>
  <c r="F408" i="45" s="1"/>
  <c r="G412" i="45" a="1"/>
  <c r="G412" i="45" s="1"/>
  <c r="C415" i="45" a="1"/>
  <c r="C415" i="45" s="1"/>
  <c r="D417" i="45" a="1"/>
  <c r="D417" i="45" s="1"/>
  <c r="D419" i="45" a="1"/>
  <c r="D419" i="45" s="1"/>
  <c r="E421" i="45" a="1"/>
  <c r="E421" i="45" s="1"/>
  <c r="F423" i="45" a="1"/>
  <c r="F423" i="45" s="1"/>
  <c r="E425" i="45" a="1"/>
  <c r="E425" i="45" s="1"/>
  <c r="D427" i="45" a="1"/>
  <c r="D427" i="45" s="1"/>
  <c r="G428" i="45" a="1"/>
  <c r="G428" i="45" s="1"/>
  <c r="E430" i="45" a="1"/>
  <c r="E430" i="45" s="1"/>
  <c r="C432" i="45" a="1"/>
  <c r="C432" i="45" s="1"/>
  <c r="F433" i="45" a="1"/>
  <c r="F433" i="45" s="1"/>
  <c r="D435" i="45" a="1"/>
  <c r="D435" i="45" s="1"/>
  <c r="G436" i="45" a="1"/>
  <c r="G436" i="45" s="1"/>
  <c r="E438" i="45" a="1"/>
  <c r="E438" i="45" s="1"/>
  <c r="C440" i="45" a="1"/>
  <c r="C440" i="45" s="1"/>
  <c r="F441" i="45" a="1"/>
  <c r="F441" i="45" s="1"/>
  <c r="D443" i="45" a="1"/>
  <c r="D443" i="45" s="1"/>
  <c r="D444" i="45" a="1"/>
  <c r="D444" i="45" s="1"/>
  <c r="E445" i="45" a="1"/>
  <c r="E445" i="45" s="1"/>
  <c r="G447" i="45" a="1"/>
  <c r="G447" i="45" s="1"/>
  <c r="G448" i="45" a="1"/>
  <c r="G448" i="45" s="1"/>
  <c r="E451" i="45" a="1"/>
  <c r="E451" i="45" s="1"/>
  <c r="E452" i="45" a="1"/>
  <c r="E452" i="45" s="1"/>
  <c r="G454" i="45" a="1"/>
  <c r="G454" i="45" s="1"/>
  <c r="C456" i="45" a="1"/>
  <c r="C456" i="45" s="1"/>
  <c r="C457" i="45" a="1"/>
  <c r="C457" i="45" s="1"/>
  <c r="D458" i="45" a="1"/>
  <c r="D458" i="45" s="1"/>
  <c r="F460" i="45" a="1"/>
  <c r="F460" i="45" s="1"/>
  <c r="F461" i="45" a="1"/>
  <c r="F461" i="45" s="1"/>
  <c r="D464" i="45" a="1"/>
  <c r="D464" i="45" s="1"/>
  <c r="D465" i="45" a="1"/>
  <c r="D465" i="45" s="1"/>
  <c r="F467" i="45" a="1"/>
  <c r="F467" i="45" s="1"/>
  <c r="G468" i="45" a="1"/>
  <c r="G468" i="45" s="1"/>
  <c r="G469" i="45" a="1"/>
  <c r="G469" i="45" s="1"/>
  <c r="C471" i="45" a="1"/>
  <c r="C471" i="45" s="1"/>
  <c r="E473" i="45" a="1"/>
  <c r="E473" i="45" s="1"/>
  <c r="E474" i="45" a="1"/>
  <c r="E474" i="45" s="1"/>
  <c r="C477" i="45" a="1"/>
  <c r="C477" i="45" s="1"/>
  <c r="C478" i="45" a="1"/>
  <c r="C478" i="45" s="1"/>
  <c r="E480" i="45" a="1"/>
  <c r="E480" i="45" s="1"/>
  <c r="F481" i="45" a="1"/>
  <c r="F481" i="45" s="1"/>
  <c r="F482" i="45" a="1"/>
  <c r="F482" i="45" s="1"/>
  <c r="G483" i="45" a="1"/>
  <c r="G483" i="45" s="1"/>
  <c r="D486" i="45" a="1"/>
  <c r="D486" i="45" s="1"/>
  <c r="D487" i="45" a="1"/>
  <c r="D487" i="45" s="1"/>
  <c r="G489" i="45" a="1"/>
  <c r="G489" i="45" s="1"/>
  <c r="G490" i="45" a="1"/>
  <c r="G490" i="45" s="1"/>
  <c r="D493" i="45" a="1"/>
  <c r="D493" i="45" s="1"/>
  <c r="E494" i="45" a="1"/>
  <c r="E494" i="45" s="1"/>
  <c r="E495" i="45" a="1"/>
  <c r="E495" i="45" s="1"/>
  <c r="F496" i="45" a="1"/>
  <c r="F496" i="45" s="1"/>
  <c r="C499" i="45" a="1"/>
  <c r="C499" i="45" s="1"/>
  <c r="C500" i="45" a="1"/>
  <c r="C500" i="45" s="1"/>
  <c r="F502" i="45" a="1"/>
  <c r="F502" i="45" s="1"/>
  <c r="F503" i="45" a="1"/>
  <c r="F503" i="45" s="1"/>
  <c r="C506" i="45" a="1"/>
  <c r="C506" i="45" s="1"/>
  <c r="D507" i="45" a="1"/>
  <c r="D507" i="45" s="1"/>
  <c r="D508" i="45" a="1"/>
  <c r="D508" i="45" s="1"/>
  <c r="E509" i="45" a="1"/>
  <c r="E509" i="45" s="1"/>
  <c r="G511" i="45" a="1"/>
  <c r="G511" i="45" s="1"/>
  <c r="G512" i="45" a="1"/>
  <c r="G512" i="45" s="1"/>
  <c r="D399" i="45" a="1"/>
  <c r="D399" i="45" s="1"/>
  <c r="C407" i="45" a="1"/>
  <c r="C407" i="45" s="1"/>
  <c r="E411" i="45" a="1"/>
  <c r="E411" i="45" s="1"/>
  <c r="D413" i="45" a="1"/>
  <c r="D413" i="45" s="1"/>
  <c r="D415" i="45" a="1"/>
  <c r="D415" i="45" s="1"/>
  <c r="E417" i="45" a="1"/>
  <c r="E417" i="45" s="1"/>
  <c r="F419" i="45" a="1"/>
  <c r="F419" i="45" s="1"/>
  <c r="F421" i="45" a="1"/>
  <c r="F421" i="45" s="1"/>
  <c r="G423" i="45" a="1"/>
  <c r="G423" i="45" s="1"/>
  <c r="F425" i="45" a="1"/>
  <c r="F425" i="45" s="1"/>
  <c r="E427" i="45" a="1"/>
  <c r="E427" i="45" s="1"/>
  <c r="C429" i="45" a="1"/>
  <c r="C429" i="45" s="1"/>
  <c r="F430" i="45" a="1"/>
  <c r="F430" i="45" s="1"/>
  <c r="D432" i="45" a="1"/>
  <c r="D432" i="45" s="1"/>
  <c r="G433" i="45" a="1"/>
  <c r="G433" i="45" s="1"/>
  <c r="E435" i="45" a="1"/>
  <c r="E435" i="45" s="1"/>
  <c r="C437" i="45" a="1"/>
  <c r="C437" i="45" s="1"/>
  <c r="F438" i="45" a="1"/>
  <c r="F438" i="45" s="1"/>
  <c r="D440" i="45" a="1"/>
  <c r="D440" i="45" s="1"/>
  <c r="G441" i="45" a="1"/>
  <c r="G441" i="45" s="1"/>
  <c r="E443" i="45" a="1"/>
  <c r="E443" i="45" s="1"/>
  <c r="E444" i="45" a="1"/>
  <c r="E444" i="45" s="1"/>
  <c r="G446" i="45" a="1"/>
  <c r="G446" i="45" s="1"/>
  <c r="C448" i="45" a="1"/>
  <c r="C448" i="45" s="1"/>
  <c r="C449" i="45" a="1"/>
  <c r="C449" i="45" s="1"/>
  <c r="D450" i="45" a="1"/>
  <c r="D450" i="45" s="1"/>
  <c r="F452" i="45" a="1"/>
  <c r="F452" i="45" s="1"/>
  <c r="F453" i="45" a="1"/>
  <c r="F453" i="45" s="1"/>
  <c r="D456" i="45" a="1"/>
  <c r="D456" i="45" s="1"/>
  <c r="D457" i="45" a="1"/>
  <c r="D457" i="45" s="1"/>
  <c r="F459" i="45" a="1"/>
  <c r="F459" i="45" s="1"/>
  <c r="G460" i="45" a="1"/>
  <c r="G460" i="45" s="1"/>
  <c r="G461" i="45" a="1"/>
  <c r="G461" i="45" s="1"/>
  <c r="C463" i="45" a="1"/>
  <c r="C463" i="45" s="1"/>
  <c r="E465" i="45" a="1"/>
  <c r="E465" i="45" s="1"/>
  <c r="E466" i="45" a="1"/>
  <c r="E466" i="45" s="1"/>
  <c r="C469" i="45" a="1"/>
  <c r="C469" i="45" s="1"/>
  <c r="C470" i="45" a="1"/>
  <c r="C470" i="45" s="1"/>
  <c r="E472" i="45" a="1"/>
  <c r="E472" i="45" s="1"/>
  <c r="F473" i="45" a="1"/>
  <c r="F473" i="45" s="1"/>
  <c r="F474" i="45" a="1"/>
  <c r="F474" i="45" s="1"/>
  <c r="G475" i="45" a="1"/>
  <c r="G475" i="45" s="1"/>
  <c r="D478" i="45" a="1"/>
  <c r="D478" i="45" s="1"/>
  <c r="D479" i="45" a="1"/>
  <c r="D479" i="45" s="1"/>
  <c r="G481" i="45" a="1"/>
  <c r="G481" i="45" s="1"/>
  <c r="G482" i="45" a="1"/>
  <c r="G482" i="45" s="1"/>
  <c r="D485" i="45" a="1"/>
  <c r="D485" i="45" s="1"/>
  <c r="E486" i="45" a="1"/>
  <c r="E486" i="45" s="1"/>
  <c r="E487" i="45" a="1"/>
  <c r="E487" i="45" s="1"/>
  <c r="F488" i="45" a="1"/>
  <c r="F488" i="45" s="1"/>
  <c r="C491" i="45" a="1"/>
  <c r="C491" i="45" s="1"/>
  <c r="C492" i="45" a="1"/>
  <c r="C492" i="45" s="1"/>
  <c r="F494" i="45" a="1"/>
  <c r="F494" i="45" s="1"/>
  <c r="F495" i="45" a="1"/>
  <c r="F495" i="45" s="1"/>
  <c r="C498" i="45" a="1"/>
  <c r="C498" i="45" s="1"/>
  <c r="D499" i="45" a="1"/>
  <c r="D499" i="45" s="1"/>
  <c r="D500" i="45" a="1"/>
  <c r="D500" i="45" s="1"/>
  <c r="E501" i="45" a="1"/>
  <c r="E501" i="45" s="1"/>
  <c r="G503" i="45" a="1"/>
  <c r="G503" i="45" s="1"/>
  <c r="G504" i="45" a="1"/>
  <c r="G504" i="45" s="1"/>
  <c r="E507" i="45" a="1"/>
  <c r="E507" i="45" s="1"/>
  <c r="E508" i="45" a="1"/>
  <c r="E508" i="45" s="1"/>
  <c r="G510" i="45" a="1"/>
  <c r="G510" i="45" s="1"/>
  <c r="C512" i="45" a="1"/>
  <c r="C512" i="45" s="1"/>
  <c r="C513" i="45" a="1"/>
  <c r="C513" i="45" s="1"/>
  <c r="D514" i="45" a="1"/>
  <c r="D514" i="45" s="1"/>
  <c r="D395" i="45" a="1"/>
  <c r="D395" i="45" s="1"/>
  <c r="G399" i="45" a="1"/>
  <c r="G399" i="45" s="1"/>
  <c r="F404" i="45" a="1"/>
  <c r="F404" i="45" s="1"/>
  <c r="D409" i="45" a="1"/>
  <c r="D409" i="45" s="1"/>
  <c r="E413" i="45" a="1"/>
  <c r="E413" i="45" s="1"/>
  <c r="F415" i="45" a="1"/>
  <c r="F415" i="45" s="1"/>
  <c r="F417" i="45" a="1"/>
  <c r="F417" i="45" s="1"/>
  <c r="G419" i="45" a="1"/>
  <c r="G419" i="45" s="1"/>
  <c r="C422" i="45" a="1"/>
  <c r="C422" i="45" s="1"/>
  <c r="C424" i="45" a="1"/>
  <c r="C424" i="45" s="1"/>
  <c r="G425" i="45" a="1"/>
  <c r="G425" i="45" s="1"/>
  <c r="F427" i="45" a="1"/>
  <c r="F427" i="45" s="1"/>
  <c r="D429" i="45" a="1"/>
  <c r="D429" i="45" s="1"/>
  <c r="G430" i="45" a="1"/>
  <c r="G430" i="45" s="1"/>
  <c r="E432" i="45" a="1"/>
  <c r="E432" i="45" s="1"/>
  <c r="C434" i="45" a="1"/>
  <c r="C434" i="45" s="1"/>
  <c r="F435" i="45" a="1"/>
  <c r="F435" i="45" s="1"/>
  <c r="D437" i="45" a="1"/>
  <c r="D437" i="45" s="1"/>
  <c r="G438" i="45" a="1"/>
  <c r="G438" i="45" s="1"/>
  <c r="E440" i="45" a="1"/>
  <c r="E440" i="45" s="1"/>
  <c r="C442" i="45" a="1"/>
  <c r="C442" i="45" s="1"/>
  <c r="F444" i="45" a="1"/>
  <c r="F444" i="45" s="1"/>
  <c r="F445" i="45" a="1"/>
  <c r="F445" i="45" s="1"/>
  <c r="D448" i="45" a="1"/>
  <c r="D448" i="45" s="1"/>
  <c r="D449" i="45" a="1"/>
  <c r="D449" i="45" s="1"/>
  <c r="F451" i="45" a="1"/>
  <c r="F451" i="45" s="1"/>
  <c r="G452" i="45" a="1"/>
  <c r="G452" i="45" s="1"/>
  <c r="G453" i="45" a="1"/>
  <c r="G453" i="45" s="1"/>
  <c r="C455" i="45" a="1"/>
  <c r="C455" i="45" s="1"/>
  <c r="E457" i="45" a="1"/>
  <c r="E457" i="45" s="1"/>
  <c r="E458" i="45" a="1"/>
  <c r="E458" i="45" s="1"/>
  <c r="C461" i="45" a="1"/>
  <c r="C461" i="45" s="1"/>
  <c r="C462" i="45" a="1"/>
  <c r="C462" i="45" s="1"/>
  <c r="E464" i="45" a="1"/>
  <c r="E464" i="45" s="1"/>
  <c r="F465" i="45" a="1"/>
  <c r="F465" i="45" s="1"/>
  <c r="F466" i="45" a="1"/>
  <c r="F466" i="45" s="1"/>
  <c r="G467" i="45" a="1"/>
  <c r="G467" i="45" s="1"/>
  <c r="D470" i="45" a="1"/>
  <c r="D470" i="45" s="1"/>
  <c r="D471" i="45" a="1"/>
  <c r="D471" i="45" s="1"/>
  <c r="G473" i="45" a="1"/>
  <c r="G473" i="45" s="1"/>
  <c r="G474" i="45" a="1"/>
  <c r="G474" i="45" s="1"/>
  <c r="D477" i="45" a="1"/>
  <c r="D477" i="45" s="1"/>
  <c r="E478" i="45" a="1"/>
  <c r="E478" i="45" s="1"/>
  <c r="E479" i="45" a="1"/>
  <c r="E479" i="45" s="1"/>
  <c r="F480" i="45" a="1"/>
  <c r="F480" i="45" s="1"/>
  <c r="C483" i="45" a="1"/>
  <c r="C483" i="45" s="1"/>
  <c r="C484" i="45" a="1"/>
  <c r="C484" i="45" s="1"/>
  <c r="F486" i="45" a="1"/>
  <c r="F486" i="45" s="1"/>
  <c r="F487" i="45" a="1"/>
  <c r="F487" i="45" s="1"/>
  <c r="C490" i="45" a="1"/>
  <c r="C490" i="45" s="1"/>
  <c r="D491" i="45" a="1"/>
  <c r="D491" i="45" s="1"/>
  <c r="D492" i="45" a="1"/>
  <c r="D492" i="45" s="1"/>
  <c r="E493" i="45" a="1"/>
  <c r="E493" i="45" s="1"/>
  <c r="G495" i="45" a="1"/>
  <c r="G495" i="45" s="1"/>
  <c r="G496" i="45" a="1"/>
  <c r="G496" i="45" s="1"/>
  <c r="E499" i="45" a="1"/>
  <c r="E499" i="45" s="1"/>
  <c r="E500" i="45" a="1"/>
  <c r="E500" i="45" s="1"/>
  <c r="G502" i="45" a="1"/>
  <c r="G502" i="45" s="1"/>
  <c r="C504" i="45" a="1"/>
  <c r="C504" i="45" s="1"/>
  <c r="C505" i="45" a="1"/>
  <c r="C505" i="45" s="1"/>
  <c r="D506" i="45" a="1"/>
  <c r="D506" i="45" s="1"/>
  <c r="F508" i="45" a="1"/>
  <c r="F508" i="45" s="1"/>
  <c r="F509" i="45" a="1"/>
  <c r="F509" i="45" s="1"/>
  <c r="D512" i="45" a="1"/>
  <c r="D512" i="45" s="1"/>
  <c r="D513" i="45" a="1"/>
  <c r="D513" i="45" s="1"/>
  <c r="F515" i="45" a="1"/>
  <c r="F515" i="45" s="1"/>
  <c r="G516" i="45" a="1"/>
  <c r="G516" i="45" s="1"/>
  <c r="G395" i="45" a="1"/>
  <c r="G395" i="45" s="1"/>
  <c r="F400" i="45" a="1"/>
  <c r="F400" i="45" s="1"/>
  <c r="C405" i="45" a="1"/>
  <c r="C405" i="45" s="1"/>
  <c r="E409" i="45" a="1"/>
  <c r="E409" i="45" s="1"/>
  <c r="G411" i="45" a="1"/>
  <c r="G411" i="45" s="1"/>
  <c r="F413" i="45" a="1"/>
  <c r="F413" i="45" s="1"/>
  <c r="G415" i="45" a="1"/>
  <c r="G415" i="45" s="1"/>
  <c r="C418" i="45" a="1"/>
  <c r="C418" i="45" s="1"/>
  <c r="C420" i="45" a="1"/>
  <c r="C420" i="45" s="1"/>
  <c r="D422" i="45" a="1"/>
  <c r="D422" i="45" s="1"/>
  <c r="D424" i="45" a="1"/>
  <c r="D424" i="45" s="1"/>
  <c r="C426" i="45" a="1"/>
  <c r="C426" i="45" s="1"/>
  <c r="G427" i="45" a="1"/>
  <c r="G427" i="45" s="1"/>
  <c r="E429" i="45" a="1"/>
  <c r="E429" i="45" s="1"/>
  <c r="C431" i="45" a="1"/>
  <c r="C431" i="45" s="1"/>
  <c r="F432" i="45" a="1"/>
  <c r="F432" i="45" s="1"/>
  <c r="D434" i="45" a="1"/>
  <c r="D434" i="45" s="1"/>
  <c r="G435" i="45" a="1"/>
  <c r="G435" i="45" s="1"/>
  <c r="E437" i="45" a="1"/>
  <c r="E437" i="45" s="1"/>
  <c r="C439" i="45" a="1"/>
  <c r="C439" i="45" s="1"/>
  <c r="F440" i="45" a="1"/>
  <c r="F440" i="45" s="1"/>
  <c r="D442" i="45" a="1"/>
  <c r="D442" i="45" s="1"/>
  <c r="F443" i="45" a="1"/>
  <c r="F443" i="45" s="1"/>
  <c r="G444" i="45" a="1"/>
  <c r="G444" i="45" s="1"/>
  <c r="G445" i="45" a="1"/>
  <c r="G445" i="45" s="1"/>
  <c r="C447" i="45" a="1"/>
  <c r="C447" i="45" s="1"/>
  <c r="E449" i="45" a="1"/>
  <c r="E449" i="45" s="1"/>
  <c r="E450" i="45" a="1"/>
  <c r="E450" i="45" s="1"/>
  <c r="C453" i="45" a="1"/>
  <c r="C453" i="45" s="1"/>
  <c r="C454" i="45" a="1"/>
  <c r="C454" i="45" s="1"/>
  <c r="E456" i="45" a="1"/>
  <c r="E456" i="45" s="1"/>
  <c r="F457" i="45" a="1"/>
  <c r="F457" i="45" s="1"/>
  <c r="F458" i="45" a="1"/>
  <c r="F458" i="45" s="1"/>
  <c r="G459" i="45" a="1"/>
  <c r="G459" i="45" s="1"/>
  <c r="D462" i="45" a="1"/>
  <c r="D462" i="45" s="1"/>
  <c r="D463" i="45" a="1"/>
  <c r="D463" i="45" s="1"/>
  <c r="G465" i="45" a="1"/>
  <c r="G465" i="45" s="1"/>
  <c r="G466" i="45" a="1"/>
  <c r="G466" i="45" s="1"/>
  <c r="D469" i="45" a="1"/>
  <c r="D469" i="45" s="1"/>
  <c r="E470" i="45" a="1"/>
  <c r="E470" i="45" s="1"/>
  <c r="E471" i="45" a="1"/>
  <c r="E471" i="45" s="1"/>
  <c r="F472" i="45" a="1"/>
  <c r="F472" i="45" s="1"/>
  <c r="C475" i="45" a="1"/>
  <c r="C475" i="45" s="1"/>
  <c r="C476" i="45" a="1"/>
  <c r="C476" i="45" s="1"/>
  <c r="F478" i="45" a="1"/>
  <c r="F478" i="45" s="1"/>
  <c r="F479" i="45" a="1"/>
  <c r="F479" i="45" s="1"/>
  <c r="C482" i="45" a="1"/>
  <c r="C482" i="45" s="1"/>
  <c r="D483" i="45" a="1"/>
  <c r="D483" i="45" s="1"/>
  <c r="D484" i="45" a="1"/>
  <c r="D484" i="45" s="1"/>
  <c r="E485" i="45" a="1"/>
  <c r="E485" i="45" s="1"/>
  <c r="G487" i="45" a="1"/>
  <c r="G487" i="45" s="1"/>
  <c r="G488" i="45" a="1"/>
  <c r="G488" i="45" s="1"/>
  <c r="E491" i="45" a="1"/>
  <c r="E491" i="45" s="1"/>
  <c r="E492" i="45" a="1"/>
  <c r="E492" i="45" s="1"/>
  <c r="G494" i="45" a="1"/>
  <c r="G494" i="45" s="1"/>
  <c r="C496" i="45" a="1"/>
  <c r="C496" i="45" s="1"/>
  <c r="C497" i="45" a="1"/>
  <c r="C497" i="45" s="1"/>
  <c r="D498" i="45" a="1"/>
  <c r="D498" i="45" s="1"/>
  <c r="F500" i="45" a="1"/>
  <c r="F500" i="45" s="1"/>
  <c r="F501" i="45" a="1"/>
  <c r="F501" i="45" s="1"/>
  <c r="D504" i="45" a="1"/>
  <c r="D504" i="45" s="1"/>
  <c r="D505" i="45" a="1"/>
  <c r="D505" i="45" s="1"/>
  <c r="F507" i="45" a="1"/>
  <c r="F507" i="45" s="1"/>
  <c r="G508" i="45" a="1"/>
  <c r="G508" i="45" s="1"/>
  <c r="G509" i="45" a="1"/>
  <c r="G509" i="45" s="1"/>
  <c r="C511" i="45" a="1"/>
  <c r="C511" i="45" s="1"/>
  <c r="E513" i="45" a="1"/>
  <c r="E513" i="45" s="1"/>
  <c r="E514" i="45" a="1"/>
  <c r="E514" i="45" s="1"/>
  <c r="C517" i="45" a="1"/>
  <c r="C517" i="45" s="1"/>
  <c r="E396" i="45" a="1"/>
  <c r="E396" i="45" s="1"/>
  <c r="C401" i="45" a="1"/>
  <c r="C401" i="45" s="1"/>
  <c r="D405" i="45" a="1"/>
  <c r="D405" i="45" s="1"/>
  <c r="E407" i="45" a="1"/>
  <c r="E407" i="45" s="1"/>
  <c r="F409" i="45" a="1"/>
  <c r="F409" i="45" s="1"/>
  <c r="C412" i="45" a="1"/>
  <c r="C412" i="45" s="1"/>
  <c r="C414" i="45" a="1"/>
  <c r="C414" i="45" s="1"/>
  <c r="C416" i="45" a="1"/>
  <c r="C416" i="45" s="1"/>
  <c r="D418" i="45" a="1"/>
  <c r="D418" i="45" s="1"/>
  <c r="E420" i="45" a="1"/>
  <c r="E420" i="45" s="1"/>
  <c r="E422" i="45" a="1"/>
  <c r="E422" i="45" s="1"/>
  <c r="E424" i="45" a="1"/>
  <c r="E424" i="45" s="1"/>
  <c r="D426" i="45" a="1"/>
  <c r="D426" i="45" s="1"/>
  <c r="C428" i="45" a="1"/>
  <c r="C428" i="45" s="1"/>
  <c r="F429" i="45" a="1"/>
  <c r="F429" i="45" s="1"/>
  <c r="D431" i="45" a="1"/>
  <c r="D431" i="45" s="1"/>
  <c r="G432" i="45" a="1"/>
  <c r="G432" i="45" s="1"/>
  <c r="E434" i="45" a="1"/>
  <c r="E434" i="45" s="1"/>
  <c r="C436" i="45" a="1"/>
  <c r="C436" i="45" s="1"/>
  <c r="F437" i="45" a="1"/>
  <c r="F437" i="45" s="1"/>
  <c r="D439" i="45" a="1"/>
  <c r="D439" i="45" s="1"/>
  <c r="G440" i="45" a="1"/>
  <c r="G440" i="45" s="1"/>
  <c r="E442" i="45" a="1"/>
  <c r="E442" i="45" s="1"/>
  <c r="C445" i="45" a="1"/>
  <c r="C445" i="45" s="1"/>
  <c r="C446" i="45" a="1"/>
  <c r="C446" i="45" s="1"/>
  <c r="E448" i="45" a="1"/>
  <c r="E448" i="45" s="1"/>
  <c r="F449" i="45" a="1"/>
  <c r="F449" i="45" s="1"/>
  <c r="F450" i="45" a="1"/>
  <c r="F450" i="45" s="1"/>
  <c r="G451" i="45" a="1"/>
  <c r="G451" i="45" s="1"/>
  <c r="D454" i="45" a="1"/>
  <c r="D454" i="45" s="1"/>
  <c r="D455" i="45" a="1"/>
  <c r="D455" i="45" s="1"/>
  <c r="G457" i="45" a="1"/>
  <c r="G457" i="45" s="1"/>
  <c r="G458" i="45" a="1"/>
  <c r="G458" i="45" s="1"/>
  <c r="D461" i="45" a="1"/>
  <c r="D461" i="45" s="1"/>
  <c r="E462" i="45" a="1"/>
  <c r="E462" i="45" s="1"/>
  <c r="E463" i="45" a="1"/>
  <c r="E463" i="45" s="1"/>
  <c r="F464" i="45" a="1"/>
  <c r="F464" i="45" s="1"/>
  <c r="C467" i="45" a="1"/>
  <c r="C467" i="45" s="1"/>
  <c r="C468" i="45" a="1"/>
  <c r="C468" i="45" s="1"/>
  <c r="F470" i="45" a="1"/>
  <c r="F470" i="45" s="1"/>
  <c r="F471" i="45" a="1"/>
  <c r="F471" i="45" s="1"/>
  <c r="C474" i="45" a="1"/>
  <c r="C474" i="45" s="1"/>
  <c r="D475" i="45" a="1"/>
  <c r="D475" i="45" s="1"/>
  <c r="D476" i="45" a="1"/>
  <c r="D476" i="45" s="1"/>
  <c r="E477" i="45" a="1"/>
  <c r="E477" i="45" s="1"/>
  <c r="G479" i="45" a="1"/>
  <c r="G479" i="45" s="1"/>
  <c r="G480" i="45" a="1"/>
  <c r="G480" i="45" s="1"/>
  <c r="E483" i="45" a="1"/>
  <c r="E483" i="45" s="1"/>
  <c r="E484" i="45" a="1"/>
  <c r="E484" i="45" s="1"/>
  <c r="G486" i="45" a="1"/>
  <c r="G486" i="45" s="1"/>
  <c r="C488" i="45" a="1"/>
  <c r="C488" i="45" s="1"/>
  <c r="C489" i="45" a="1"/>
  <c r="C489" i="45" s="1"/>
  <c r="D490" i="45" a="1"/>
  <c r="D490" i="45" s="1"/>
  <c r="F492" i="45" a="1"/>
  <c r="F492" i="45" s="1"/>
  <c r="F493" i="45" a="1"/>
  <c r="F493" i="45" s="1"/>
  <c r="D496" i="45" a="1"/>
  <c r="D496" i="45" s="1"/>
  <c r="D497" i="45" a="1"/>
  <c r="D497" i="45" s="1"/>
  <c r="F499" i="45" a="1"/>
  <c r="F499" i="45" s="1"/>
  <c r="G500" i="45" a="1"/>
  <c r="G500" i="45" s="1"/>
  <c r="G501" i="45" a="1"/>
  <c r="G501" i="45" s="1"/>
  <c r="C503" i="45" a="1"/>
  <c r="C503" i="45" s="1"/>
  <c r="E505" i="45" a="1"/>
  <c r="E505" i="45" s="1"/>
  <c r="E506" i="45" a="1"/>
  <c r="E506" i="45" s="1"/>
  <c r="C509" i="45" a="1"/>
  <c r="C509" i="45" s="1"/>
  <c r="C510" i="45" a="1"/>
  <c r="C510" i="45" s="1"/>
  <c r="E512" i="45" a="1"/>
  <c r="E512" i="45" s="1"/>
  <c r="C397" i="45" a="1"/>
  <c r="C397" i="45" s="1"/>
  <c r="F401" i="45" a="1"/>
  <c r="F401" i="45" s="1"/>
  <c r="F405" i="45" a="1"/>
  <c r="F405" i="45" s="1"/>
  <c r="C408" i="45" a="1"/>
  <c r="C408" i="45" s="1"/>
  <c r="D412" i="45" a="1"/>
  <c r="D412" i="45" s="1"/>
  <c r="D414" i="45" a="1"/>
  <c r="D414" i="45" s="1"/>
  <c r="E416" i="45" a="1"/>
  <c r="E416" i="45" s="1"/>
  <c r="E418" i="45" a="1"/>
  <c r="E418" i="45" s="1"/>
  <c r="F420" i="45" a="1"/>
  <c r="F420" i="45" s="1"/>
  <c r="G422" i="45" a="1"/>
  <c r="G422" i="45" s="1"/>
  <c r="F424" i="45" a="1"/>
  <c r="F424" i="45" s="1"/>
  <c r="E426" i="45" a="1"/>
  <c r="E426" i="45" s="1"/>
  <c r="D428" i="45" a="1"/>
  <c r="D428" i="45" s="1"/>
  <c r="G429" i="45" a="1"/>
  <c r="G429" i="45" s="1"/>
  <c r="E431" i="45" a="1"/>
  <c r="E431" i="45" s="1"/>
  <c r="C433" i="45" a="1"/>
  <c r="C433" i="45" s="1"/>
  <c r="F434" i="45" a="1"/>
  <c r="F434" i="45" s="1"/>
  <c r="D436" i="45" a="1"/>
  <c r="D436" i="45" s="1"/>
  <c r="G437" i="45" a="1"/>
  <c r="G437" i="45" s="1"/>
  <c r="E439" i="45" a="1"/>
  <c r="E439" i="45" s="1"/>
  <c r="C441" i="45" a="1"/>
  <c r="C441" i="45" s="1"/>
  <c r="F442" i="45" a="1"/>
  <c r="F442" i="45" s="1"/>
  <c r="G443" i="45" a="1"/>
  <c r="G443" i="45" s="1"/>
  <c r="D446" i="45" a="1"/>
  <c r="D446" i="45" s="1"/>
  <c r="D447" i="45" a="1"/>
  <c r="D447" i="45" s="1"/>
  <c r="G449" i="45" a="1"/>
  <c r="G449" i="45" s="1"/>
  <c r="G450" i="45" a="1"/>
  <c r="G450" i="45" s="1"/>
  <c r="D453" i="45" a="1"/>
  <c r="D453" i="45" s="1"/>
  <c r="E454" i="45" a="1"/>
  <c r="E454" i="45" s="1"/>
  <c r="E455" i="45" a="1"/>
  <c r="E455" i="45" s="1"/>
  <c r="F456" i="45" a="1"/>
  <c r="F456" i="45" s="1"/>
  <c r="C459" i="45" a="1"/>
  <c r="C459" i="45" s="1"/>
  <c r="C460" i="45" a="1"/>
  <c r="C460" i="45" s="1"/>
  <c r="F462" i="45" a="1"/>
  <c r="F462" i="45" s="1"/>
  <c r="F463" i="45" a="1"/>
  <c r="F463" i="45" s="1"/>
  <c r="C466" i="45" a="1"/>
  <c r="C466" i="45" s="1"/>
  <c r="D467" i="45" a="1"/>
  <c r="D467" i="45" s="1"/>
  <c r="D468" i="45" a="1"/>
  <c r="D468" i="45" s="1"/>
  <c r="E469" i="45" a="1"/>
  <c r="E469" i="45" s="1"/>
  <c r="G471" i="45" a="1"/>
  <c r="G471" i="45" s="1"/>
  <c r="G472" i="45" a="1"/>
  <c r="G472" i="45" s="1"/>
  <c r="E475" i="45" a="1"/>
  <c r="E475" i="45" s="1"/>
  <c r="E476" i="45" a="1"/>
  <c r="E476" i="45" s="1"/>
  <c r="G478" i="45" a="1"/>
  <c r="G478" i="45" s="1"/>
  <c r="C480" i="45" a="1"/>
  <c r="C480" i="45" s="1"/>
  <c r="C481" i="45" a="1"/>
  <c r="C481" i="45" s="1"/>
  <c r="D482" i="45" a="1"/>
  <c r="D482" i="45" s="1"/>
  <c r="F484" i="45" a="1"/>
  <c r="F484" i="45" s="1"/>
  <c r="F485" i="45" a="1"/>
  <c r="F485" i="45" s="1"/>
  <c r="D488" i="45" a="1"/>
  <c r="D488" i="45" s="1"/>
  <c r="D489" i="45" a="1"/>
  <c r="D489" i="45" s="1"/>
  <c r="F491" i="45" a="1"/>
  <c r="F491" i="45" s="1"/>
  <c r="G492" i="45" a="1"/>
  <c r="G492" i="45" s="1"/>
  <c r="G493" i="45" a="1"/>
  <c r="G493" i="45" s="1"/>
  <c r="C495" i="45" a="1"/>
  <c r="C495" i="45" s="1"/>
  <c r="E497" i="45" a="1"/>
  <c r="E497" i="45" s="1"/>
  <c r="E498" i="45" a="1"/>
  <c r="E498" i="45" s="1"/>
  <c r="C501" i="45" a="1"/>
  <c r="C501" i="45" s="1"/>
  <c r="C502" i="45" a="1"/>
  <c r="C502" i="45" s="1"/>
  <c r="E504" i="45" a="1"/>
  <c r="E504" i="45" s="1"/>
  <c r="F505" i="45" a="1"/>
  <c r="F505" i="45" s="1"/>
  <c r="F506" i="45" a="1"/>
  <c r="F506" i="45" s="1"/>
  <c r="G507" i="45" a="1"/>
  <c r="G507" i="45" s="1"/>
  <c r="D510" i="45" a="1"/>
  <c r="D510" i="45" s="1"/>
  <c r="D511" i="45" a="1"/>
  <c r="D511" i="45" s="1"/>
  <c r="G513" i="45" a="1"/>
  <c r="G513" i="45" s="1"/>
  <c r="G514" i="45" a="1"/>
  <c r="G514" i="45" s="1"/>
  <c r="D517" i="45" a="1"/>
  <c r="D517" i="45" s="1"/>
  <c r="E515" i="45" a="1"/>
  <c r="E515" i="45" s="1"/>
  <c r="F518" i="45" a="1"/>
  <c r="F518" i="45" s="1"/>
  <c r="F519" i="45" a="1"/>
  <c r="F519" i="45" s="1"/>
  <c r="C522" i="45" a="1"/>
  <c r="C522" i="45" s="1"/>
  <c r="D523" i="45" a="1"/>
  <c r="D523" i="45" s="1"/>
  <c r="D524" i="45" a="1"/>
  <c r="D524" i="45" s="1"/>
  <c r="E525" i="45" a="1"/>
  <c r="E525" i="45" s="1"/>
  <c r="G527" i="45" a="1"/>
  <c r="G527" i="45" s="1"/>
  <c r="G528" i="45" a="1"/>
  <c r="G528" i="45" s="1"/>
  <c r="E531" i="45" a="1"/>
  <c r="E531" i="45" s="1"/>
  <c r="E532" i="45" a="1"/>
  <c r="E532" i="45" s="1"/>
  <c r="G534" i="45" a="1"/>
  <c r="G534" i="45" s="1"/>
  <c r="C536" i="45" a="1"/>
  <c r="C536" i="45" s="1"/>
  <c r="C537" i="45" a="1"/>
  <c r="C537" i="45" s="1"/>
  <c r="D538" i="45" a="1"/>
  <c r="D538" i="45" s="1"/>
  <c r="F540" i="45" a="1"/>
  <c r="F540" i="45" s="1"/>
  <c r="F541" i="45" a="1"/>
  <c r="F541" i="45" s="1"/>
  <c r="D544" i="45" a="1"/>
  <c r="D544" i="45" s="1"/>
  <c r="D545" i="45" a="1"/>
  <c r="D545" i="45" s="1"/>
  <c r="F547" i="45" a="1"/>
  <c r="F547" i="45" s="1"/>
  <c r="G548" i="45" a="1"/>
  <c r="G548" i="45" s="1"/>
  <c r="G549" i="45" a="1"/>
  <c r="G549" i="45" s="1"/>
  <c r="C551" i="45" a="1"/>
  <c r="C551" i="45" s="1"/>
  <c r="E553" i="45" a="1"/>
  <c r="E553" i="45" s="1"/>
  <c r="E554" i="45" a="1"/>
  <c r="E554" i="45" s="1"/>
  <c r="C557" i="45" a="1"/>
  <c r="C557" i="45" s="1"/>
  <c r="C558" i="45" a="1"/>
  <c r="C558" i="45" s="1"/>
  <c r="E560" i="45" a="1"/>
  <c r="E560" i="45" s="1"/>
  <c r="F561" i="45" a="1"/>
  <c r="F561" i="45" s="1"/>
  <c r="F562" i="45" a="1"/>
  <c r="F562" i="45" s="1"/>
  <c r="G563" i="45" a="1"/>
  <c r="G563" i="45" s="1"/>
  <c r="D566" i="45" a="1"/>
  <c r="D566" i="45" s="1"/>
  <c r="D567" i="45" a="1"/>
  <c r="D567" i="45" s="1"/>
  <c r="G569" i="45" a="1"/>
  <c r="G569" i="45" s="1"/>
  <c r="G570" i="45" a="1"/>
  <c r="G570" i="45" s="1"/>
  <c r="D573" i="45" a="1"/>
  <c r="D573" i="45" s="1"/>
  <c r="E574" i="45" a="1"/>
  <c r="E574" i="45" s="1"/>
  <c r="E575" i="45" a="1"/>
  <c r="E575" i="45" s="1"/>
  <c r="F576" i="45" a="1"/>
  <c r="F576" i="45" s="1"/>
  <c r="G578" i="45" a="1"/>
  <c r="G578" i="45" s="1"/>
  <c r="C580" i="45" a="1"/>
  <c r="C580" i="45" s="1"/>
  <c r="E582" i="45" a="1"/>
  <c r="E582" i="45" s="1"/>
  <c r="G583" i="45" a="1"/>
  <c r="G583" i="45" s="1"/>
  <c r="G584" i="45" a="1"/>
  <c r="G584" i="45" s="1"/>
  <c r="D587" i="45" a="1"/>
  <c r="D587" i="45" s="1"/>
  <c r="E588" i="45" a="1"/>
  <c r="E588" i="45" s="1"/>
  <c r="F589" i="45" a="1"/>
  <c r="F589" i="45" s="1"/>
  <c r="G591" i="45" a="1"/>
  <c r="G591" i="45" s="1"/>
  <c r="D594" i="45" a="1"/>
  <c r="D594" i="45" s="1"/>
  <c r="E595" i="45" a="1"/>
  <c r="E595" i="45" s="1"/>
  <c r="F596" i="45" a="1"/>
  <c r="F596" i="45" s="1"/>
  <c r="F597" i="45" a="1"/>
  <c r="F597" i="45" s="1"/>
  <c r="C600" i="45" a="1"/>
  <c r="C600" i="45" s="1"/>
  <c r="D601" i="45" a="1"/>
  <c r="D601" i="45" s="1"/>
  <c r="E602" i="45" a="1"/>
  <c r="E602" i="45" s="1"/>
  <c r="F603" i="45" a="1"/>
  <c r="F603" i="45" s="1"/>
  <c r="F604" i="45" a="1"/>
  <c r="F604" i="45" s="1"/>
  <c r="C606" i="45" a="1"/>
  <c r="C606" i="45" s="1"/>
  <c r="C607" i="45" a="1"/>
  <c r="C607" i="45" s="1"/>
  <c r="D608" i="45" a="1"/>
  <c r="D608" i="45" s="1"/>
  <c r="E609" i="45" a="1"/>
  <c r="E609" i="45" s="1"/>
  <c r="F610" i="45" a="1"/>
  <c r="F610" i="45" s="1"/>
  <c r="G611" i="45" a="1"/>
  <c r="G611" i="45" s="1"/>
  <c r="E517" i="45" a="1"/>
  <c r="E517" i="45" s="1"/>
  <c r="G519" i="45" a="1"/>
  <c r="G519" i="45" s="1"/>
  <c r="G520" i="45" a="1"/>
  <c r="G520" i="45" s="1"/>
  <c r="E523" i="45" a="1"/>
  <c r="E523" i="45" s="1"/>
  <c r="E524" i="45" a="1"/>
  <c r="E524" i="45" s="1"/>
  <c r="G526" i="45" a="1"/>
  <c r="G526" i="45" s="1"/>
  <c r="C528" i="45" a="1"/>
  <c r="C528" i="45" s="1"/>
  <c r="C529" i="45" a="1"/>
  <c r="C529" i="45" s="1"/>
  <c r="D530" i="45" a="1"/>
  <c r="D530" i="45" s="1"/>
  <c r="F532" i="45" a="1"/>
  <c r="F532" i="45" s="1"/>
  <c r="F533" i="45" a="1"/>
  <c r="F533" i="45" s="1"/>
  <c r="D536" i="45" a="1"/>
  <c r="D536" i="45" s="1"/>
  <c r="D537" i="45" a="1"/>
  <c r="D537" i="45" s="1"/>
  <c r="F539" i="45" a="1"/>
  <c r="F539" i="45" s="1"/>
  <c r="G540" i="45" a="1"/>
  <c r="G540" i="45" s="1"/>
  <c r="G541" i="45" a="1"/>
  <c r="G541" i="45" s="1"/>
  <c r="C543" i="45" a="1"/>
  <c r="C543" i="45" s="1"/>
  <c r="E545" i="45" a="1"/>
  <c r="E545" i="45" s="1"/>
  <c r="E546" i="45" a="1"/>
  <c r="E546" i="45" s="1"/>
  <c r="C549" i="45" a="1"/>
  <c r="C549" i="45" s="1"/>
  <c r="C550" i="45" a="1"/>
  <c r="C550" i="45" s="1"/>
  <c r="E552" i="45" a="1"/>
  <c r="E552" i="45" s="1"/>
  <c r="F553" i="45" a="1"/>
  <c r="F553" i="45" s="1"/>
  <c r="F554" i="45" a="1"/>
  <c r="F554" i="45" s="1"/>
  <c r="G555" i="45" a="1"/>
  <c r="G555" i="45" s="1"/>
  <c r="D558" i="45" a="1"/>
  <c r="D558" i="45" s="1"/>
  <c r="D559" i="45" a="1"/>
  <c r="D559" i="45" s="1"/>
  <c r="G561" i="45" a="1"/>
  <c r="G561" i="45" s="1"/>
  <c r="G562" i="45" a="1"/>
  <c r="G562" i="45" s="1"/>
  <c r="D565" i="45" a="1"/>
  <c r="D565" i="45" s="1"/>
  <c r="E566" i="45" a="1"/>
  <c r="E566" i="45" s="1"/>
  <c r="E567" i="45" a="1"/>
  <c r="E567" i="45" s="1"/>
  <c r="F568" i="45" a="1"/>
  <c r="F568" i="45" s="1"/>
  <c r="C571" i="45" a="1"/>
  <c r="C571" i="45" s="1"/>
  <c r="C572" i="45" a="1"/>
  <c r="C572" i="45" s="1"/>
  <c r="F574" i="45" a="1"/>
  <c r="F574" i="45" s="1"/>
  <c r="F575" i="45" a="1"/>
  <c r="F575" i="45" s="1"/>
  <c r="C578" i="45" a="1"/>
  <c r="C578" i="45" s="1"/>
  <c r="C579" i="45" a="1"/>
  <c r="C579" i="45" s="1"/>
  <c r="D580" i="45" a="1"/>
  <c r="D580" i="45" s="1"/>
  <c r="E581" i="45" a="1"/>
  <c r="E581" i="45" s="1"/>
  <c r="F582" i="45" a="1"/>
  <c r="F582" i="45" s="1"/>
  <c r="C585" i="45" a="1"/>
  <c r="C585" i="45" s="1"/>
  <c r="D586" i="45" a="1"/>
  <c r="D586" i="45" s="1"/>
  <c r="E587" i="45" a="1"/>
  <c r="E587" i="45" s="1"/>
  <c r="G589" i="45" a="1"/>
  <c r="G589" i="45" s="1"/>
  <c r="G590" i="45" a="1"/>
  <c r="G590" i="45" s="1"/>
  <c r="C592" i="45" a="1"/>
  <c r="C592" i="45" s="1"/>
  <c r="D593" i="45" a="1"/>
  <c r="D593" i="45" s="1"/>
  <c r="F595" i="45" a="1"/>
  <c r="F595" i="45" s="1"/>
  <c r="G597" i="45" a="1"/>
  <c r="G597" i="45" s="1"/>
  <c r="C599" i="45" a="1"/>
  <c r="C599" i="45" s="1"/>
  <c r="D600" i="45" a="1"/>
  <c r="D600" i="45" s="1"/>
  <c r="F602" i="45" a="1"/>
  <c r="F602" i="45" s="1"/>
  <c r="G603" i="45" a="1"/>
  <c r="G603" i="45" s="1"/>
  <c r="G604" i="45" a="1"/>
  <c r="G604" i="45" s="1"/>
  <c r="D607" i="45" a="1"/>
  <c r="D607" i="45" s="1"/>
  <c r="E608" i="45" a="1"/>
  <c r="E608" i="45" s="1"/>
  <c r="C612" i="45" a="1"/>
  <c r="C612" i="45" s="1"/>
  <c r="G515" i="45" a="1"/>
  <c r="G515" i="45" s="1"/>
  <c r="G518" i="45" a="1"/>
  <c r="G518" i="45" s="1"/>
  <c r="C520" i="45" a="1"/>
  <c r="C520" i="45" s="1"/>
  <c r="C521" i="45" a="1"/>
  <c r="C521" i="45" s="1"/>
  <c r="D522" i="45" a="1"/>
  <c r="D522" i="45" s="1"/>
  <c r="F524" i="45" a="1"/>
  <c r="F524" i="45" s="1"/>
  <c r="F525" i="45" a="1"/>
  <c r="F525" i="45" s="1"/>
  <c r="D528" i="45" a="1"/>
  <c r="D528" i="45" s="1"/>
  <c r="D529" i="45" a="1"/>
  <c r="D529" i="45" s="1"/>
  <c r="F531" i="45" a="1"/>
  <c r="F531" i="45" s="1"/>
  <c r="G532" i="45" a="1"/>
  <c r="G532" i="45" s="1"/>
  <c r="G533" i="45" a="1"/>
  <c r="G533" i="45" s="1"/>
  <c r="C535" i="45" a="1"/>
  <c r="C535" i="45" s="1"/>
  <c r="E537" i="45" a="1"/>
  <c r="E537" i="45" s="1"/>
  <c r="E538" i="45" a="1"/>
  <c r="E538" i="45" s="1"/>
  <c r="C541" i="45" a="1"/>
  <c r="C541" i="45" s="1"/>
  <c r="C542" i="45" a="1"/>
  <c r="C542" i="45" s="1"/>
  <c r="E544" i="45" a="1"/>
  <c r="E544" i="45" s="1"/>
  <c r="F545" i="45" a="1"/>
  <c r="F545" i="45" s="1"/>
  <c r="F546" i="45" a="1"/>
  <c r="F546" i="45" s="1"/>
  <c r="G547" i="45" a="1"/>
  <c r="G547" i="45" s="1"/>
  <c r="D550" i="45" a="1"/>
  <c r="D550" i="45" s="1"/>
  <c r="D551" i="45" a="1"/>
  <c r="D551" i="45" s="1"/>
  <c r="G553" i="45" a="1"/>
  <c r="G553" i="45" s="1"/>
  <c r="G554" i="45" a="1"/>
  <c r="G554" i="45" s="1"/>
  <c r="D557" i="45" a="1"/>
  <c r="D557" i="45" s="1"/>
  <c r="E558" i="45" a="1"/>
  <c r="E558" i="45" s="1"/>
  <c r="E559" i="45" a="1"/>
  <c r="E559" i="45" s="1"/>
  <c r="F560" i="45" a="1"/>
  <c r="F560" i="45" s="1"/>
  <c r="C563" i="45" a="1"/>
  <c r="C563" i="45" s="1"/>
  <c r="C564" i="45" a="1"/>
  <c r="C564" i="45" s="1"/>
  <c r="F566" i="45" a="1"/>
  <c r="F566" i="45" s="1"/>
  <c r="F567" i="45" a="1"/>
  <c r="F567" i="45" s="1"/>
  <c r="C570" i="45" a="1"/>
  <c r="C570" i="45" s="1"/>
  <c r="D571" i="45" a="1"/>
  <c r="D571" i="45" s="1"/>
  <c r="D572" i="45" a="1"/>
  <c r="D572" i="45" s="1"/>
  <c r="E573" i="45" a="1"/>
  <c r="E573" i="45" s="1"/>
  <c r="G575" i="45" a="1"/>
  <c r="G575" i="45" s="1"/>
  <c r="G576" i="45" a="1"/>
  <c r="G576" i="45" s="1"/>
  <c r="D579" i="45" a="1"/>
  <c r="D579" i="45" s="1"/>
  <c r="E580" i="45" a="1"/>
  <c r="E580" i="45" s="1"/>
  <c r="G582" i="45" a="1"/>
  <c r="G582" i="45" s="1"/>
  <c r="C584" i="45" a="1"/>
  <c r="C584" i="45" s="1"/>
  <c r="D585" i="45" a="1"/>
  <c r="D585" i="45" s="1"/>
  <c r="E586" i="45" a="1"/>
  <c r="E586" i="45" s="1"/>
  <c r="F588" i="45" a="1"/>
  <c r="F588" i="45" s="1"/>
  <c r="C591" i="45" a="1"/>
  <c r="C591" i="45" s="1"/>
  <c r="D592" i="45" a="1"/>
  <c r="D592" i="45" s="1"/>
  <c r="E593" i="45" a="1"/>
  <c r="E593" i="45" s="1"/>
  <c r="E594" i="45" a="1"/>
  <c r="E594" i="45" s="1"/>
  <c r="G596" i="45" a="1"/>
  <c r="G596" i="45" s="1"/>
  <c r="C598" i="45" a="1"/>
  <c r="C598" i="45" s="1"/>
  <c r="D599" i="45" a="1"/>
  <c r="D599" i="45" s="1"/>
  <c r="E601" i="45" a="1"/>
  <c r="E601" i="45" s="1"/>
  <c r="C605" i="45" a="1"/>
  <c r="C605" i="45" s="1"/>
  <c r="D606" i="45" a="1"/>
  <c r="D606" i="45" s="1"/>
  <c r="E607" i="45" a="1"/>
  <c r="E607" i="45" s="1"/>
  <c r="F609" i="45" a="1"/>
  <c r="F609" i="45" s="1"/>
  <c r="G610" i="45" a="1"/>
  <c r="G610" i="45" s="1"/>
  <c r="D612" i="45" a="1"/>
  <c r="D612" i="45" s="1"/>
  <c r="C516" i="45" a="1"/>
  <c r="C516" i="45" s="1"/>
  <c r="F517" i="45" a="1"/>
  <c r="F517" i="45" s="1"/>
  <c r="D520" i="45" a="1"/>
  <c r="D520" i="45" s="1"/>
  <c r="D521" i="45" a="1"/>
  <c r="D521" i="45" s="1"/>
  <c r="F523" i="45" a="1"/>
  <c r="F523" i="45" s="1"/>
  <c r="G524" i="45" a="1"/>
  <c r="G524" i="45" s="1"/>
  <c r="G525" i="45" a="1"/>
  <c r="G525" i="45" s="1"/>
  <c r="C527" i="45" a="1"/>
  <c r="C527" i="45" s="1"/>
  <c r="E529" i="45" a="1"/>
  <c r="E529" i="45" s="1"/>
  <c r="E530" i="45" a="1"/>
  <c r="E530" i="45" s="1"/>
  <c r="C533" i="45" a="1"/>
  <c r="C533" i="45" s="1"/>
  <c r="C534" i="45" a="1"/>
  <c r="C534" i="45" s="1"/>
  <c r="E536" i="45" a="1"/>
  <c r="E536" i="45" s="1"/>
  <c r="F537" i="45" a="1"/>
  <c r="F537" i="45" s="1"/>
  <c r="F538" i="45" a="1"/>
  <c r="F538" i="45" s="1"/>
  <c r="G539" i="45" a="1"/>
  <c r="G539" i="45" s="1"/>
  <c r="D542" i="45" a="1"/>
  <c r="D542" i="45" s="1"/>
  <c r="D543" i="45" a="1"/>
  <c r="D543" i="45" s="1"/>
  <c r="G545" i="45" a="1"/>
  <c r="G545" i="45" s="1"/>
  <c r="G546" i="45" a="1"/>
  <c r="G546" i="45" s="1"/>
  <c r="D549" i="45" a="1"/>
  <c r="D549" i="45" s="1"/>
  <c r="E550" i="45" a="1"/>
  <c r="E550" i="45" s="1"/>
  <c r="E551" i="45" a="1"/>
  <c r="E551" i="45" s="1"/>
  <c r="F552" i="45" a="1"/>
  <c r="F552" i="45" s="1"/>
  <c r="C555" i="45" a="1"/>
  <c r="C555" i="45" s="1"/>
  <c r="C556" i="45" a="1"/>
  <c r="C556" i="45" s="1"/>
  <c r="F558" i="45" a="1"/>
  <c r="F558" i="45" s="1"/>
  <c r="F559" i="45" a="1"/>
  <c r="F559" i="45" s="1"/>
  <c r="C562" i="45" a="1"/>
  <c r="C562" i="45" s="1"/>
  <c r="D563" i="45" a="1"/>
  <c r="D563" i="45" s="1"/>
  <c r="D564" i="45" a="1"/>
  <c r="D564" i="45" s="1"/>
  <c r="E565" i="45" a="1"/>
  <c r="E565" i="45" s="1"/>
  <c r="G567" i="45" a="1"/>
  <c r="G567" i="45" s="1"/>
  <c r="G568" i="45" a="1"/>
  <c r="G568" i="45" s="1"/>
  <c r="E571" i="45" a="1"/>
  <c r="E571" i="45" s="1"/>
  <c r="E572" i="45" a="1"/>
  <c r="E572" i="45" s="1"/>
  <c r="G574" i="45" a="1"/>
  <c r="G574" i="45" s="1"/>
  <c r="C576" i="45" a="1"/>
  <c r="C576" i="45" s="1"/>
  <c r="C577" i="45" a="1"/>
  <c r="C577" i="45" s="1"/>
  <c r="D578" i="45" a="1"/>
  <c r="D578" i="45" s="1"/>
  <c r="E579" i="45" a="1"/>
  <c r="E579" i="45" s="1"/>
  <c r="F580" i="45" a="1"/>
  <c r="F580" i="45" s="1"/>
  <c r="F581" i="45" a="1"/>
  <c r="F581" i="45" s="1"/>
  <c r="D584" i="45" a="1"/>
  <c r="D584" i="45" s="1"/>
  <c r="F586" i="45" a="1"/>
  <c r="F586" i="45" s="1"/>
  <c r="F587" i="45" a="1"/>
  <c r="F587" i="45" s="1"/>
  <c r="G588" i="45" a="1"/>
  <c r="G588" i="45" s="1"/>
  <c r="C590" i="45" a="1"/>
  <c r="C590" i="45" s="1"/>
  <c r="E592" i="45" a="1"/>
  <c r="E592" i="45" s="1"/>
  <c r="F594" i="45" a="1"/>
  <c r="F594" i="45" s="1"/>
  <c r="G595" i="45" a="1"/>
  <c r="G595" i="45" s="1"/>
  <c r="C597" i="45" a="1"/>
  <c r="C597" i="45" s="1"/>
  <c r="E599" i="45" a="1"/>
  <c r="E599" i="45" s="1"/>
  <c r="E600" i="45" a="1"/>
  <c r="E600" i="45" s="1"/>
  <c r="F601" i="45" a="1"/>
  <c r="F601" i="45" s="1"/>
  <c r="G602" i="45" a="1"/>
  <c r="G602" i="45" s="1"/>
  <c r="C604" i="45" a="1"/>
  <c r="C604" i="45" s="1"/>
  <c r="D605" i="45" a="1"/>
  <c r="D605" i="45" s="1"/>
  <c r="F607" i="45" a="1"/>
  <c r="F607" i="45" s="1"/>
  <c r="F608" i="45" a="1"/>
  <c r="F608" i="45" s="1"/>
  <c r="G609" i="45" a="1"/>
  <c r="G609" i="45" s="1"/>
  <c r="F513" i="45" a="1"/>
  <c r="F513" i="45" s="1"/>
  <c r="D516" i="45" a="1"/>
  <c r="D516" i="45" s="1"/>
  <c r="G517" i="45" a="1"/>
  <c r="G517" i="45" s="1"/>
  <c r="C519" i="45" a="1"/>
  <c r="C519" i="45" s="1"/>
  <c r="E521" i="45" a="1"/>
  <c r="E521" i="45" s="1"/>
  <c r="E522" i="45" a="1"/>
  <c r="E522" i="45" s="1"/>
  <c r="C525" i="45" a="1"/>
  <c r="C525" i="45" s="1"/>
  <c r="C526" i="45" a="1"/>
  <c r="C526" i="45" s="1"/>
  <c r="E528" i="45" a="1"/>
  <c r="E528" i="45" s="1"/>
  <c r="F529" i="45" a="1"/>
  <c r="F529" i="45" s="1"/>
  <c r="F530" i="45" a="1"/>
  <c r="F530" i="45" s="1"/>
  <c r="G531" i="45" a="1"/>
  <c r="G531" i="45" s="1"/>
  <c r="D534" i="45" a="1"/>
  <c r="D534" i="45" s="1"/>
  <c r="D535" i="45" a="1"/>
  <c r="D535" i="45" s="1"/>
  <c r="G537" i="45" a="1"/>
  <c r="G537" i="45" s="1"/>
  <c r="G538" i="45" a="1"/>
  <c r="G538" i="45" s="1"/>
  <c r="D541" i="45" a="1"/>
  <c r="D541" i="45" s="1"/>
  <c r="E542" i="45" a="1"/>
  <c r="E542" i="45" s="1"/>
  <c r="E543" i="45" a="1"/>
  <c r="E543" i="45" s="1"/>
  <c r="F544" i="45" a="1"/>
  <c r="F544" i="45" s="1"/>
  <c r="C547" i="45" a="1"/>
  <c r="C547" i="45" s="1"/>
  <c r="C548" i="45" a="1"/>
  <c r="C548" i="45" s="1"/>
  <c r="F550" i="45" a="1"/>
  <c r="F550" i="45" s="1"/>
  <c r="F551" i="45" a="1"/>
  <c r="F551" i="45" s="1"/>
  <c r="C554" i="45" a="1"/>
  <c r="C554" i="45" s="1"/>
  <c r="D555" i="45" a="1"/>
  <c r="D555" i="45" s="1"/>
  <c r="D556" i="45" a="1"/>
  <c r="D556" i="45" s="1"/>
  <c r="E557" i="45" a="1"/>
  <c r="E557" i="45" s="1"/>
  <c r="G559" i="45" a="1"/>
  <c r="G559" i="45" s="1"/>
  <c r="G560" i="45" a="1"/>
  <c r="G560" i="45" s="1"/>
  <c r="E563" i="45" a="1"/>
  <c r="E563" i="45" s="1"/>
  <c r="E564" i="45" a="1"/>
  <c r="E564" i="45" s="1"/>
  <c r="G566" i="45" a="1"/>
  <c r="G566" i="45" s="1"/>
  <c r="C568" i="45" a="1"/>
  <c r="C568" i="45" s="1"/>
  <c r="C569" i="45" a="1"/>
  <c r="C569" i="45" s="1"/>
  <c r="D570" i="45" a="1"/>
  <c r="D570" i="45" s="1"/>
  <c r="F572" i="45" a="1"/>
  <c r="F572" i="45" s="1"/>
  <c r="F573" i="45" a="1"/>
  <c r="F573" i="45" s="1"/>
  <c r="D576" i="45" a="1"/>
  <c r="D576" i="45" s="1"/>
  <c r="D577" i="45" a="1"/>
  <c r="D577" i="45" s="1"/>
  <c r="G580" i="45" a="1"/>
  <c r="G580" i="45" s="1"/>
  <c r="G581" i="45" a="1"/>
  <c r="G581" i="45" s="1"/>
  <c r="C583" i="45" a="1"/>
  <c r="C583" i="45" s="1"/>
  <c r="E585" i="45" a="1"/>
  <c r="E585" i="45" s="1"/>
  <c r="G587" i="45" a="1"/>
  <c r="G587" i="45" s="1"/>
  <c r="C589" i="45" a="1"/>
  <c r="C589" i="45" s="1"/>
  <c r="D590" i="45" a="1"/>
  <c r="D590" i="45" s="1"/>
  <c r="D591" i="45" a="1"/>
  <c r="D591" i="45" s="1"/>
  <c r="F593" i="45" a="1"/>
  <c r="F593" i="45" s="1"/>
  <c r="G594" i="45" a="1"/>
  <c r="G594" i="45" s="1"/>
  <c r="C596" i="45" a="1"/>
  <c r="C596" i="45" s="1"/>
  <c r="D598" i="45" a="1"/>
  <c r="D598" i="45" s="1"/>
  <c r="F600" i="45" a="1"/>
  <c r="F600" i="45" s="1"/>
  <c r="G601" i="45" a="1"/>
  <c r="G601" i="45" s="1"/>
  <c r="C603" i="45" a="1"/>
  <c r="C603" i="45" s="1"/>
  <c r="D604" i="45" a="1"/>
  <c r="D604" i="45" s="1"/>
  <c r="E605" i="45" a="1"/>
  <c r="E605" i="45" s="1"/>
  <c r="E606" i="45" a="1"/>
  <c r="E606" i="45" s="1"/>
  <c r="G608" i="45" a="1"/>
  <c r="G608" i="45" s="1"/>
  <c r="C610" i="45" a="1"/>
  <c r="C610" i="45" s="1"/>
  <c r="C611" i="45" a="1"/>
  <c r="C611" i="45" s="1"/>
  <c r="E612" i="45" a="1"/>
  <c r="E612" i="45" s="1"/>
  <c r="E516" i="45" a="1"/>
  <c r="E516" i="45" s="1"/>
  <c r="C518" i="45" a="1"/>
  <c r="C518" i="45" s="1"/>
  <c r="E520" i="45" a="1"/>
  <c r="E520" i="45" s="1"/>
  <c r="F521" i="45" a="1"/>
  <c r="F521" i="45" s="1"/>
  <c r="F522" i="45" a="1"/>
  <c r="F522" i="45" s="1"/>
  <c r="G523" i="45" a="1"/>
  <c r="G523" i="45" s="1"/>
  <c r="D526" i="45" a="1"/>
  <c r="D526" i="45" s="1"/>
  <c r="D527" i="45" a="1"/>
  <c r="D527" i="45" s="1"/>
  <c r="G529" i="45" a="1"/>
  <c r="G529" i="45" s="1"/>
  <c r="G530" i="45" a="1"/>
  <c r="G530" i="45" s="1"/>
  <c r="D533" i="45" a="1"/>
  <c r="D533" i="45" s="1"/>
  <c r="E534" i="45" a="1"/>
  <c r="E534" i="45" s="1"/>
  <c r="E535" i="45" a="1"/>
  <c r="E535" i="45" s="1"/>
  <c r="F536" i="45" a="1"/>
  <c r="F536" i="45" s="1"/>
  <c r="C539" i="45" a="1"/>
  <c r="C539" i="45" s="1"/>
  <c r="C540" i="45" a="1"/>
  <c r="C540" i="45" s="1"/>
  <c r="F542" i="45" a="1"/>
  <c r="F542" i="45" s="1"/>
  <c r="F543" i="45" a="1"/>
  <c r="F543" i="45" s="1"/>
  <c r="C546" i="45" a="1"/>
  <c r="C546" i="45" s="1"/>
  <c r="D547" i="45" a="1"/>
  <c r="D547" i="45" s="1"/>
  <c r="D548" i="45" a="1"/>
  <c r="D548" i="45" s="1"/>
  <c r="E549" i="45" a="1"/>
  <c r="E549" i="45" s="1"/>
  <c r="G551" i="45" a="1"/>
  <c r="G551" i="45" s="1"/>
  <c r="G552" i="45" a="1"/>
  <c r="G552" i="45" s="1"/>
  <c r="E555" i="45" a="1"/>
  <c r="E555" i="45" s="1"/>
  <c r="E556" i="45" a="1"/>
  <c r="E556" i="45" s="1"/>
  <c r="G558" i="45" a="1"/>
  <c r="G558" i="45" s="1"/>
  <c r="C560" i="45" a="1"/>
  <c r="C560" i="45" s="1"/>
  <c r="C561" i="45" a="1"/>
  <c r="C561" i="45" s="1"/>
  <c r="D562" i="45" a="1"/>
  <c r="D562" i="45" s="1"/>
  <c r="F564" i="45" a="1"/>
  <c r="F564" i="45" s="1"/>
  <c r="F565" i="45" a="1"/>
  <c r="F565" i="45" s="1"/>
  <c r="D568" i="45" a="1"/>
  <c r="D568" i="45" s="1"/>
  <c r="D569" i="45" a="1"/>
  <c r="D569" i="45" s="1"/>
  <c r="F571" i="45" a="1"/>
  <c r="F571" i="45" s="1"/>
  <c r="G572" i="45" a="1"/>
  <c r="G572" i="45" s="1"/>
  <c r="G573" i="45" a="1"/>
  <c r="G573" i="45" s="1"/>
  <c r="C575" i="45" a="1"/>
  <c r="C575" i="45" s="1"/>
  <c r="E577" i="45" a="1"/>
  <c r="E577" i="45" s="1"/>
  <c r="E578" i="45" a="1"/>
  <c r="E578" i="45" s="1"/>
  <c r="F579" i="45" a="1"/>
  <c r="F579" i="45" s="1"/>
  <c r="C581" i="45" a="1"/>
  <c r="C581" i="45" s="1"/>
  <c r="C582" i="45" a="1"/>
  <c r="C582" i="45" s="1"/>
  <c r="D583" i="45" a="1"/>
  <c r="D583" i="45" s="1"/>
  <c r="E584" i="45" a="1"/>
  <c r="E584" i="45" s="1"/>
  <c r="F585" i="45" a="1"/>
  <c r="F585" i="45" s="1"/>
  <c r="G586" i="45" a="1"/>
  <c r="G586" i="45" s="1"/>
  <c r="D589" i="45" a="1"/>
  <c r="D589" i="45" s="1"/>
  <c r="E591" i="45" a="1"/>
  <c r="E591" i="45" s="1"/>
  <c r="F592" i="45" a="1"/>
  <c r="F592" i="45" s="1"/>
  <c r="G593" i="45" a="1"/>
  <c r="G593" i="45" s="1"/>
  <c r="D596" i="45" a="1"/>
  <c r="D596" i="45" s="1"/>
  <c r="D597" i="45" a="1"/>
  <c r="D597" i="45" s="1"/>
  <c r="E598" i="45" a="1"/>
  <c r="E598" i="45" s="1"/>
  <c r="F599" i="45" a="1"/>
  <c r="F599" i="45" s="1"/>
  <c r="C602" i="45" a="1"/>
  <c r="C602" i="45" s="1"/>
  <c r="F605" i="45" a="1"/>
  <c r="F605" i="45" s="1"/>
  <c r="F606" i="45" a="1"/>
  <c r="F606" i="45" s="1"/>
  <c r="G607" i="45" a="1"/>
  <c r="G607" i="45" s="1"/>
  <c r="C609" i="45" a="1"/>
  <c r="C609" i="45" s="1"/>
  <c r="D610" i="45" a="1"/>
  <c r="D610" i="45" s="1"/>
  <c r="D611" i="45" a="1"/>
  <c r="D611" i="45" s="1"/>
  <c r="F514" i="45" a="1"/>
  <c r="F514" i="45" s="1"/>
  <c r="F516" i="45" a="1"/>
  <c r="F516" i="45" s="1"/>
  <c r="D518" i="45" a="1"/>
  <c r="D518" i="45" s="1"/>
  <c r="D519" i="45" a="1"/>
  <c r="D519" i="45" s="1"/>
  <c r="G521" i="45" a="1"/>
  <c r="G521" i="45" s="1"/>
  <c r="G522" i="45" a="1"/>
  <c r="G522" i="45" s="1"/>
  <c r="D525" i="45" a="1"/>
  <c r="D525" i="45" s="1"/>
  <c r="E526" i="45" a="1"/>
  <c r="E526" i="45" s="1"/>
  <c r="E527" i="45" a="1"/>
  <c r="E527" i="45" s="1"/>
  <c r="F528" i="45" a="1"/>
  <c r="F528" i="45" s="1"/>
  <c r="C531" i="45" a="1"/>
  <c r="C531" i="45" s="1"/>
  <c r="C532" i="45" a="1"/>
  <c r="C532" i="45" s="1"/>
  <c r="F534" i="45" a="1"/>
  <c r="F534" i="45" s="1"/>
  <c r="F535" i="45" a="1"/>
  <c r="F535" i="45" s="1"/>
  <c r="C538" i="45" a="1"/>
  <c r="C538" i="45" s="1"/>
  <c r="D539" i="45" a="1"/>
  <c r="D539" i="45" s="1"/>
  <c r="D540" i="45" a="1"/>
  <c r="D540" i="45" s="1"/>
  <c r="E541" i="45" a="1"/>
  <c r="E541" i="45" s="1"/>
  <c r="G543" i="45" a="1"/>
  <c r="G543" i="45" s="1"/>
  <c r="G544" i="45" a="1"/>
  <c r="G544" i="45" s="1"/>
  <c r="E547" i="45" a="1"/>
  <c r="E547" i="45" s="1"/>
  <c r="E548" i="45" a="1"/>
  <c r="E548" i="45" s="1"/>
  <c r="G550" i="45" a="1"/>
  <c r="G550" i="45" s="1"/>
  <c r="C552" i="45" a="1"/>
  <c r="C552" i="45" s="1"/>
  <c r="C553" i="45" a="1"/>
  <c r="C553" i="45" s="1"/>
  <c r="D554" i="45" a="1"/>
  <c r="D554" i="45" s="1"/>
  <c r="F556" i="45" a="1"/>
  <c r="F556" i="45" s="1"/>
  <c r="F557" i="45" a="1"/>
  <c r="F557" i="45" s="1"/>
  <c r="D560" i="45" a="1"/>
  <c r="D560" i="45" s="1"/>
  <c r="D561" i="45" a="1"/>
  <c r="D561" i="45" s="1"/>
  <c r="F563" i="45" a="1"/>
  <c r="F563" i="45" s="1"/>
  <c r="G564" i="45" a="1"/>
  <c r="G564" i="45" s="1"/>
  <c r="G565" i="45" a="1"/>
  <c r="G565" i="45" s="1"/>
  <c r="C567" i="45" a="1"/>
  <c r="C567" i="45" s="1"/>
  <c r="E569" i="45" a="1"/>
  <c r="E569" i="45" s="1"/>
  <c r="E570" i="45" a="1"/>
  <c r="E570" i="45" s="1"/>
  <c r="C573" i="45" a="1"/>
  <c r="C573" i="45" s="1"/>
  <c r="C574" i="45" a="1"/>
  <c r="C574" i="45" s="1"/>
  <c r="E576" i="45" a="1"/>
  <c r="E576" i="45" s="1"/>
  <c r="F577" i="45" a="1"/>
  <c r="F577" i="45" s="1"/>
  <c r="F578" i="45" a="1"/>
  <c r="F578" i="45" s="1"/>
  <c r="D582" i="45" a="1"/>
  <c r="D582" i="45" s="1"/>
  <c r="E583" i="45" a="1"/>
  <c r="E583" i="45" s="1"/>
  <c r="F584" i="45" a="1"/>
  <c r="F584" i="45" s="1"/>
  <c r="G585" i="45" a="1"/>
  <c r="G585" i="45" s="1"/>
  <c r="C587" i="45" a="1"/>
  <c r="C587" i="45" s="1"/>
  <c r="C588" i="45" a="1"/>
  <c r="C588" i="45" s="1"/>
  <c r="E590" i="45" a="1"/>
  <c r="E590" i="45" s="1"/>
  <c r="F591" i="45" a="1"/>
  <c r="F591" i="45" s="1"/>
  <c r="G592" i="45" a="1"/>
  <c r="G592" i="45" s="1"/>
  <c r="C595" i="45" a="1"/>
  <c r="C595" i="45" s="1"/>
  <c r="E597" i="45" a="1"/>
  <c r="E597" i="45" s="1"/>
  <c r="F598" i="45" a="1"/>
  <c r="F598" i="45" s="1"/>
  <c r="G599" i="45" a="1"/>
  <c r="G599" i="45" s="1"/>
  <c r="G600" i="45" a="1"/>
  <c r="G600" i="45" s="1"/>
  <c r="D603" i="45" a="1"/>
  <c r="D603" i="45" s="1"/>
  <c r="E604" i="45" a="1"/>
  <c r="E604" i="45" s="1"/>
  <c r="G605" i="45" a="1"/>
  <c r="G605" i="45" s="1"/>
  <c r="E611" i="45" a="1"/>
  <c r="E611" i="45" s="1"/>
  <c r="F612" i="45" a="1"/>
  <c r="F612" i="45" s="1"/>
  <c r="D515" i="45" a="1"/>
  <c r="D515" i="45" s="1"/>
  <c r="E518" i="45" a="1"/>
  <c r="E518" i="45" s="1"/>
  <c r="E519" i="45" a="1"/>
  <c r="E519" i="45" s="1"/>
  <c r="F520" i="45" a="1"/>
  <c r="F520" i="45" s="1"/>
  <c r="C523" i="45" a="1"/>
  <c r="C523" i="45" s="1"/>
  <c r="C524" i="45" a="1"/>
  <c r="C524" i="45" s="1"/>
  <c r="F526" i="45" a="1"/>
  <c r="F526" i="45" s="1"/>
  <c r="F527" i="45" a="1"/>
  <c r="F527" i="45" s="1"/>
  <c r="C530" i="45" a="1"/>
  <c r="C530" i="45" s="1"/>
  <c r="D531" i="45" a="1"/>
  <c r="D531" i="45" s="1"/>
  <c r="D532" i="45" a="1"/>
  <c r="D532" i="45" s="1"/>
  <c r="E533" i="45" a="1"/>
  <c r="E533" i="45" s="1"/>
  <c r="G535" i="45" a="1"/>
  <c r="G535" i="45" s="1"/>
  <c r="G536" i="45" a="1"/>
  <c r="G536" i="45" s="1"/>
  <c r="E539" i="45" a="1"/>
  <c r="E539" i="45" s="1"/>
  <c r="E540" i="45" a="1"/>
  <c r="E540" i="45" s="1"/>
  <c r="G542" i="45" a="1"/>
  <c r="G542" i="45" s="1"/>
  <c r="C544" i="45" a="1"/>
  <c r="C544" i="45" s="1"/>
  <c r="C545" i="45" a="1"/>
  <c r="C545" i="45" s="1"/>
  <c r="D546" i="45" a="1"/>
  <c r="D546" i="45" s="1"/>
  <c r="F548" i="45" a="1"/>
  <c r="F548" i="45" s="1"/>
  <c r="F549" i="45" a="1"/>
  <c r="F549" i="45" s="1"/>
  <c r="D552" i="45" a="1"/>
  <c r="D552" i="45" s="1"/>
  <c r="D553" i="45" a="1"/>
  <c r="D553" i="45" s="1"/>
  <c r="F555" i="45" a="1"/>
  <c r="F555" i="45" s="1"/>
  <c r="G556" i="45" a="1"/>
  <c r="G556" i="45" s="1"/>
  <c r="G557" i="45" a="1"/>
  <c r="G557" i="45" s="1"/>
  <c r="C559" i="45" a="1"/>
  <c r="C559" i="45" s="1"/>
  <c r="E561" i="45" a="1"/>
  <c r="E561" i="45" s="1"/>
  <c r="E562" i="45" a="1"/>
  <c r="E562" i="45" s="1"/>
  <c r="C565" i="45" a="1"/>
  <c r="C565" i="45" s="1"/>
  <c r="C566" i="45" a="1"/>
  <c r="C566" i="45" s="1"/>
  <c r="E568" i="45" a="1"/>
  <c r="E568" i="45" s="1"/>
  <c r="F569" i="45" a="1"/>
  <c r="F569" i="45" s="1"/>
  <c r="F570" i="45" a="1"/>
  <c r="F570" i="45" s="1"/>
  <c r="G571" i="45" a="1"/>
  <c r="G571" i="45" s="1"/>
  <c r="D574" i="45" a="1"/>
  <c r="D574" i="45" s="1"/>
  <c r="D575" i="45" a="1"/>
  <c r="D575" i="45" s="1"/>
  <c r="G577" i="45" a="1"/>
  <c r="G577" i="45" s="1"/>
  <c r="G579" i="45" a="1"/>
  <c r="G579" i="45" s="1"/>
  <c r="D581" i="45" a="1"/>
  <c r="D581" i="45" s="1"/>
  <c r="F583" i="45" a="1"/>
  <c r="F583" i="45" s="1"/>
  <c r="C586" i="45" a="1"/>
  <c r="C586" i="45" s="1"/>
  <c r="D588" i="45" a="1"/>
  <c r="D588" i="45" s="1"/>
  <c r="E589" i="45" a="1"/>
  <c r="E589" i="45" s="1"/>
  <c r="F590" i="45" a="1"/>
  <c r="F590" i="45" s="1"/>
  <c r="C593" i="45" a="1"/>
  <c r="C593" i="45" s="1"/>
  <c r="C594" i="45" a="1"/>
  <c r="C594" i="45" s="1"/>
  <c r="D595" i="45" a="1"/>
  <c r="D595" i="45" s="1"/>
  <c r="E596" i="45" a="1"/>
  <c r="E596" i="45" s="1"/>
  <c r="G598" i="45" a="1"/>
  <c r="G598" i="45" s="1"/>
  <c r="C601" i="45" a="1"/>
  <c r="C601" i="45" s="1"/>
  <c r="D602" i="45" a="1"/>
  <c r="D602" i="45" s="1"/>
  <c r="E603" i="45" a="1"/>
  <c r="E603" i="45" s="1"/>
  <c r="G606" i="45" a="1"/>
  <c r="G606" i="45" s="1"/>
  <c r="C608" i="45" a="1"/>
  <c r="C608" i="45" s="1"/>
  <c r="D609" i="45" a="1"/>
  <c r="D609" i="45" s="1"/>
  <c r="E610" i="45" a="1"/>
  <c r="E610" i="45" s="1"/>
  <c r="F611" i="45" a="1"/>
  <c r="F611" i="45" s="1"/>
  <c r="G612" i="45" a="1"/>
  <c r="G612" i="45" s="1"/>
  <c r="C43" i="45" a="1"/>
  <c r="C43" i="45" s="1"/>
  <c r="C29" i="45" a="1"/>
  <c r="C29" i="45" s="1"/>
  <c r="D32" i="45" a="1"/>
  <c r="D32" i="45" s="1"/>
  <c r="C31" i="45" a="1"/>
  <c r="C31" i="45" s="1"/>
  <c r="E32" i="45" a="1"/>
  <c r="E32" i="45" s="1"/>
  <c r="C32" i="45" a="1"/>
  <c r="C32" i="45" s="1"/>
  <c r="E67" i="47"/>
  <c r="D58" i="47"/>
  <c r="F19" i="47"/>
  <c r="D64" i="47"/>
  <c r="G34" i="47"/>
  <c r="C61" i="47"/>
  <c r="C40" i="47"/>
  <c r="D7" i="47"/>
  <c r="D22" i="47"/>
  <c r="C28" i="47"/>
  <c r="F16" i="47"/>
  <c r="F37" i="47"/>
  <c r="E13" i="47"/>
  <c r="C10" i="47"/>
  <c r="C46" i="47"/>
  <c r="G19" i="47"/>
  <c r="D28" i="47"/>
  <c r="D55" i="47"/>
  <c r="G22" i="47"/>
  <c r="D52" i="47"/>
  <c r="G62" i="47"/>
  <c r="C52" i="47"/>
  <c r="E4" i="47"/>
  <c r="C13" i="47"/>
  <c r="G10" i="47"/>
  <c r="C73" i="47"/>
  <c r="G31" i="47"/>
  <c r="F62" i="47"/>
  <c r="C67" i="47"/>
  <c r="C16" i="47"/>
  <c r="E28" i="47"/>
  <c r="C31" i="47"/>
  <c r="C34" i="47"/>
  <c r="F58" i="47"/>
  <c r="D13" i="47"/>
  <c r="D25" i="47"/>
  <c r="E25" i="47"/>
  <c r="D62" i="47"/>
  <c r="D46" i="47"/>
  <c r="E49" i="47"/>
  <c r="D16" i="47"/>
  <c r="D49" i="47"/>
  <c r="G7" i="47"/>
  <c r="C65" i="47"/>
  <c r="F52" i="47"/>
  <c r="F13" i="47"/>
  <c r="F28" i="47"/>
  <c r="E46" i="47"/>
  <c r="F67" i="47"/>
  <c r="E55" i="47"/>
  <c r="E31" i="47"/>
  <c r="G13" i="47"/>
  <c r="G61" i="47"/>
  <c r="C55" i="47"/>
  <c r="E16" i="47"/>
  <c r="C49" i="47"/>
  <c r="D10" i="47"/>
  <c r="G52" i="47"/>
  <c r="F7" i="47"/>
  <c r="D34" i="47"/>
  <c r="D40" i="47"/>
  <c r="C37" i="47"/>
  <c r="C25" i="47"/>
  <c r="G67" i="47"/>
  <c r="E43" i="47"/>
  <c r="E62" i="47"/>
  <c r="E10" i="47"/>
  <c r="D19" i="47"/>
  <c r="D65" i="47"/>
  <c r="G25" i="47"/>
  <c r="D4" i="47"/>
  <c r="F22" i="47"/>
  <c r="G37" i="47"/>
  <c r="G65" i="47"/>
  <c r="C43" i="47"/>
  <c r="E37" i="47"/>
  <c r="G55" i="47"/>
  <c r="G28" i="47"/>
  <c r="E40" i="47"/>
  <c r="F49" i="47"/>
  <c r="C22" i="47"/>
  <c r="C19" i="47"/>
  <c r="E64" i="47"/>
  <c r="F10" i="47"/>
  <c r="F31" i="47"/>
  <c r="D31" i="47"/>
  <c r="G4" i="47"/>
  <c r="E58" i="47"/>
  <c r="F34" i="47"/>
  <c r="C7" i="47"/>
  <c r="F25" i="47"/>
  <c r="D61" i="47"/>
  <c r="F61" i="47"/>
  <c r="F64" i="47"/>
  <c r="F55" i="47"/>
  <c r="F43" i="47"/>
  <c r="C4" i="47"/>
  <c r="G64" i="47"/>
  <c r="G73" i="47"/>
  <c r="F46" i="47"/>
  <c r="E7" i="47"/>
  <c r="E65" i="47"/>
  <c r="C64" i="47"/>
  <c r="D37" i="47"/>
  <c r="E73" i="47"/>
  <c r="F65" i="47"/>
  <c r="F40" i="47"/>
  <c r="G43" i="47"/>
  <c r="E22" i="47"/>
  <c r="E61" i="47"/>
  <c r="D43" i="47"/>
  <c r="G46" i="47"/>
  <c r="G40" i="47"/>
  <c r="D67" i="47"/>
  <c r="E52" i="47"/>
  <c r="F4" i="47"/>
  <c r="D73" i="47"/>
  <c r="C62" i="47"/>
  <c r="E19" i="47"/>
  <c r="G58" i="47"/>
  <c r="C58" i="47"/>
  <c r="G49" i="47"/>
  <c r="G16" i="47"/>
  <c r="E34" i="47"/>
  <c r="F73" i="47"/>
  <c r="B171" i="55" l="1"/>
  <c r="L105" i="55"/>
  <c r="A179" i="55"/>
  <c r="B179" i="55" s="1"/>
  <c r="B172" i="55"/>
  <c r="A180" i="55"/>
  <c r="L109" i="55" s="1"/>
  <c r="K112" i="55"/>
  <c r="L107" i="55"/>
  <c r="K120" i="55"/>
  <c r="K123" i="55"/>
  <c r="K124" i="55"/>
  <c r="K146" i="55"/>
  <c r="A181" i="55"/>
  <c r="L110" i="55" s="1"/>
  <c r="B173" i="55"/>
  <c r="A182" i="55"/>
  <c r="L111" i="55" s="1"/>
  <c r="B174" i="55"/>
  <c r="B79" i="47"/>
  <c r="A85" i="47"/>
  <c r="B85" i="47" s="1"/>
  <c r="B71" i="47"/>
  <c r="A77" i="47"/>
  <c r="B72" i="47"/>
  <c r="A78" i="47"/>
  <c r="B70" i="47"/>
  <c r="A76" i="47"/>
  <c r="B68" i="47"/>
  <c r="A74" i="47"/>
  <c r="H64" i="47"/>
  <c r="H73" i="47"/>
  <c r="H46" i="47"/>
  <c r="H19" i="47"/>
  <c r="H67" i="47"/>
  <c r="H58" i="47"/>
  <c r="H13" i="47"/>
  <c r="H55" i="47"/>
  <c r="H49" i="47"/>
  <c r="H61" i="47"/>
  <c r="H40" i="47"/>
  <c r="H25" i="47"/>
  <c r="H52" i="47"/>
  <c r="H43" i="47"/>
  <c r="H10" i="47"/>
  <c r="H37" i="47"/>
  <c r="H16" i="47"/>
  <c r="H31" i="47"/>
  <c r="H34" i="47"/>
  <c r="H28" i="47"/>
  <c r="H22" i="47"/>
  <c r="H4" i="47"/>
  <c r="H7" i="47"/>
  <c r="G85" i="47"/>
  <c r="D68" i="47"/>
  <c r="D71" i="47"/>
  <c r="C85" i="47"/>
  <c r="D85" i="47"/>
  <c r="C79" i="47"/>
  <c r="C70" i="47"/>
  <c r="G79" i="47"/>
  <c r="E85" i="47"/>
  <c r="C68" i="47"/>
  <c r="D70" i="47"/>
  <c r="F68" i="47"/>
  <c r="E79" i="47"/>
  <c r="E68" i="47"/>
  <c r="G71" i="47"/>
  <c r="E70" i="47"/>
  <c r="G68" i="47"/>
  <c r="F85" i="47"/>
  <c r="F71" i="47"/>
  <c r="C71" i="47"/>
  <c r="F79" i="47"/>
  <c r="D79" i="47"/>
  <c r="E71" i="47"/>
  <c r="F70" i="47"/>
  <c r="G70" i="47"/>
  <c r="A187" i="55" l="1"/>
  <c r="B180" i="55"/>
  <c r="B187" i="55"/>
  <c r="L113" i="55"/>
  <c r="K151" i="55"/>
  <c r="K125" i="55"/>
  <c r="K129" i="55"/>
  <c r="K128" i="55"/>
  <c r="K117" i="55"/>
  <c r="L112" i="55"/>
  <c r="A186" i="55"/>
  <c r="A188" i="55"/>
  <c r="L114" i="55" s="1"/>
  <c r="B181" i="55"/>
  <c r="A199" i="55"/>
  <c r="B182" i="55"/>
  <c r="H85" i="47"/>
  <c r="H79" i="47"/>
  <c r="B78" i="47"/>
  <c r="A84" i="47"/>
  <c r="B84" i="47" s="1"/>
  <c r="B77" i="47"/>
  <c r="A83" i="47"/>
  <c r="B83" i="47" s="1"/>
  <c r="H70" i="47"/>
  <c r="B76" i="47"/>
  <c r="A82" i="47"/>
  <c r="B82" i="47" s="1"/>
  <c r="B74" i="47"/>
  <c r="A80" i="47"/>
  <c r="B80" i="47" s="1"/>
  <c r="B1" i="56"/>
  <c r="A2" i="56"/>
  <c r="B2" i="56" s="1"/>
  <c r="D74" i="47"/>
  <c r="D77" i="47"/>
  <c r="C82" i="47"/>
  <c r="C83" i="47"/>
  <c r="G83" i="47"/>
  <c r="G74" i="47"/>
  <c r="E82" i="47"/>
  <c r="E74" i="47"/>
  <c r="F77" i="47"/>
  <c r="D76" i="47"/>
  <c r="D82" i="47"/>
  <c r="G76" i="47"/>
  <c r="C77" i="47"/>
  <c r="E76" i="47"/>
  <c r="F76" i="47"/>
  <c r="G82" i="47"/>
  <c r="E80" i="47"/>
  <c r="F80" i="47"/>
  <c r="F82" i="47"/>
  <c r="E77" i="47"/>
  <c r="G77" i="47"/>
  <c r="F74" i="47"/>
  <c r="C74" i="47"/>
  <c r="D83" i="47"/>
  <c r="E83" i="47"/>
  <c r="F83" i="47"/>
  <c r="G80" i="47"/>
  <c r="D80" i="47"/>
  <c r="C80" i="47"/>
  <c r="K130" i="55" l="1"/>
  <c r="K134" i="55"/>
  <c r="K122" i="55"/>
  <c r="L117" i="55"/>
  <c r="K156" i="55"/>
  <c r="K133" i="55"/>
  <c r="L118" i="55"/>
  <c r="B188" i="55"/>
  <c r="B186" i="55"/>
  <c r="A198" i="55"/>
  <c r="L116" i="55" s="1"/>
  <c r="A3" i="56"/>
  <c r="A189" i="55"/>
  <c r="L115" i="55" s="1"/>
  <c r="B199" i="55"/>
  <c r="A204" i="55"/>
  <c r="L121" i="55" s="1"/>
  <c r="H76" i="47"/>
  <c r="H82" i="47"/>
  <c r="A86" i="47"/>
  <c r="A92" i="47" s="1"/>
  <c r="A98" i="47" s="1"/>
  <c r="A104" i="47" s="1"/>
  <c r="A110" i="47" s="1"/>
  <c r="A116" i="47" s="1"/>
  <c r="A122" i="47" s="1"/>
  <c r="A128" i="47" s="1"/>
  <c r="A134" i="47" s="1"/>
  <c r="A140" i="47" s="1"/>
  <c r="A146" i="47" s="1"/>
  <c r="A152" i="47" s="1"/>
  <c r="A158" i="47" s="1"/>
  <c r="A164" i="47" s="1"/>
  <c r="A170" i="47" s="1"/>
  <c r="A176" i="47" s="1"/>
  <c r="A182" i="47" s="1"/>
  <c r="A188" i="47" s="1"/>
  <c r="A194" i="47" s="1"/>
  <c r="A200" i="47" s="1"/>
  <c r="A206" i="47" s="1"/>
  <c r="A212" i="47" s="1"/>
  <c r="A218" i="47" s="1"/>
  <c r="A224" i="47" s="1"/>
  <c r="A230" i="47" s="1"/>
  <c r="A236" i="47" s="1"/>
  <c r="A242" i="47" s="1"/>
  <c r="A248" i="47" s="1"/>
  <c r="A254" i="47" s="1"/>
  <c r="A260" i="47" s="1"/>
  <c r="A266" i="47" s="1"/>
  <c r="A272" i="47" s="1"/>
  <c r="A278" i="47" s="1"/>
  <c r="A284" i="47" s="1"/>
  <c r="A290" i="47" s="1"/>
  <c r="A296" i="47" s="1"/>
  <c r="A302" i="47" s="1"/>
  <c r="A308" i="47" s="1"/>
  <c r="A314" i="47" s="1"/>
  <c r="A320" i="47" s="1"/>
  <c r="A326" i="47" s="1"/>
  <c r="A332" i="47" s="1"/>
  <c r="A338" i="47" s="1"/>
  <c r="A344" i="47" s="1"/>
  <c r="A350" i="47" s="1"/>
  <c r="A356" i="47" s="1"/>
  <c r="A362" i="47" s="1"/>
  <c r="A368" i="47" s="1"/>
  <c r="A374" i="47" s="1"/>
  <c r="A380" i="47" s="1"/>
  <c r="A386" i="47" s="1"/>
  <c r="A392" i="47" s="1"/>
  <c r="A398" i="47" s="1"/>
  <c r="A404" i="47" s="1"/>
  <c r="A410" i="47" s="1"/>
  <c r="A416" i="47" s="1"/>
  <c r="A422" i="47" s="1"/>
  <c r="A428" i="47" s="1"/>
  <c r="A434" i="47" s="1"/>
  <c r="A440" i="47" s="1"/>
  <c r="A446" i="47" s="1"/>
  <c r="A452" i="47" s="1"/>
  <c r="A458" i="47" s="1"/>
  <c r="A464" i="47" s="1"/>
  <c r="A470" i="47" s="1"/>
  <c r="A476" i="47" s="1"/>
  <c r="A482" i="47" s="1"/>
  <c r="A488" i="47" s="1"/>
  <c r="A494" i="47" s="1"/>
  <c r="A500" i="47" s="1"/>
  <c r="A506" i="47" s="1"/>
  <c r="A512" i="47" s="1"/>
  <c r="A518" i="47" s="1"/>
  <c r="A524" i="47" s="1"/>
  <c r="A530" i="47" s="1"/>
  <c r="A536" i="47" s="1"/>
  <c r="A542" i="47" s="1"/>
  <c r="A548" i="47" s="1"/>
  <c r="A554" i="47" s="1"/>
  <c r="A560" i="47" s="1"/>
  <c r="B2" i="45"/>
  <c r="B3" i="45"/>
  <c r="B4" i="45"/>
  <c r="B5" i="45"/>
  <c r="B6" i="45"/>
  <c r="B7" i="45"/>
  <c r="B8" i="45"/>
  <c r="B9" i="45"/>
  <c r="B10" i="45"/>
  <c r="B11" i="45"/>
  <c r="B12" i="45"/>
  <c r="B13" i="45"/>
  <c r="B14" i="45"/>
  <c r="B15" i="45"/>
  <c r="B16" i="45"/>
  <c r="B17" i="45"/>
  <c r="B18" i="45"/>
  <c r="B19" i="45"/>
  <c r="B20" i="45"/>
  <c r="B21" i="45"/>
  <c r="B22" i="45"/>
  <c r="B23" i="45"/>
  <c r="B24" i="45"/>
  <c r="B25" i="45"/>
  <c r="B26" i="45"/>
  <c r="B27" i="45"/>
  <c r="B28" i="45"/>
  <c r="B29" i="45"/>
  <c r="B30" i="45"/>
  <c r="B31" i="45"/>
  <c r="B32" i="45"/>
  <c r="B33" i="45"/>
  <c r="B34" i="45"/>
  <c r="B35" i="45"/>
  <c r="B36" i="45"/>
  <c r="B37" i="45"/>
  <c r="B38" i="45"/>
  <c r="B39" i="45"/>
  <c r="B40" i="45"/>
  <c r="B41" i="45"/>
  <c r="B42" i="45"/>
  <c r="B43" i="45"/>
  <c r="B44" i="45"/>
  <c r="B45" i="45"/>
  <c r="B46" i="45"/>
  <c r="B47" i="45"/>
  <c r="B48" i="45"/>
  <c r="B49" i="45"/>
  <c r="B50" i="45"/>
  <c r="B51" i="45"/>
  <c r="B52" i="45"/>
  <c r="B53" i="45"/>
  <c r="B54" i="45"/>
  <c r="B55" i="45"/>
  <c r="B56" i="45"/>
  <c r="B57" i="45"/>
  <c r="B58" i="45"/>
  <c r="B59" i="45"/>
  <c r="K127" i="55" l="1"/>
  <c r="L122" i="55"/>
  <c r="K139" i="55"/>
  <c r="K135" i="55"/>
  <c r="K138" i="55"/>
  <c r="K161" i="55"/>
  <c r="A203" i="55"/>
  <c r="L120" i="55" s="1"/>
  <c r="B198" i="55"/>
  <c r="A205" i="55"/>
  <c r="A212" i="55" s="1"/>
  <c r="L125" i="55" s="1"/>
  <c r="A4" i="56"/>
  <c r="B3" i="56"/>
  <c r="B204" i="55"/>
  <c r="L119" i="55"/>
  <c r="B189" i="55"/>
  <c r="A88" i="47"/>
  <c r="A94" i="47" s="1"/>
  <c r="A100" i="47" s="1"/>
  <c r="A106" i="47" s="1"/>
  <c r="A112" i="47" s="1"/>
  <c r="A118" i="47" s="1"/>
  <c r="A124" i="47" s="1"/>
  <c r="A130" i="47" s="1"/>
  <c r="A136" i="47" s="1"/>
  <c r="A142" i="47" s="1"/>
  <c r="A148" i="47" s="1"/>
  <c r="A154" i="47" s="1"/>
  <c r="A160" i="47" s="1"/>
  <c r="A166" i="47" s="1"/>
  <c r="A172" i="47" s="1"/>
  <c r="A178" i="47" s="1"/>
  <c r="A184" i="47" s="1"/>
  <c r="A190" i="47" s="1"/>
  <c r="A196" i="47" s="1"/>
  <c r="A202" i="47" s="1"/>
  <c r="A208" i="47" s="1"/>
  <c r="A214" i="47" s="1"/>
  <c r="A220" i="47" s="1"/>
  <c r="A226" i="47" s="1"/>
  <c r="A232" i="47" s="1"/>
  <c r="A238" i="47" s="1"/>
  <c r="A244" i="47" s="1"/>
  <c r="A250" i="47" s="1"/>
  <c r="A256" i="47" s="1"/>
  <c r="A262" i="47" s="1"/>
  <c r="A268" i="47" s="1"/>
  <c r="A274" i="47" s="1"/>
  <c r="A280" i="47" s="1"/>
  <c r="A286" i="47" s="1"/>
  <c r="A292" i="47" s="1"/>
  <c r="A298" i="47" s="1"/>
  <c r="A304" i="47" s="1"/>
  <c r="A310" i="47" s="1"/>
  <c r="A316" i="47" s="1"/>
  <c r="A322" i="47" s="1"/>
  <c r="A328" i="47" s="1"/>
  <c r="A334" i="47" s="1"/>
  <c r="A340" i="47" s="1"/>
  <c r="A346" i="47" s="1"/>
  <c r="A352" i="47" s="1"/>
  <c r="A358" i="47" s="1"/>
  <c r="A364" i="47" s="1"/>
  <c r="A370" i="47" s="1"/>
  <c r="A376" i="47" s="1"/>
  <c r="A382" i="47" s="1"/>
  <c r="A388" i="47" s="1"/>
  <c r="A394" i="47" s="1"/>
  <c r="A400" i="47" s="1"/>
  <c r="A406" i="47" s="1"/>
  <c r="A412" i="47" s="1"/>
  <c r="A418" i="47" s="1"/>
  <c r="A424" i="47" s="1"/>
  <c r="A430" i="47" s="1"/>
  <c r="A436" i="47" s="1"/>
  <c r="A442" i="47" s="1"/>
  <c r="A448" i="47" s="1"/>
  <c r="A454" i="47" s="1"/>
  <c r="A460" i="47" s="1"/>
  <c r="A466" i="47" s="1"/>
  <c r="A472" i="47" s="1"/>
  <c r="A478" i="47" s="1"/>
  <c r="A484" i="47" s="1"/>
  <c r="A490" i="47" s="1"/>
  <c r="A496" i="47" s="1"/>
  <c r="A502" i="47" s="1"/>
  <c r="A508" i="47" s="1"/>
  <c r="A514" i="47" s="1"/>
  <c r="A520" i="47" s="1"/>
  <c r="A526" i="47" s="1"/>
  <c r="A532" i="47" s="1"/>
  <c r="A538" i="47" s="1"/>
  <c r="A544" i="47" s="1"/>
  <c r="A550" i="47" s="1"/>
  <c r="A556" i="47" s="1"/>
  <c r="A87" i="47"/>
  <c r="A93" i="47" s="1"/>
  <c r="A99" i="47" s="1"/>
  <c r="A105" i="47" s="1"/>
  <c r="A111" i="47" s="1"/>
  <c r="A117" i="47" s="1"/>
  <c r="A123" i="47" s="1"/>
  <c r="A129" i="47" s="1"/>
  <c r="A135" i="47" s="1"/>
  <c r="A141" i="47" s="1"/>
  <c r="A147" i="47" s="1"/>
  <c r="A153" i="47" s="1"/>
  <c r="A159" i="47" s="1"/>
  <c r="A165" i="47" s="1"/>
  <c r="A171" i="47" s="1"/>
  <c r="A177" i="47" s="1"/>
  <c r="A183" i="47" s="1"/>
  <c r="A189" i="47" s="1"/>
  <c r="A195" i="47" s="1"/>
  <c r="A201" i="47" s="1"/>
  <c r="A207" i="47" s="1"/>
  <c r="A213" i="47" s="1"/>
  <c r="A219" i="47" s="1"/>
  <c r="A225" i="47" s="1"/>
  <c r="A231" i="47" s="1"/>
  <c r="A237" i="47" s="1"/>
  <c r="A243" i="47" s="1"/>
  <c r="A249" i="47" s="1"/>
  <c r="A255" i="47" s="1"/>
  <c r="A261" i="47" s="1"/>
  <c r="A267" i="47" s="1"/>
  <c r="A273" i="47" s="1"/>
  <c r="A279" i="47" s="1"/>
  <c r="A285" i="47" s="1"/>
  <c r="A291" i="47" s="1"/>
  <c r="A297" i="47" s="1"/>
  <c r="A303" i="47" s="1"/>
  <c r="A309" i="47" s="1"/>
  <c r="A315" i="47" s="1"/>
  <c r="A321" i="47" s="1"/>
  <c r="A327" i="47" s="1"/>
  <c r="A333" i="47" s="1"/>
  <c r="A339" i="47" s="1"/>
  <c r="A345" i="47" s="1"/>
  <c r="A351" i="47" s="1"/>
  <c r="A357" i="47" s="1"/>
  <c r="A363" i="47" s="1"/>
  <c r="A369" i="47" s="1"/>
  <c r="A375" i="47" s="1"/>
  <c r="A381" i="47" s="1"/>
  <c r="A387" i="47" s="1"/>
  <c r="A393" i="47" s="1"/>
  <c r="A399" i="47" s="1"/>
  <c r="A405" i="47" s="1"/>
  <c r="A411" i="47" s="1"/>
  <c r="A417" i="47" s="1"/>
  <c r="A423" i="47" s="1"/>
  <c r="A429" i="47" s="1"/>
  <c r="A435" i="47" s="1"/>
  <c r="A441" i="47" s="1"/>
  <c r="A447" i="47" s="1"/>
  <c r="A453" i="47" s="1"/>
  <c r="A459" i="47" s="1"/>
  <c r="A465" i="47" s="1"/>
  <c r="A471" i="47" s="1"/>
  <c r="A477" i="47" s="1"/>
  <c r="A483" i="47" s="1"/>
  <c r="A489" i="47" s="1"/>
  <c r="A495" i="47" s="1"/>
  <c r="A501" i="47" s="1"/>
  <c r="A507" i="47" s="1"/>
  <c r="A513" i="47" s="1"/>
  <c r="A519" i="47" s="1"/>
  <c r="A525" i="47" s="1"/>
  <c r="A531" i="47" s="1"/>
  <c r="A537" i="47" s="1"/>
  <c r="A543" i="47" s="1"/>
  <c r="A549" i="47" s="1"/>
  <c r="A555" i="47" s="1"/>
  <c r="B560" i="47"/>
  <c r="A566" i="47"/>
  <c r="A91" i="47"/>
  <c r="A97" i="47" s="1"/>
  <c r="A103" i="47" s="1"/>
  <c r="A109" i="47" s="1"/>
  <c r="A115" i="47" s="1"/>
  <c r="A121" i="47" s="1"/>
  <c r="A127" i="47" s="1"/>
  <c r="A133" i="47" s="1"/>
  <c r="A139" i="47" s="1"/>
  <c r="A145" i="47" s="1"/>
  <c r="A151" i="47" s="1"/>
  <c r="A157" i="47" s="1"/>
  <c r="A163" i="47" s="1"/>
  <c r="A169" i="47" s="1"/>
  <c r="A175" i="47" s="1"/>
  <c r="A181" i="47" s="1"/>
  <c r="A187" i="47" s="1"/>
  <c r="A193" i="47" s="1"/>
  <c r="A199" i="47" s="1"/>
  <c r="A205" i="47" s="1"/>
  <c r="A211" i="47" s="1"/>
  <c r="A217" i="47" s="1"/>
  <c r="A223" i="47" s="1"/>
  <c r="A229" i="47" s="1"/>
  <c r="A235" i="47" s="1"/>
  <c r="A241" i="47" s="1"/>
  <c r="A247" i="47" s="1"/>
  <c r="A253" i="47" s="1"/>
  <c r="A259" i="47" s="1"/>
  <c r="A265" i="47" s="1"/>
  <c r="A271" i="47" s="1"/>
  <c r="A277" i="47" s="1"/>
  <c r="A283" i="47" s="1"/>
  <c r="A289" i="47" s="1"/>
  <c r="A295" i="47" s="1"/>
  <c r="A301" i="47" s="1"/>
  <c r="A307" i="47" s="1"/>
  <c r="A313" i="47" s="1"/>
  <c r="A319" i="47" s="1"/>
  <c r="A325" i="47" s="1"/>
  <c r="A331" i="47" s="1"/>
  <c r="A337" i="47" s="1"/>
  <c r="A343" i="47" s="1"/>
  <c r="A349" i="47" s="1"/>
  <c r="A355" i="47" s="1"/>
  <c r="A361" i="47" s="1"/>
  <c r="A367" i="47" s="1"/>
  <c r="A373" i="47" s="1"/>
  <c r="A379" i="47" s="1"/>
  <c r="A385" i="47" s="1"/>
  <c r="A391" i="47" s="1"/>
  <c r="A397" i="47" s="1"/>
  <c r="A403" i="47" s="1"/>
  <c r="A409" i="47" s="1"/>
  <c r="A415" i="47" s="1"/>
  <c r="A421" i="47" s="1"/>
  <c r="A427" i="47" s="1"/>
  <c r="A433" i="47" s="1"/>
  <c r="A439" i="47" s="1"/>
  <c r="A445" i="47" s="1"/>
  <c r="A451" i="47" s="1"/>
  <c r="A457" i="47" s="1"/>
  <c r="A463" i="47" s="1"/>
  <c r="A469" i="47" s="1"/>
  <c r="A475" i="47" s="1"/>
  <c r="A481" i="47" s="1"/>
  <c r="A487" i="47" s="1"/>
  <c r="A493" i="47" s="1"/>
  <c r="A499" i="47" s="1"/>
  <c r="A505" i="47" s="1"/>
  <c r="A511" i="47" s="1"/>
  <c r="A517" i="47" s="1"/>
  <c r="A523" i="47" s="1"/>
  <c r="A529" i="47" s="1"/>
  <c r="A535" i="47" s="1"/>
  <c r="A541" i="47" s="1"/>
  <c r="A547" i="47" s="1"/>
  <c r="A553" i="47" s="1"/>
  <c r="A559" i="47" s="1"/>
  <c r="A89" i="47"/>
  <c r="A95" i="47" s="1"/>
  <c r="A101" i="47" s="1"/>
  <c r="A107" i="47" s="1"/>
  <c r="A113" i="47" s="1"/>
  <c r="A119" i="47" s="1"/>
  <c r="A125" i="47" s="1"/>
  <c r="A131" i="47" s="1"/>
  <c r="A137" i="47" s="1"/>
  <c r="A143" i="47" s="1"/>
  <c r="A149" i="47" s="1"/>
  <c r="A155" i="47" s="1"/>
  <c r="A161" i="47" s="1"/>
  <c r="A167" i="47" s="1"/>
  <c r="A173" i="47" s="1"/>
  <c r="A179" i="47" s="1"/>
  <c r="A185" i="47" s="1"/>
  <c r="A191" i="47" s="1"/>
  <c r="A197" i="47" s="1"/>
  <c r="A203" i="47" s="1"/>
  <c r="A209" i="47" s="1"/>
  <c r="A215" i="47" s="1"/>
  <c r="A221" i="47" s="1"/>
  <c r="A227" i="47" s="1"/>
  <c r="A233" i="47" s="1"/>
  <c r="A239" i="47" s="1"/>
  <c r="A245" i="47" s="1"/>
  <c r="A251" i="47" s="1"/>
  <c r="A257" i="47" s="1"/>
  <c r="A263" i="47" s="1"/>
  <c r="A269" i="47" s="1"/>
  <c r="A275" i="47" s="1"/>
  <c r="A281" i="47" s="1"/>
  <c r="A287" i="47" s="1"/>
  <c r="A293" i="47" s="1"/>
  <c r="A299" i="47" s="1"/>
  <c r="A305" i="47" s="1"/>
  <c r="A311" i="47" s="1"/>
  <c r="A317" i="47" s="1"/>
  <c r="A323" i="47" s="1"/>
  <c r="A329" i="47" s="1"/>
  <c r="A335" i="47" s="1"/>
  <c r="A341" i="47" s="1"/>
  <c r="A347" i="47" s="1"/>
  <c r="A353" i="47" s="1"/>
  <c r="A359" i="47" s="1"/>
  <c r="A365" i="47" s="1"/>
  <c r="A371" i="47" s="1"/>
  <c r="A377" i="47" s="1"/>
  <c r="A383" i="47" s="1"/>
  <c r="A389" i="47" s="1"/>
  <c r="A395" i="47" s="1"/>
  <c r="A401" i="47" s="1"/>
  <c r="A407" i="47" s="1"/>
  <c r="A413" i="47" s="1"/>
  <c r="A419" i="47" s="1"/>
  <c r="A425" i="47" s="1"/>
  <c r="A431" i="47" s="1"/>
  <c r="A437" i="47" s="1"/>
  <c r="A443" i="47" s="1"/>
  <c r="A449" i="47" s="1"/>
  <c r="A455" i="47" s="1"/>
  <c r="A461" i="47" s="1"/>
  <c r="A467" i="47" s="1"/>
  <c r="A473" i="47" s="1"/>
  <c r="A479" i="47" s="1"/>
  <c r="A485" i="47" s="1"/>
  <c r="A491" i="47" s="1"/>
  <c r="A497" i="47" s="1"/>
  <c r="A503" i="47" s="1"/>
  <c r="A509" i="47" s="1"/>
  <c r="A515" i="47" s="1"/>
  <c r="A521" i="47" s="1"/>
  <c r="A527" i="47" s="1"/>
  <c r="A533" i="47" s="1"/>
  <c r="A539" i="47" s="1"/>
  <c r="A545" i="47" s="1"/>
  <c r="A551" i="47" s="1"/>
  <c r="A557" i="47" s="1"/>
  <c r="K144" i="55" l="1"/>
  <c r="K166" i="55"/>
  <c r="K132" i="55"/>
  <c r="K143" i="55"/>
  <c r="K140" i="55"/>
  <c r="A211" i="55"/>
  <c r="L124" i="55" s="1"/>
  <c r="B203" i="55"/>
  <c r="A213" i="55"/>
  <c r="B205" i="55"/>
  <c r="A5" i="56"/>
  <c r="B4" i="56"/>
  <c r="A206" i="55"/>
  <c r="L123" i="55" s="1"/>
  <c r="B212" i="55"/>
  <c r="A562" i="47"/>
  <c r="B556" i="47"/>
  <c r="B566" i="47"/>
  <c r="A572" i="47"/>
  <c r="A561" i="47"/>
  <c r="B555" i="47"/>
  <c r="A565" i="47"/>
  <c r="B559" i="47"/>
  <c r="A90" i="47"/>
  <c r="A96" i="47" s="1"/>
  <c r="A102" i="47" s="1"/>
  <c r="A108" i="47" s="1"/>
  <c r="A114" i="47" s="1"/>
  <c r="A120" i="47" s="1"/>
  <c r="A126" i="47" s="1"/>
  <c r="A132" i="47" s="1"/>
  <c r="A138" i="47" s="1"/>
  <c r="A144" i="47" s="1"/>
  <c r="A150" i="47" s="1"/>
  <c r="A156" i="47" s="1"/>
  <c r="A162" i="47" s="1"/>
  <c r="A168" i="47" s="1"/>
  <c r="A174" i="47" s="1"/>
  <c r="A180" i="47" s="1"/>
  <c r="A186" i="47" s="1"/>
  <c r="A192" i="47" s="1"/>
  <c r="A198" i="47" s="1"/>
  <c r="A204" i="47" s="1"/>
  <c r="A210" i="47" s="1"/>
  <c r="A216" i="47" s="1"/>
  <c r="A222" i="47" s="1"/>
  <c r="A228" i="47" s="1"/>
  <c r="A234" i="47" s="1"/>
  <c r="A240" i="47" s="1"/>
  <c r="A246" i="47" s="1"/>
  <c r="A252" i="47" s="1"/>
  <c r="A258" i="47" s="1"/>
  <c r="A264" i="47" s="1"/>
  <c r="A270" i="47" s="1"/>
  <c r="A276" i="47" s="1"/>
  <c r="A282" i="47" s="1"/>
  <c r="A288" i="47" s="1"/>
  <c r="A294" i="47" s="1"/>
  <c r="A300" i="47" s="1"/>
  <c r="A306" i="47" s="1"/>
  <c r="A312" i="47" s="1"/>
  <c r="A318" i="47" s="1"/>
  <c r="A324" i="47" s="1"/>
  <c r="A330" i="47" s="1"/>
  <c r="A336" i="47" s="1"/>
  <c r="A342" i="47" s="1"/>
  <c r="A348" i="47" s="1"/>
  <c r="A354" i="47" s="1"/>
  <c r="A360" i="47" s="1"/>
  <c r="A366" i="47" s="1"/>
  <c r="A372" i="47" s="1"/>
  <c r="A378" i="47" s="1"/>
  <c r="A384" i="47" s="1"/>
  <c r="A390" i="47" s="1"/>
  <c r="A396" i="47" s="1"/>
  <c r="A402" i="47" s="1"/>
  <c r="A408" i="47" s="1"/>
  <c r="A414" i="47" s="1"/>
  <c r="A420" i="47" s="1"/>
  <c r="A426" i="47" s="1"/>
  <c r="A432" i="47" s="1"/>
  <c r="A438" i="47" s="1"/>
  <c r="A444" i="47" s="1"/>
  <c r="A450" i="47" s="1"/>
  <c r="A456" i="47" s="1"/>
  <c r="A462" i="47" s="1"/>
  <c r="A468" i="47" s="1"/>
  <c r="A474" i="47" s="1"/>
  <c r="A480" i="47" s="1"/>
  <c r="A486" i="47" s="1"/>
  <c r="A492" i="47" s="1"/>
  <c r="A498" i="47" s="1"/>
  <c r="A504" i="47" s="1"/>
  <c r="A510" i="47" s="1"/>
  <c r="A516" i="47" s="1"/>
  <c r="A522" i="47" s="1"/>
  <c r="A528" i="47" s="1"/>
  <c r="A534" i="47" s="1"/>
  <c r="A540" i="47" s="1"/>
  <c r="A546" i="47" s="1"/>
  <c r="A552" i="47" s="1"/>
  <c r="A558" i="47" s="1"/>
  <c r="A563" i="47"/>
  <c r="B557" i="47"/>
  <c r="F556" i="47"/>
  <c r="E559" i="47"/>
  <c r="D556" i="47"/>
  <c r="C556" i="47"/>
  <c r="C559" i="47"/>
  <c r="E556" i="47"/>
  <c r="G556" i="47"/>
  <c r="G559" i="47"/>
  <c r="F559" i="47"/>
  <c r="D559" i="47"/>
  <c r="B213" i="55" l="1"/>
  <c r="L126" i="55"/>
  <c r="K171" i="55"/>
  <c r="K145" i="55"/>
  <c r="K149" i="55"/>
  <c r="K148" i="55"/>
  <c r="K137" i="55"/>
  <c r="A216" i="55"/>
  <c r="L128" i="55" s="1"/>
  <c r="B211" i="55"/>
  <c r="A6" i="56"/>
  <c r="B5" i="56"/>
  <c r="A214" i="55"/>
  <c r="L127" i="55" s="1"/>
  <c r="B206" i="55"/>
  <c r="H556" i="47"/>
  <c r="H559" i="47"/>
  <c r="A568" i="47"/>
  <c r="B562" i="47"/>
  <c r="A567" i="47"/>
  <c r="B561" i="47"/>
  <c r="B572" i="47"/>
  <c r="A578" i="47"/>
  <c r="A571" i="47"/>
  <c r="B565" i="47"/>
  <c r="A564" i="47"/>
  <c r="B558" i="47"/>
  <c r="A569" i="47"/>
  <c r="B563" i="47"/>
  <c r="C565" i="47"/>
  <c r="D565" i="47"/>
  <c r="F562" i="47"/>
  <c r="G565" i="47"/>
  <c r="D562" i="47"/>
  <c r="G562" i="47"/>
  <c r="F565" i="47"/>
  <c r="C562" i="47"/>
  <c r="E565" i="47"/>
  <c r="E562" i="47"/>
  <c r="A218" i="55" l="1"/>
  <c r="L138" i="55"/>
  <c r="L134" i="55"/>
  <c r="B218" i="55"/>
  <c r="L130" i="55"/>
  <c r="K154" i="55"/>
  <c r="K150" i="55"/>
  <c r="K142" i="55"/>
  <c r="K176" i="55"/>
  <c r="K153" i="55"/>
  <c r="B216" i="55"/>
  <c r="A226" i="55"/>
  <c r="L132" i="55" s="1"/>
  <c r="A217" i="55"/>
  <c r="L129" i="55" s="1"/>
  <c r="A7" i="56"/>
  <c r="B6" i="56"/>
  <c r="B214" i="55"/>
  <c r="L131" i="55"/>
  <c r="H565" i="47"/>
  <c r="H562" i="47"/>
  <c r="A574" i="47"/>
  <c r="B568" i="47"/>
  <c r="A584" i="47"/>
  <c r="B578" i="47"/>
  <c r="A573" i="47"/>
  <c r="B567" i="47"/>
  <c r="B571" i="47"/>
  <c r="A577" i="47"/>
  <c r="A570" i="47"/>
  <c r="B564" i="47"/>
  <c r="B569" i="47"/>
  <c r="A575" i="47"/>
  <c r="D21" i="45" a="1"/>
  <c r="D21" i="45" s="1"/>
  <c r="G24" i="45" a="1"/>
  <c r="G24" i="45" s="1"/>
  <c r="G23" i="45" a="1"/>
  <c r="G23" i="45" s="1"/>
  <c r="E7" i="45" a="1"/>
  <c r="E7" i="45" s="1"/>
  <c r="G6" i="45" a="1"/>
  <c r="G6" i="45" s="1"/>
  <c r="G3" i="45" a="1"/>
  <c r="G3" i="45" s="1"/>
  <c r="E20" i="45" a="1"/>
  <c r="E20" i="45" s="1"/>
  <c r="F22" i="45" a="1"/>
  <c r="F22" i="45" s="1"/>
  <c r="E14" i="45" a="1"/>
  <c r="E14" i="45" s="1"/>
  <c r="C23" i="45" a="1"/>
  <c r="C23" i="45" s="1"/>
  <c r="C3" i="45" a="1"/>
  <c r="C3" i="45" s="1"/>
  <c r="G25" i="45" a="1"/>
  <c r="G25" i="45" s="1"/>
  <c r="C12" i="45" a="1"/>
  <c r="C12" i="45" s="1"/>
  <c r="D8" i="45" a="1"/>
  <c r="D8" i="45" s="1"/>
  <c r="F2" i="45" a="1"/>
  <c r="F2" i="45" s="1"/>
  <c r="F13" i="45" a="1"/>
  <c r="F13" i="45" s="1"/>
  <c r="D15" i="45" a="1"/>
  <c r="D15" i="45" s="1"/>
  <c r="C25" i="45" a="1"/>
  <c r="C25" i="45" s="1"/>
  <c r="E21" i="45" a="1"/>
  <c r="E21" i="45" s="1"/>
  <c r="C2" i="45" a="1"/>
  <c r="C2" i="45" s="1"/>
  <c r="D7" i="45" a="1"/>
  <c r="D7" i="45" s="1"/>
  <c r="E26" i="45" a="1"/>
  <c r="E26" i="45" s="1"/>
  <c r="G18" i="45" a="1"/>
  <c r="G18" i="45" s="1"/>
  <c r="F12" i="45" a="1"/>
  <c r="F12" i="45" s="1"/>
  <c r="G13" i="45" a="1"/>
  <c r="G13" i="45" s="1"/>
  <c r="D17" i="45" a="1"/>
  <c r="D17" i="45" s="1"/>
  <c r="G10" i="45" a="1"/>
  <c r="G10" i="45" s="1"/>
  <c r="G11" i="45" a="1"/>
  <c r="G11" i="45" s="1"/>
  <c r="E23" i="45" a="1"/>
  <c r="E23" i="45" s="1"/>
  <c r="C19" i="45" a="1"/>
  <c r="C19" i="45" s="1"/>
  <c r="F20" i="45" a="1"/>
  <c r="F20" i="45" s="1"/>
  <c r="C16" i="45" a="1"/>
  <c r="C16" i="45" s="1"/>
  <c r="D24" i="45" a="1"/>
  <c r="D24" i="45" s="1"/>
  <c r="D4" i="45" a="1"/>
  <c r="D4" i="45" s="1"/>
  <c r="F16" i="45" a="1"/>
  <c r="F16" i="45" s="1"/>
  <c r="E15" i="45" a="1"/>
  <c r="E15" i="45" s="1"/>
  <c r="D14" i="45" a="1"/>
  <c r="D14" i="45" s="1"/>
  <c r="G5" i="45" a="1"/>
  <c r="G5" i="45" s="1"/>
  <c r="D18" i="45" a="1"/>
  <c r="D18" i="45" s="1"/>
  <c r="D25" i="45" a="1"/>
  <c r="D25" i="45" s="1"/>
  <c r="G21" i="45" a="1"/>
  <c r="G21" i="45" s="1"/>
  <c r="E8" i="45" a="1"/>
  <c r="E8" i="45" s="1"/>
  <c r="D11" i="45" a="1"/>
  <c r="D11" i="45" s="1"/>
  <c r="D26" i="45" a="1"/>
  <c r="D26" i="45" s="1"/>
  <c r="F25" i="45" a="1"/>
  <c r="F25" i="45" s="1"/>
  <c r="E6" i="45" a="1"/>
  <c r="E6" i="45" s="1"/>
  <c r="E2" i="45" a="1"/>
  <c r="E2" i="45" s="1"/>
  <c r="F4" i="45" a="1"/>
  <c r="F4" i="45" s="1"/>
  <c r="C21" i="45" a="1"/>
  <c r="C21" i="45" s="1"/>
  <c r="C9" i="45" a="1"/>
  <c r="C9" i="45" s="1"/>
  <c r="F10" i="45" a="1"/>
  <c r="F10" i="45" s="1"/>
  <c r="D19" i="45" a="1"/>
  <c r="D19" i="45" s="1"/>
  <c r="D22" i="45" a="1"/>
  <c r="D22" i="45" s="1"/>
  <c r="C10" i="45" a="1"/>
  <c r="C10" i="45" s="1"/>
  <c r="D9" i="45" a="1"/>
  <c r="D9" i="45" s="1"/>
  <c r="D23" i="45" a="1"/>
  <c r="D23" i="45" s="1"/>
  <c r="F26" i="45" a="1"/>
  <c r="F26" i="45" s="1"/>
  <c r="F21" i="45" a="1"/>
  <c r="F21" i="45" s="1"/>
  <c r="G20" i="45" a="1"/>
  <c r="G20" i="45" s="1"/>
  <c r="D13" i="45" a="1"/>
  <c r="D13" i="45" s="1"/>
  <c r="C5" i="45" a="1"/>
  <c r="C5" i="45" s="1"/>
  <c r="C13" i="45" a="1"/>
  <c r="C13" i="45" s="1"/>
  <c r="C4" i="45" a="1"/>
  <c r="C4" i="45" s="1"/>
  <c r="C26" i="45" a="1"/>
  <c r="C26" i="45" s="1"/>
  <c r="E25" i="45" a="1"/>
  <c r="E25" i="45" s="1"/>
  <c r="C20" i="45" a="1"/>
  <c r="C20" i="45" s="1"/>
  <c r="F18" i="45" a="1"/>
  <c r="F18" i="45" s="1"/>
  <c r="C14" i="45" a="1"/>
  <c r="C14" i="45" s="1"/>
  <c r="E3" i="45" a="1"/>
  <c r="E3" i="45" s="1"/>
  <c r="G4" i="45" a="1"/>
  <c r="G4" i="45" s="1"/>
  <c r="C15" i="45" a="1"/>
  <c r="C15" i="45" s="1"/>
  <c r="F19" i="45" a="1"/>
  <c r="F19" i="45" s="1"/>
  <c r="D10" i="45" a="1"/>
  <c r="D10" i="45" s="1"/>
  <c r="D12" i="45" a="1"/>
  <c r="D12" i="45" s="1"/>
  <c r="D20" i="45" a="1"/>
  <c r="D20" i="45" s="1"/>
  <c r="E4" i="45" a="1"/>
  <c r="E4" i="45" s="1"/>
  <c r="C8" i="45" a="1"/>
  <c r="C8" i="45" s="1"/>
  <c r="F8" i="45" a="1"/>
  <c r="F8" i="45" s="1"/>
  <c r="G19" i="45" a="1"/>
  <c r="G19" i="45" s="1"/>
  <c r="C24" i="45" a="1"/>
  <c r="C24" i="45" s="1"/>
  <c r="F24" i="45" a="1"/>
  <c r="F24" i="45" s="1"/>
  <c r="G16" i="45" a="1"/>
  <c r="G16" i="45" s="1"/>
  <c r="E9" i="45" a="1"/>
  <c r="E9" i="45" s="1"/>
  <c r="C7" i="45" a="1"/>
  <c r="C7" i="45" s="1"/>
  <c r="F17" i="45" a="1"/>
  <c r="F17" i="45" s="1"/>
  <c r="E12" i="45" a="1"/>
  <c r="E12" i="45" s="1"/>
  <c r="D2" i="45" a="1"/>
  <c r="D2" i="45" s="1"/>
  <c r="G2" i="45" a="1"/>
  <c r="G2" i="45" s="1"/>
  <c r="F5" i="45" a="1"/>
  <c r="F5" i="45" s="1"/>
  <c r="C6" i="45" a="1"/>
  <c r="C6" i="45" s="1"/>
  <c r="C11" i="45" a="1"/>
  <c r="C11" i="45" s="1"/>
  <c r="D6" i="45" a="1"/>
  <c r="D6" i="45" s="1"/>
  <c r="E22" i="45" a="1"/>
  <c r="E22" i="45" s="1"/>
  <c r="C18" i="45" a="1"/>
  <c r="C18" i="45" s="1"/>
  <c r="D3" i="45" a="1"/>
  <c r="D3" i="45" s="1"/>
  <c r="C17" i="45" a="1"/>
  <c r="C17" i="45" s="1"/>
  <c r="G8" i="45" a="1"/>
  <c r="G8" i="45" s="1"/>
  <c r="E18" i="45" a="1"/>
  <c r="E18" i="45" s="1"/>
  <c r="D5" i="45" a="1"/>
  <c r="D5" i="45" s="1"/>
  <c r="F7" i="45" a="1"/>
  <c r="F7" i="45" s="1"/>
  <c r="G14" i="45" a="1"/>
  <c r="G14" i="45" s="1"/>
  <c r="E24" i="45" a="1"/>
  <c r="E24" i="45" s="1"/>
  <c r="G15" i="45" a="1"/>
  <c r="G15" i="45" s="1"/>
  <c r="E13" i="45" a="1"/>
  <c r="E13" i="45" s="1"/>
  <c r="G7" i="45" a="1"/>
  <c r="G7" i="45" s="1"/>
  <c r="F23" i="45" a="1"/>
  <c r="F23" i="45" s="1"/>
  <c r="F3" i="45" a="1"/>
  <c r="F3" i="45" s="1"/>
  <c r="F15" i="45" a="1"/>
  <c r="F15" i="45" s="1"/>
  <c r="C22" i="45" a="1"/>
  <c r="C22" i="45" s="1"/>
  <c r="D16" i="45" a="1"/>
  <c r="D16" i="45" s="1"/>
  <c r="F6" i="45" a="1"/>
  <c r="F6" i="45" s="1"/>
  <c r="G26" i="45" a="1"/>
  <c r="G26" i="45" s="1"/>
  <c r="E17" i="45" a="1"/>
  <c r="E17" i="45" s="1"/>
  <c r="E11" i="45" a="1"/>
  <c r="E11" i="45" s="1"/>
  <c r="F14" i="45" a="1"/>
  <c r="F14" i="45" s="1"/>
  <c r="E5" i="45" a="1"/>
  <c r="E5" i="45" s="1"/>
  <c r="E19" i="45" a="1"/>
  <c r="E19" i="45" s="1"/>
  <c r="E10" i="45" a="1"/>
  <c r="E10" i="45" s="1"/>
  <c r="F11" i="45" a="1"/>
  <c r="F11" i="45" s="1"/>
  <c r="G22" i="45" a="1"/>
  <c r="G22" i="45" s="1"/>
  <c r="F9" i="45" a="1"/>
  <c r="F9" i="45" s="1"/>
  <c r="G9" i="45" a="1"/>
  <c r="G9" i="45" s="1"/>
  <c r="E16" i="45" a="1"/>
  <c r="E16" i="45" s="1"/>
  <c r="G12" i="45" a="1"/>
  <c r="G12" i="45" s="1"/>
  <c r="G17" i="45" a="1"/>
  <c r="G17" i="45" s="1"/>
  <c r="D568" i="47"/>
  <c r="F568" i="47"/>
  <c r="G568" i="47"/>
  <c r="C571" i="47"/>
  <c r="E571" i="47"/>
  <c r="F571" i="47"/>
  <c r="E568" i="47"/>
  <c r="D571" i="47"/>
  <c r="G571" i="47"/>
  <c r="C568" i="47"/>
  <c r="A243" i="55" l="1"/>
  <c r="B243" i="55" s="1"/>
  <c r="K158" i="55"/>
  <c r="K147" i="55"/>
  <c r="L142" i="55"/>
  <c r="K155" i="55"/>
  <c r="K159" i="55"/>
  <c r="K181" i="55"/>
  <c r="B226" i="55"/>
  <c r="B217" i="55"/>
  <c r="A227" i="55"/>
  <c r="L133" i="55" s="1"/>
  <c r="A8" i="56"/>
  <c r="B7" i="56"/>
  <c r="A228" i="55"/>
  <c r="L135" i="55" s="1"/>
  <c r="H571" i="47"/>
  <c r="H568" i="47"/>
  <c r="A580" i="47"/>
  <c r="B574" i="47"/>
  <c r="A579" i="47"/>
  <c r="B573" i="47"/>
  <c r="A590" i="47"/>
  <c r="B584" i="47"/>
  <c r="A583" i="47"/>
  <c r="B577" i="47"/>
  <c r="B570" i="47"/>
  <c r="A576" i="47"/>
  <c r="A581" i="47"/>
  <c r="B575" i="47"/>
  <c r="E577" i="47"/>
  <c r="E574" i="47"/>
  <c r="F577" i="47"/>
  <c r="G574" i="47"/>
  <c r="G577" i="47"/>
  <c r="F574" i="47"/>
  <c r="D574" i="47"/>
  <c r="C577" i="47"/>
  <c r="D577" i="47"/>
  <c r="C574" i="47"/>
  <c r="A233" i="55" l="1"/>
  <c r="L136" i="55" s="1"/>
  <c r="K152" i="55"/>
  <c r="K186" i="55"/>
  <c r="K160" i="55"/>
  <c r="K163" i="55"/>
  <c r="K164" i="55"/>
  <c r="A241" i="55"/>
  <c r="L140" i="55" s="1"/>
  <c r="B227" i="55"/>
  <c r="A9" i="56"/>
  <c r="B8" i="56"/>
  <c r="A234" i="55"/>
  <c r="L137" i="55" s="1"/>
  <c r="B228" i="55"/>
  <c r="A235" i="55"/>
  <c r="L139" i="55" s="1"/>
  <c r="L150" i="55"/>
  <c r="H574" i="47"/>
  <c r="H577" i="47"/>
  <c r="A586" i="47"/>
  <c r="B580" i="47"/>
  <c r="A596" i="47"/>
  <c r="B590" i="47"/>
  <c r="A585" i="47"/>
  <c r="B579" i="47"/>
  <c r="A589" i="47"/>
  <c r="B583" i="47"/>
  <c r="A582" i="47"/>
  <c r="B576" i="47"/>
  <c r="A587" i="47"/>
  <c r="B581" i="47"/>
  <c r="C580" i="47"/>
  <c r="E580" i="47"/>
  <c r="D583" i="47"/>
  <c r="G583" i="47"/>
  <c r="D580" i="47"/>
  <c r="E583" i="47"/>
  <c r="G580" i="47"/>
  <c r="F580" i="47"/>
  <c r="F583" i="47"/>
  <c r="C583" i="47"/>
  <c r="B233" i="55" l="1"/>
  <c r="K165" i="55"/>
  <c r="K191" i="55"/>
  <c r="K169" i="55"/>
  <c r="K157" i="55"/>
  <c r="K168" i="55"/>
  <c r="B241" i="55"/>
  <c r="A10" i="56"/>
  <c r="B9" i="56"/>
  <c r="A244" i="55"/>
  <c r="B235" i="55"/>
  <c r="A242" i="55"/>
  <c r="L141" i="55" s="1"/>
  <c r="B234" i="55"/>
  <c r="A265" i="55"/>
  <c r="L154" i="55" s="1"/>
  <c r="H580" i="47"/>
  <c r="H583" i="47"/>
  <c r="B586" i="47"/>
  <c r="A592" i="47"/>
  <c r="A591" i="47"/>
  <c r="B585" i="47"/>
  <c r="A602" i="47"/>
  <c r="B596" i="47"/>
  <c r="A595" i="47"/>
  <c r="B589" i="47"/>
  <c r="B582" i="47"/>
  <c r="A588" i="47"/>
  <c r="A593" i="47"/>
  <c r="B587" i="47"/>
  <c r="D589" i="47"/>
  <c r="F586" i="47"/>
  <c r="E586" i="47"/>
  <c r="C586" i="47"/>
  <c r="E589" i="47"/>
  <c r="F589" i="47"/>
  <c r="G589" i="47"/>
  <c r="D586" i="47"/>
  <c r="C589" i="47"/>
  <c r="G586" i="47"/>
  <c r="A246" i="55" l="1"/>
  <c r="L144" i="55" s="1"/>
  <c r="L143" i="55"/>
  <c r="A248" i="55"/>
  <c r="K173" i="55"/>
  <c r="K170" i="55"/>
  <c r="K174" i="55"/>
  <c r="K196" i="55"/>
  <c r="K162" i="55"/>
  <c r="A11" i="56"/>
  <c r="B10" i="56"/>
  <c r="A247" i="55"/>
  <c r="L145" i="55" s="1"/>
  <c r="B242" i="55"/>
  <c r="B244" i="55"/>
  <c r="A249" i="55"/>
  <c r="L147" i="55" s="1"/>
  <c r="B265" i="55"/>
  <c r="H586" i="47"/>
  <c r="H589" i="47"/>
  <c r="B592" i="47"/>
  <c r="A598" i="47"/>
  <c r="B602" i="47"/>
  <c r="A608" i="47"/>
  <c r="B591" i="47"/>
  <c r="A597" i="47"/>
  <c r="A601" i="47"/>
  <c r="B595" i="47"/>
  <c r="A594" i="47"/>
  <c r="B588" i="47"/>
  <c r="A599" i="47"/>
  <c r="B593" i="47"/>
  <c r="C592" i="47"/>
  <c r="G595" i="47"/>
  <c r="F592" i="47"/>
  <c r="F595" i="47"/>
  <c r="E592" i="47"/>
  <c r="E595" i="47"/>
  <c r="G592" i="47"/>
  <c r="D592" i="47"/>
  <c r="D595" i="47"/>
  <c r="C595" i="47"/>
  <c r="B246" i="55" l="1"/>
  <c r="L146" i="55"/>
  <c r="B248" i="55"/>
  <c r="A256" i="55"/>
  <c r="L148" i="55" s="1"/>
  <c r="K201" i="55"/>
  <c r="K179" i="55"/>
  <c r="K175" i="55"/>
  <c r="K167" i="55"/>
  <c r="K178" i="55"/>
  <c r="A12" i="56"/>
  <c r="B11" i="56"/>
  <c r="B249" i="55"/>
  <c r="A258" i="55"/>
  <c r="L151" i="55" s="1"/>
  <c r="B247" i="55"/>
  <c r="A257" i="55"/>
  <c r="L149" i="55" s="1"/>
  <c r="H592" i="47"/>
  <c r="H595" i="47"/>
  <c r="B598" i="47"/>
  <c r="A604" i="47"/>
  <c r="A603" i="47"/>
  <c r="B597" i="47"/>
  <c r="A614" i="47"/>
  <c r="B608" i="47"/>
  <c r="A607" i="47"/>
  <c r="B601" i="47"/>
  <c r="B594" i="47"/>
  <c r="A600" i="47"/>
  <c r="A605" i="47"/>
  <c r="B599" i="47"/>
  <c r="B89" i="47"/>
  <c r="B88" i="47"/>
  <c r="G598" i="47"/>
  <c r="F598" i="47"/>
  <c r="E598" i="47"/>
  <c r="D601" i="47"/>
  <c r="C601" i="47"/>
  <c r="D598" i="47"/>
  <c r="F601" i="47"/>
  <c r="E601" i="47"/>
  <c r="C598" i="47"/>
  <c r="G601" i="47"/>
  <c r="B256" i="55" l="1"/>
  <c r="A263" i="55"/>
  <c r="L152" i="55" s="1"/>
  <c r="K184" i="55"/>
  <c r="K183" i="55"/>
  <c r="K180" i="55"/>
  <c r="K206" i="55"/>
  <c r="K172" i="55"/>
  <c r="A13" i="56"/>
  <c r="B12" i="56"/>
  <c r="B257" i="55"/>
  <c r="A266" i="55"/>
  <c r="B258" i="55"/>
  <c r="A264" i="55"/>
  <c r="L153" i="55" s="1"/>
  <c r="H598" i="47"/>
  <c r="H601" i="47"/>
  <c r="A610" i="47"/>
  <c r="B604" i="47"/>
  <c r="B614" i="47"/>
  <c r="A620" i="47"/>
  <c r="A609" i="47"/>
  <c r="B603" i="47"/>
  <c r="A613" i="47"/>
  <c r="B607" i="47"/>
  <c r="B600" i="47"/>
  <c r="A606" i="47"/>
  <c r="A611" i="47"/>
  <c r="B605" i="47"/>
  <c r="B94" i="47"/>
  <c r="B90" i="47"/>
  <c r="B95" i="47"/>
  <c r="C607" i="47"/>
  <c r="F607" i="47"/>
  <c r="E607" i="47"/>
  <c r="D607" i="47"/>
  <c r="D604" i="47"/>
  <c r="E604" i="47"/>
  <c r="G604" i="47"/>
  <c r="C604" i="47"/>
  <c r="G607" i="47"/>
  <c r="F604" i="47"/>
  <c r="B263" i="55" l="1"/>
  <c r="L155" i="55"/>
  <c r="A273" i="55"/>
  <c r="A271" i="55"/>
  <c r="L156" i="55" s="1"/>
  <c r="K188" i="55"/>
  <c r="K189" i="55"/>
  <c r="K185" i="55"/>
  <c r="K177" i="55"/>
  <c r="K211" i="55"/>
  <c r="A14" i="56"/>
  <c r="B13" i="56"/>
  <c r="A274" i="55"/>
  <c r="B266" i="55"/>
  <c r="A272" i="55"/>
  <c r="L157" i="55" s="1"/>
  <c r="B264" i="55"/>
  <c r="H604" i="47"/>
  <c r="H607" i="47"/>
  <c r="B610" i="47"/>
  <c r="A616" i="47"/>
  <c r="A615" i="47"/>
  <c r="B609" i="47"/>
  <c r="A626" i="47"/>
  <c r="B620" i="47"/>
  <c r="B613" i="47"/>
  <c r="A619" i="47"/>
  <c r="A612" i="47"/>
  <c r="B606" i="47"/>
  <c r="B611" i="47"/>
  <c r="A617" i="47"/>
  <c r="B87" i="47"/>
  <c r="B86" i="47"/>
  <c r="B96" i="47"/>
  <c r="B100" i="47"/>
  <c r="B101" i="47"/>
  <c r="D613" i="47"/>
  <c r="E610" i="47"/>
  <c r="E613" i="47"/>
  <c r="G613" i="47"/>
  <c r="D610" i="47"/>
  <c r="C610" i="47"/>
  <c r="F613" i="47"/>
  <c r="G610" i="47"/>
  <c r="F610" i="47"/>
  <c r="C613" i="47"/>
  <c r="L159" i="55" l="1"/>
  <c r="A280" i="55"/>
  <c r="B271" i="55"/>
  <c r="L158" i="55"/>
  <c r="B273" i="55"/>
  <c r="A278" i="55"/>
  <c r="L160" i="55" s="1"/>
  <c r="K194" i="55"/>
  <c r="K190" i="55"/>
  <c r="K216" i="55"/>
  <c r="K193" i="55"/>
  <c r="K182" i="55"/>
  <c r="A288" i="55"/>
  <c r="L164" i="55" s="1"/>
  <c r="B272" i="55"/>
  <c r="A15" i="56"/>
  <c r="B14" i="56"/>
  <c r="A281" i="55"/>
  <c r="B274" i="55"/>
  <c r="A279" i="55"/>
  <c r="L161" i="55" s="1"/>
  <c r="H613" i="47"/>
  <c r="H610" i="47"/>
  <c r="B616" i="47"/>
  <c r="A622" i="47"/>
  <c r="A632" i="47"/>
  <c r="B626" i="47"/>
  <c r="B615" i="47"/>
  <c r="A621" i="47"/>
  <c r="A625" i="47"/>
  <c r="B619" i="47"/>
  <c r="A618" i="47"/>
  <c r="B612" i="47"/>
  <c r="A623" i="47"/>
  <c r="B617" i="47"/>
  <c r="B92" i="47"/>
  <c r="B91" i="47"/>
  <c r="B93" i="47"/>
  <c r="B106" i="47"/>
  <c r="B102" i="47"/>
  <c r="B107" i="47"/>
  <c r="E619" i="47"/>
  <c r="G619" i="47"/>
  <c r="C619" i="47"/>
  <c r="D619" i="47"/>
  <c r="F619" i="47"/>
  <c r="B278" i="55" l="1"/>
  <c r="L163" i="55"/>
  <c r="A290" i="55"/>
  <c r="L162" i="55"/>
  <c r="B280" i="55"/>
  <c r="K187" i="55"/>
  <c r="K221" i="55"/>
  <c r="K195" i="55"/>
  <c r="K199" i="55"/>
  <c r="K198" i="55"/>
  <c r="B288" i="55"/>
  <c r="A16" i="56"/>
  <c r="B15" i="56"/>
  <c r="B279" i="55"/>
  <c r="A291" i="55"/>
  <c r="B281" i="55"/>
  <c r="A289" i="55"/>
  <c r="L165" i="55" s="1"/>
  <c r="H619" i="47"/>
  <c r="A628" i="47"/>
  <c r="B622" i="47"/>
  <c r="A627" i="47"/>
  <c r="B621" i="47"/>
  <c r="B632" i="47"/>
  <c r="A638" i="47"/>
  <c r="B625" i="47"/>
  <c r="A631" i="47"/>
  <c r="A624" i="47"/>
  <c r="B618" i="47"/>
  <c r="A629" i="47"/>
  <c r="B623" i="47"/>
  <c r="B99" i="47"/>
  <c r="B97" i="47"/>
  <c r="B98" i="47"/>
  <c r="B108" i="47"/>
  <c r="B113" i="47"/>
  <c r="B112" i="47"/>
  <c r="L167" i="55" l="1"/>
  <c r="A297" i="55"/>
  <c r="A295" i="55"/>
  <c r="L168" i="55" s="1"/>
  <c r="L166" i="55"/>
  <c r="B290" i="55"/>
  <c r="K226" i="55"/>
  <c r="K192" i="55"/>
  <c r="K200" i="55"/>
  <c r="K203" i="55"/>
  <c r="K204" i="55"/>
  <c r="A303" i="55"/>
  <c r="L172" i="55" s="1"/>
  <c r="B295" i="55"/>
  <c r="A17" i="56"/>
  <c r="B16" i="56"/>
  <c r="B289" i="55"/>
  <c r="A298" i="55"/>
  <c r="B291" i="55"/>
  <c r="A296" i="55"/>
  <c r="L169" i="55" s="1"/>
  <c r="A634" i="47"/>
  <c r="B628" i="47"/>
  <c r="B638" i="47"/>
  <c r="A644" i="47"/>
  <c r="B627" i="47"/>
  <c r="A633" i="47"/>
  <c r="B631" i="47"/>
  <c r="A637" i="47"/>
  <c r="A630" i="47"/>
  <c r="B624" i="47"/>
  <c r="A635" i="47"/>
  <c r="B629" i="47"/>
  <c r="B376" i="47"/>
  <c r="B377" i="47"/>
  <c r="B104" i="47"/>
  <c r="B103" i="47"/>
  <c r="B105" i="47"/>
  <c r="B119" i="47"/>
  <c r="B114" i="47"/>
  <c r="B118" i="47"/>
  <c r="L171" i="55" l="1"/>
  <c r="A305" i="55"/>
  <c r="L170" i="55"/>
  <c r="B297" i="55"/>
  <c r="K197" i="55"/>
  <c r="K231" i="55"/>
  <c r="K205" i="55"/>
  <c r="K209" i="55"/>
  <c r="K208" i="55"/>
  <c r="B303" i="55"/>
  <c r="A18" i="56"/>
  <c r="B17" i="56"/>
  <c r="A304" i="55"/>
  <c r="L173" i="55" s="1"/>
  <c r="B296" i="55"/>
  <c r="A306" i="55"/>
  <c r="B298" i="55"/>
  <c r="A640" i="47"/>
  <c r="B634" i="47"/>
  <c r="B633" i="47"/>
  <c r="A639" i="47"/>
  <c r="B644" i="47"/>
  <c r="A650" i="47"/>
  <c r="A643" i="47"/>
  <c r="B637" i="47"/>
  <c r="A636" i="47"/>
  <c r="B630" i="47"/>
  <c r="B635" i="47"/>
  <c r="A641" i="47"/>
  <c r="B109" i="47"/>
  <c r="B111" i="47"/>
  <c r="B378" i="47"/>
  <c r="B110" i="47"/>
  <c r="B383" i="47"/>
  <c r="B382" i="47"/>
  <c r="B124" i="47"/>
  <c r="B125" i="47"/>
  <c r="B120" i="47"/>
  <c r="L175" i="55" l="1"/>
  <c r="A310" i="55"/>
  <c r="A308" i="55"/>
  <c r="L176" i="55" s="1"/>
  <c r="L174" i="55"/>
  <c r="B305" i="55"/>
  <c r="K236" i="55"/>
  <c r="K213" i="55"/>
  <c r="K202" i="55"/>
  <c r="K214" i="55"/>
  <c r="K210" i="55"/>
  <c r="B308" i="55"/>
  <c r="A19" i="56"/>
  <c r="B18" i="56"/>
  <c r="A311" i="55"/>
  <c r="B306" i="55"/>
  <c r="A309" i="55"/>
  <c r="L177" i="55" s="1"/>
  <c r="B304" i="55"/>
  <c r="B640" i="47"/>
  <c r="A646" i="47"/>
  <c r="A656" i="47"/>
  <c r="B650" i="47"/>
  <c r="B639" i="47"/>
  <c r="A645" i="47"/>
  <c r="B643" i="47"/>
  <c r="A649" i="47"/>
  <c r="B636" i="47"/>
  <c r="A642" i="47"/>
  <c r="B641" i="47"/>
  <c r="A647" i="47"/>
  <c r="B116" i="47"/>
  <c r="B384" i="47"/>
  <c r="B388" i="47"/>
  <c r="B117" i="47"/>
  <c r="B389" i="47"/>
  <c r="B115" i="47"/>
  <c r="B126" i="47"/>
  <c r="B131" i="47"/>
  <c r="B130" i="47"/>
  <c r="L178" i="55" l="1"/>
  <c r="B310" i="55"/>
  <c r="L179" i="55"/>
  <c r="A318" i="55"/>
  <c r="A316" i="55"/>
  <c r="L180" i="55" s="1"/>
  <c r="K241" i="55"/>
  <c r="K207" i="55"/>
  <c r="K218" i="55"/>
  <c r="K215" i="55"/>
  <c r="K219" i="55"/>
  <c r="A317" i="55"/>
  <c r="L181" i="55" s="1"/>
  <c r="A326" i="55"/>
  <c r="L184" i="55" s="1"/>
  <c r="B316" i="55"/>
  <c r="A20" i="56"/>
  <c r="B19" i="56"/>
  <c r="B309" i="55"/>
  <c r="A319" i="55"/>
  <c r="B311" i="55"/>
  <c r="B646" i="47"/>
  <c r="A652" i="47"/>
  <c r="A651" i="47"/>
  <c r="B645" i="47"/>
  <c r="A662" i="47"/>
  <c r="B656" i="47"/>
  <c r="B649" i="47"/>
  <c r="A655" i="47"/>
  <c r="B642" i="47"/>
  <c r="A648" i="47"/>
  <c r="A653" i="47"/>
  <c r="B647" i="47"/>
  <c r="B394" i="47"/>
  <c r="B121" i="47"/>
  <c r="B390" i="47"/>
  <c r="B123" i="47"/>
  <c r="B395" i="47"/>
  <c r="B122" i="47"/>
  <c r="B132" i="47"/>
  <c r="B136" i="47"/>
  <c r="B137" i="47"/>
  <c r="L183" i="55" l="1"/>
  <c r="A328" i="55"/>
  <c r="L182" i="55"/>
  <c r="B318" i="55"/>
  <c r="K212" i="55"/>
  <c r="K224" i="55"/>
  <c r="K223" i="55"/>
  <c r="K246" i="55"/>
  <c r="K220" i="55"/>
  <c r="B317" i="55"/>
  <c r="A327" i="55"/>
  <c r="B326" i="55"/>
  <c r="A334" i="55"/>
  <c r="L188" i="55" s="1"/>
  <c r="A21" i="56"/>
  <c r="B20" i="56"/>
  <c r="A329" i="55"/>
  <c r="B319" i="55"/>
  <c r="A658" i="47"/>
  <c r="B652" i="47"/>
  <c r="B662" i="47"/>
  <c r="A668" i="47"/>
  <c r="A657" i="47"/>
  <c r="B651" i="47"/>
  <c r="B655" i="47"/>
  <c r="A661" i="47"/>
  <c r="A654" i="47"/>
  <c r="B648" i="47"/>
  <c r="B653" i="47"/>
  <c r="A659" i="47"/>
  <c r="B396" i="47"/>
  <c r="B128" i="47"/>
  <c r="B401" i="47"/>
  <c r="B127" i="47"/>
  <c r="B400" i="47"/>
  <c r="B129" i="47"/>
  <c r="B143" i="47"/>
  <c r="B142" i="47"/>
  <c r="B138" i="47"/>
  <c r="L187" i="55" l="1"/>
  <c r="A336" i="55"/>
  <c r="L186" i="55"/>
  <c r="B328" i="55"/>
  <c r="B327" i="55"/>
  <c r="L185" i="55"/>
  <c r="K228" i="55"/>
  <c r="K229" i="55"/>
  <c r="K225" i="55"/>
  <c r="K217" i="55"/>
  <c r="K251" i="55"/>
  <c r="A335" i="55"/>
  <c r="L189" i="55" s="1"/>
  <c r="A339" i="55"/>
  <c r="L192" i="55" s="1"/>
  <c r="B334" i="55"/>
  <c r="A22" i="56"/>
  <c r="B21" i="56"/>
  <c r="A337" i="55"/>
  <c r="B329" i="55"/>
  <c r="A664" i="47"/>
  <c r="B658" i="47"/>
  <c r="B657" i="47"/>
  <c r="A663" i="47"/>
  <c r="A674" i="47"/>
  <c r="B668" i="47"/>
  <c r="A667" i="47"/>
  <c r="B661" i="47"/>
  <c r="A660" i="47"/>
  <c r="B654" i="47"/>
  <c r="B659" i="47"/>
  <c r="A665" i="47"/>
  <c r="B133" i="47"/>
  <c r="B407" i="47"/>
  <c r="B135" i="47"/>
  <c r="B406" i="47"/>
  <c r="B134" i="47"/>
  <c r="B402" i="47"/>
  <c r="B144" i="47"/>
  <c r="B149" i="47"/>
  <c r="B148" i="47"/>
  <c r="L190" i="55" l="1"/>
  <c r="B336" i="55"/>
  <c r="L191" i="55"/>
  <c r="A341" i="55"/>
  <c r="K230" i="55"/>
  <c r="K234" i="55"/>
  <c r="K256" i="55"/>
  <c r="K233" i="55"/>
  <c r="K222" i="55"/>
  <c r="B339" i="55"/>
  <c r="B335" i="55"/>
  <c r="A340" i="55"/>
  <c r="L193" i="55" s="1"/>
  <c r="A23" i="56"/>
  <c r="B22" i="56"/>
  <c r="A342" i="55"/>
  <c r="B337" i="55"/>
  <c r="B664" i="47"/>
  <c r="A670" i="47"/>
  <c r="B674" i="47"/>
  <c r="A680" i="47"/>
  <c r="A669" i="47"/>
  <c r="B663" i="47"/>
  <c r="B667" i="47"/>
  <c r="A673" i="47"/>
  <c r="B660" i="47"/>
  <c r="A666" i="47"/>
  <c r="A671" i="47"/>
  <c r="B665" i="47"/>
  <c r="B141" i="47"/>
  <c r="B408" i="47"/>
  <c r="B413" i="47"/>
  <c r="B412" i="47"/>
  <c r="B140" i="47"/>
  <c r="B139" i="47"/>
  <c r="B155" i="47"/>
  <c r="B150" i="47"/>
  <c r="B154" i="47"/>
  <c r="L195" i="55" l="1"/>
  <c r="A349" i="55"/>
  <c r="L194" i="55"/>
  <c r="B341" i="55"/>
  <c r="A347" i="55"/>
  <c r="L196" i="55" s="1"/>
  <c r="K261" i="55"/>
  <c r="K239" i="55"/>
  <c r="K227" i="55"/>
  <c r="K235" i="55"/>
  <c r="K238" i="55"/>
  <c r="A348" i="55"/>
  <c r="L197" i="55" s="1"/>
  <c r="B340" i="55"/>
  <c r="A24" i="56"/>
  <c r="B23" i="56"/>
  <c r="A350" i="55"/>
  <c r="B342" i="55"/>
  <c r="B670" i="47"/>
  <c r="A676" i="47"/>
  <c r="A675" i="47"/>
  <c r="B669" i="47"/>
  <c r="B680" i="47"/>
  <c r="A686" i="47"/>
  <c r="A679" i="47"/>
  <c r="B673" i="47"/>
  <c r="B666" i="47"/>
  <c r="A672" i="47"/>
  <c r="B671" i="47"/>
  <c r="A677" i="47"/>
  <c r="B418" i="47"/>
  <c r="B145" i="47"/>
  <c r="B419" i="47"/>
  <c r="B414" i="47"/>
  <c r="B146" i="47"/>
  <c r="B147" i="47"/>
  <c r="B156" i="47"/>
  <c r="B160" i="47"/>
  <c r="B161" i="47"/>
  <c r="B347" i="55" l="1"/>
  <c r="A352" i="55"/>
  <c r="L200" i="55" s="1"/>
  <c r="L198" i="55"/>
  <c r="B349" i="55"/>
  <c r="L199" i="55"/>
  <c r="A354" i="55"/>
  <c r="K232" i="55"/>
  <c r="K244" i="55"/>
  <c r="K243" i="55"/>
  <c r="K266" i="55"/>
  <c r="K240" i="55"/>
  <c r="A353" i="55"/>
  <c r="L201" i="55" s="1"/>
  <c r="B348" i="55"/>
  <c r="A25" i="56"/>
  <c r="B24" i="56"/>
  <c r="A355" i="55"/>
  <c r="B350" i="55"/>
  <c r="A682" i="47"/>
  <c r="B676" i="47"/>
  <c r="A692" i="47"/>
  <c r="B686" i="47"/>
  <c r="A681" i="47"/>
  <c r="B675" i="47"/>
  <c r="B679" i="47"/>
  <c r="A685" i="47"/>
  <c r="B672" i="47"/>
  <c r="A678" i="47"/>
  <c r="A683" i="47"/>
  <c r="B677" i="47"/>
  <c r="B425" i="47"/>
  <c r="B153" i="47"/>
  <c r="B151" i="47"/>
  <c r="B152" i="47"/>
  <c r="B424" i="47"/>
  <c r="B420" i="47"/>
  <c r="B167" i="47"/>
  <c r="B162" i="47"/>
  <c r="B166" i="47"/>
  <c r="A357" i="55" l="1"/>
  <c r="L204" i="55" s="1"/>
  <c r="L203" i="55"/>
  <c r="A359" i="55"/>
  <c r="L202" i="55"/>
  <c r="B354" i="55"/>
  <c r="B352" i="55"/>
  <c r="K248" i="55"/>
  <c r="K249" i="55"/>
  <c r="K245" i="55"/>
  <c r="K237" i="55"/>
  <c r="K271" i="55"/>
  <c r="A358" i="55"/>
  <c r="L205" i="55" s="1"/>
  <c r="B353" i="55"/>
  <c r="A362" i="55"/>
  <c r="L208" i="55" s="1"/>
  <c r="A26" i="56"/>
  <c r="B25" i="56"/>
  <c r="A360" i="55"/>
  <c r="B355" i="55"/>
  <c r="B682" i="47"/>
  <c r="A688" i="47"/>
  <c r="B681" i="47"/>
  <c r="A687" i="47"/>
  <c r="B692" i="47"/>
  <c r="A698" i="47"/>
  <c r="A691" i="47"/>
  <c r="B685" i="47"/>
  <c r="B678" i="47"/>
  <c r="A684" i="47"/>
  <c r="B683" i="47"/>
  <c r="A689" i="47"/>
  <c r="B159" i="47"/>
  <c r="B158" i="47"/>
  <c r="B157" i="47"/>
  <c r="B426" i="47"/>
  <c r="B430" i="47"/>
  <c r="B431" i="47"/>
  <c r="B168" i="47"/>
  <c r="B173" i="47"/>
  <c r="B172" i="47"/>
  <c r="B357" i="55" l="1"/>
  <c r="L207" i="55"/>
  <c r="A364" i="55"/>
  <c r="L206" i="55"/>
  <c r="B359" i="55"/>
  <c r="K250" i="55"/>
  <c r="K254" i="55"/>
  <c r="K276" i="55"/>
  <c r="K253" i="55"/>
  <c r="K242" i="55"/>
  <c r="B362" i="55"/>
  <c r="A363" i="55"/>
  <c r="L209" i="55" s="1"/>
  <c r="B358" i="55"/>
  <c r="A27" i="56"/>
  <c r="B26" i="56"/>
  <c r="A365" i="55"/>
  <c r="B360" i="55"/>
  <c r="A694" i="47"/>
  <c r="B688" i="47"/>
  <c r="B698" i="47"/>
  <c r="A704" i="47"/>
  <c r="B687" i="47"/>
  <c r="A693" i="47"/>
  <c r="B691" i="47"/>
  <c r="A697" i="47"/>
  <c r="A690" i="47"/>
  <c r="B684" i="47"/>
  <c r="A695" i="47"/>
  <c r="B689" i="47"/>
  <c r="B437" i="47"/>
  <c r="B163" i="47"/>
  <c r="B164" i="47"/>
  <c r="B436" i="47"/>
  <c r="B432" i="47"/>
  <c r="B165" i="47"/>
  <c r="B179" i="47"/>
  <c r="B174" i="47"/>
  <c r="B178" i="47"/>
  <c r="L211" i="55" l="1"/>
  <c r="A369" i="55"/>
  <c r="A367" i="55"/>
  <c r="L212" i="55" s="1"/>
  <c r="L210" i="55"/>
  <c r="B364" i="55"/>
  <c r="K281" i="55"/>
  <c r="K259" i="55"/>
  <c r="K247" i="55"/>
  <c r="K255" i="55"/>
  <c r="K258" i="55"/>
  <c r="B363" i="55"/>
  <c r="A368" i="55"/>
  <c r="L213" i="55" s="1"/>
  <c r="A372" i="55"/>
  <c r="L216" i="55" s="1"/>
  <c r="B367" i="55"/>
  <c r="A28" i="56"/>
  <c r="B27" i="56"/>
  <c r="A370" i="55"/>
  <c r="B365" i="55"/>
  <c r="A700" i="47"/>
  <c r="B694" i="47"/>
  <c r="A710" i="47"/>
  <c r="B704" i="47"/>
  <c r="B693" i="47"/>
  <c r="A699" i="47"/>
  <c r="B697" i="47"/>
  <c r="A703" i="47"/>
  <c r="B690" i="47"/>
  <c r="A696" i="47"/>
  <c r="B695" i="47"/>
  <c r="A701" i="47"/>
  <c r="B169" i="47"/>
  <c r="B438" i="47"/>
  <c r="B170" i="47"/>
  <c r="B171" i="47"/>
  <c r="B443" i="47"/>
  <c r="B442" i="47"/>
  <c r="B180" i="47"/>
  <c r="B184" i="47"/>
  <c r="B185" i="47"/>
  <c r="L214" i="55" l="1"/>
  <c r="B369" i="55"/>
  <c r="L215" i="55"/>
  <c r="A374" i="55"/>
  <c r="K263" i="55"/>
  <c r="K286" i="55"/>
  <c r="K260" i="55"/>
  <c r="K252" i="55"/>
  <c r="K264" i="55"/>
  <c r="B372" i="55"/>
  <c r="B368" i="55"/>
  <c r="A373" i="55"/>
  <c r="L217" i="55" s="1"/>
  <c r="A29" i="56"/>
  <c r="B28" i="56"/>
  <c r="A375" i="55"/>
  <c r="B370" i="55"/>
  <c r="A706" i="47"/>
  <c r="B700" i="47"/>
  <c r="B699" i="47"/>
  <c r="A705" i="47"/>
  <c r="A716" i="47"/>
  <c r="B710" i="47"/>
  <c r="A709" i="47"/>
  <c r="B703" i="47"/>
  <c r="A702" i="47"/>
  <c r="B696" i="47"/>
  <c r="A707" i="47"/>
  <c r="B701" i="47"/>
  <c r="B449" i="47"/>
  <c r="B175" i="47"/>
  <c r="B444" i="47"/>
  <c r="B177" i="47"/>
  <c r="B448" i="47"/>
  <c r="B176" i="47"/>
  <c r="B186" i="47"/>
  <c r="B190" i="47"/>
  <c r="B191" i="47"/>
  <c r="L219" i="55" l="1"/>
  <c r="A379" i="55"/>
  <c r="L218" i="55"/>
  <c r="B374" i="55"/>
  <c r="A377" i="55"/>
  <c r="L220" i="55" s="1"/>
  <c r="K265" i="55"/>
  <c r="K291" i="55"/>
  <c r="K269" i="55"/>
  <c r="K268" i="55"/>
  <c r="K257" i="55"/>
  <c r="B373" i="55"/>
  <c r="A378" i="55"/>
  <c r="L221" i="55" s="1"/>
  <c r="A30" i="56"/>
  <c r="B29" i="56"/>
  <c r="A380" i="55"/>
  <c r="B375" i="55"/>
  <c r="B706" i="47"/>
  <c r="A712" i="47"/>
  <c r="B705" i="47"/>
  <c r="A711" i="47"/>
  <c r="B716" i="47"/>
  <c r="A722" i="47"/>
  <c r="A715" i="47"/>
  <c r="B709" i="47"/>
  <c r="B702" i="47"/>
  <c r="A708" i="47"/>
  <c r="A713" i="47"/>
  <c r="B707" i="47"/>
  <c r="B183" i="47"/>
  <c r="B454" i="47"/>
  <c r="B181" i="47"/>
  <c r="B182" i="47"/>
  <c r="B450" i="47"/>
  <c r="B455" i="47"/>
  <c r="B197" i="47"/>
  <c r="B196" i="47"/>
  <c r="B192" i="47"/>
  <c r="B377" i="55" l="1"/>
  <c r="L222" i="55"/>
  <c r="B379" i="55"/>
  <c r="L223" i="55"/>
  <c r="A384" i="55"/>
  <c r="A382" i="55"/>
  <c r="L224" i="55" s="1"/>
  <c r="K274" i="55"/>
  <c r="K296" i="55"/>
  <c r="K262" i="55"/>
  <c r="K270" i="55"/>
  <c r="K273" i="55"/>
  <c r="B378" i="55"/>
  <c r="A383" i="55"/>
  <c r="L225" i="55" s="1"/>
  <c r="A31" i="56"/>
  <c r="B30" i="56"/>
  <c r="A385" i="55"/>
  <c r="B380" i="55"/>
  <c r="A718" i="47"/>
  <c r="B712" i="47"/>
  <c r="A728" i="47"/>
  <c r="B722" i="47"/>
  <c r="A717" i="47"/>
  <c r="B711" i="47"/>
  <c r="B715" i="47"/>
  <c r="A721" i="47"/>
  <c r="A714" i="47"/>
  <c r="B708" i="47"/>
  <c r="A719" i="47"/>
  <c r="B713" i="47"/>
  <c r="B189" i="47"/>
  <c r="B188" i="47"/>
  <c r="B187" i="47"/>
  <c r="B461" i="47"/>
  <c r="B460" i="47"/>
  <c r="B456" i="47"/>
  <c r="B202" i="47"/>
  <c r="B198" i="47"/>
  <c r="B203" i="47"/>
  <c r="B382" i="55" l="1"/>
  <c r="L226" i="55"/>
  <c r="B384" i="55"/>
  <c r="A387" i="55"/>
  <c r="L228" i="55" s="1"/>
  <c r="L227" i="55"/>
  <c r="A389" i="55"/>
  <c r="K267" i="55"/>
  <c r="K301" i="55"/>
  <c r="K278" i="55"/>
  <c r="K279" i="55"/>
  <c r="K275" i="55"/>
  <c r="B383" i="55"/>
  <c r="A388" i="55"/>
  <c r="L229" i="55" s="1"/>
  <c r="A392" i="55"/>
  <c r="L232" i="55" s="1"/>
  <c r="B387" i="55"/>
  <c r="A32" i="56"/>
  <c r="B31" i="56"/>
  <c r="A390" i="55"/>
  <c r="B385" i="55"/>
  <c r="A724" i="47"/>
  <c r="B718" i="47"/>
  <c r="A734" i="47"/>
  <c r="B728" i="47"/>
  <c r="B717" i="47"/>
  <c r="A723" i="47"/>
  <c r="B721" i="47"/>
  <c r="A727" i="47"/>
  <c r="A720" i="47"/>
  <c r="B714" i="47"/>
  <c r="A725" i="47"/>
  <c r="B719" i="47"/>
  <c r="B195" i="47"/>
  <c r="B467" i="47"/>
  <c r="B466" i="47"/>
  <c r="B194" i="47"/>
  <c r="B462" i="47"/>
  <c r="B193" i="47"/>
  <c r="B209" i="47"/>
  <c r="B204" i="47"/>
  <c r="B208" i="47"/>
  <c r="L230" i="55" l="1"/>
  <c r="B389" i="55"/>
  <c r="L231" i="55"/>
  <c r="A394" i="55"/>
  <c r="K283" i="55"/>
  <c r="K306" i="55"/>
  <c r="K284" i="55"/>
  <c r="K280" i="55"/>
  <c r="K272" i="55"/>
  <c r="A393" i="55"/>
  <c r="L233" i="55" s="1"/>
  <c r="B388" i="55"/>
  <c r="A397" i="55"/>
  <c r="L236" i="55" s="1"/>
  <c r="B392" i="55"/>
  <c r="A33" i="56"/>
  <c r="B32" i="56"/>
  <c r="A395" i="55"/>
  <c r="B390" i="55"/>
  <c r="A730" i="47"/>
  <c r="B724" i="47"/>
  <c r="B723" i="47"/>
  <c r="A729" i="47"/>
  <c r="A740" i="47"/>
  <c r="B734" i="47"/>
  <c r="A733" i="47"/>
  <c r="B727" i="47"/>
  <c r="B720" i="47"/>
  <c r="A726" i="47"/>
  <c r="B725" i="47"/>
  <c r="A731" i="47"/>
  <c r="B473" i="47"/>
  <c r="B201" i="47"/>
  <c r="B200" i="47"/>
  <c r="B468" i="47"/>
  <c r="B472" i="47"/>
  <c r="B199" i="47"/>
  <c r="B215" i="47"/>
  <c r="B214" i="47"/>
  <c r="B210" i="47"/>
  <c r="L234" i="55" l="1"/>
  <c r="B394" i="55"/>
  <c r="L235" i="55"/>
  <c r="A399" i="55"/>
  <c r="K289" i="55"/>
  <c r="K311" i="55"/>
  <c r="K285" i="55"/>
  <c r="K277" i="55"/>
  <c r="K288" i="55"/>
  <c r="B397" i="55"/>
  <c r="B393" i="55"/>
  <c r="A398" i="55"/>
  <c r="L237" i="55" s="1"/>
  <c r="A34" i="56"/>
  <c r="B33" i="56"/>
  <c r="A400" i="55"/>
  <c r="B395" i="55"/>
  <c r="A736" i="47"/>
  <c r="B730" i="47"/>
  <c r="B740" i="47"/>
  <c r="A746" i="47"/>
  <c r="A735" i="47"/>
  <c r="B729" i="47"/>
  <c r="A739" i="47"/>
  <c r="B733" i="47"/>
  <c r="A732" i="47"/>
  <c r="B726" i="47"/>
  <c r="A737" i="47"/>
  <c r="B731" i="47"/>
  <c r="B478" i="47"/>
  <c r="B479" i="47"/>
  <c r="B207" i="47"/>
  <c r="B474" i="47"/>
  <c r="B205" i="47"/>
  <c r="B206" i="47"/>
  <c r="B216" i="47"/>
  <c r="B221" i="47"/>
  <c r="B220" i="47"/>
  <c r="L239" i="55" l="1"/>
  <c r="A404" i="55"/>
  <c r="L238" i="55"/>
  <c r="B399" i="55"/>
  <c r="A402" i="55"/>
  <c r="L240" i="55" s="1"/>
  <c r="K282" i="55"/>
  <c r="K290" i="55"/>
  <c r="K316" i="55"/>
  <c r="K293" i="55"/>
  <c r="K294" i="55"/>
  <c r="A403" i="55"/>
  <c r="L241" i="55" s="1"/>
  <c r="B398" i="55"/>
  <c r="A407" i="55"/>
  <c r="L244" i="55" s="1"/>
  <c r="B402" i="55"/>
  <c r="A35" i="56"/>
  <c r="B34" i="56"/>
  <c r="A405" i="55"/>
  <c r="B400" i="55"/>
  <c r="A742" i="47"/>
  <c r="B736" i="47"/>
  <c r="A752" i="47"/>
  <c r="B746" i="47"/>
  <c r="A741" i="47"/>
  <c r="B735" i="47"/>
  <c r="B739" i="47"/>
  <c r="A745" i="47"/>
  <c r="A738" i="47"/>
  <c r="B732" i="47"/>
  <c r="B737" i="47"/>
  <c r="A743" i="47"/>
  <c r="B480" i="47"/>
  <c r="B485" i="47"/>
  <c r="B484" i="47"/>
  <c r="B212" i="47"/>
  <c r="B213" i="47"/>
  <c r="B211" i="47"/>
  <c r="B227" i="47"/>
  <c r="B222" i="47"/>
  <c r="B226" i="47"/>
  <c r="L242" i="55" l="1"/>
  <c r="B404" i="55"/>
  <c r="L243" i="55"/>
  <c r="A409" i="55"/>
  <c r="K321" i="55"/>
  <c r="K295" i="55"/>
  <c r="K298" i="55"/>
  <c r="K299" i="55"/>
  <c r="K287" i="55"/>
  <c r="B407" i="55"/>
  <c r="B403" i="55"/>
  <c r="A408" i="55"/>
  <c r="L245" i="55" s="1"/>
  <c r="A36" i="56"/>
  <c r="B35" i="56"/>
  <c r="A410" i="55"/>
  <c r="B405" i="55"/>
  <c r="A748" i="47"/>
  <c r="B742" i="47"/>
  <c r="A747" i="47"/>
  <c r="B741" i="47"/>
  <c r="B752" i="47"/>
  <c r="A758" i="47"/>
  <c r="B745" i="47"/>
  <c r="A751" i="47"/>
  <c r="B738" i="47"/>
  <c r="A744" i="47"/>
  <c r="A749" i="47"/>
  <c r="B743" i="47"/>
  <c r="B486" i="47"/>
  <c r="B490" i="47"/>
  <c r="B491" i="47"/>
  <c r="B218" i="47"/>
  <c r="B217" i="47"/>
  <c r="B219" i="47"/>
  <c r="B228" i="47"/>
  <c r="B233" i="47"/>
  <c r="B232" i="47"/>
  <c r="L246" i="55" l="1"/>
  <c r="B409" i="55"/>
  <c r="A412" i="55"/>
  <c r="L248" i="55" s="1"/>
  <c r="L247" i="55"/>
  <c r="A414" i="55"/>
  <c r="K304" i="55"/>
  <c r="K303" i="55"/>
  <c r="K300" i="55"/>
  <c r="K292" i="55"/>
  <c r="K326" i="55"/>
  <c r="A413" i="55"/>
  <c r="L249" i="55" s="1"/>
  <c r="B408" i="55"/>
  <c r="B412" i="55"/>
  <c r="A37" i="56"/>
  <c r="B36" i="56"/>
  <c r="A415" i="55"/>
  <c r="B410" i="55"/>
  <c r="A754" i="47"/>
  <c r="B748" i="47"/>
  <c r="A764" i="47"/>
  <c r="B758" i="47"/>
  <c r="A753" i="47"/>
  <c r="B747" i="47"/>
  <c r="B751" i="47"/>
  <c r="A757" i="47"/>
  <c r="A750" i="47"/>
  <c r="B744" i="47"/>
  <c r="B749" i="47"/>
  <c r="A755" i="47"/>
  <c r="B492" i="47"/>
  <c r="B496" i="47"/>
  <c r="B497" i="47"/>
  <c r="B224" i="47"/>
  <c r="B225" i="47"/>
  <c r="B223" i="47"/>
  <c r="B238" i="47"/>
  <c r="B239" i="47"/>
  <c r="B234" i="47"/>
  <c r="A417" i="55" l="1"/>
  <c r="L252" i="55" s="1"/>
  <c r="L250" i="55"/>
  <c r="B414" i="55"/>
  <c r="L251" i="55"/>
  <c r="A419" i="55"/>
  <c r="K297" i="55"/>
  <c r="K305" i="55"/>
  <c r="K308" i="55"/>
  <c r="K331" i="55"/>
  <c r="K309" i="55"/>
  <c r="A418" i="55"/>
  <c r="L253" i="55" s="1"/>
  <c r="B413" i="55"/>
  <c r="A38" i="56"/>
  <c r="B37" i="56"/>
  <c r="A420" i="55"/>
  <c r="B415" i="55"/>
  <c r="A760" i="47"/>
  <c r="B754" i="47"/>
  <c r="A759" i="47"/>
  <c r="B753" i="47"/>
  <c r="B764" i="47"/>
  <c r="A770" i="47"/>
  <c r="B757" i="47"/>
  <c r="A763" i="47"/>
  <c r="A756" i="47"/>
  <c r="B750" i="47"/>
  <c r="A761" i="47"/>
  <c r="B755" i="47"/>
  <c r="B502" i="47"/>
  <c r="B498" i="47"/>
  <c r="B503" i="47"/>
  <c r="B230" i="47"/>
  <c r="B231" i="47"/>
  <c r="B229" i="47"/>
  <c r="B244" i="47"/>
  <c r="B245" i="47"/>
  <c r="B240" i="47"/>
  <c r="A422" i="55" l="1"/>
  <c r="L256" i="55" s="1"/>
  <c r="L255" i="55"/>
  <c r="A424" i="55"/>
  <c r="L254" i="55"/>
  <c r="B419" i="55"/>
  <c r="B417" i="55"/>
  <c r="K313" i="55"/>
  <c r="K310" i="55"/>
  <c r="K336" i="55"/>
  <c r="K314" i="55"/>
  <c r="K302" i="55"/>
  <c r="A423" i="55"/>
  <c r="L257" i="55" s="1"/>
  <c r="B418" i="55"/>
  <c r="B422" i="55"/>
  <c r="A39" i="56"/>
  <c r="B38" i="56"/>
  <c r="A425" i="55"/>
  <c r="B420" i="55"/>
  <c r="A766" i="47"/>
  <c r="B760" i="47"/>
  <c r="B770" i="47"/>
  <c r="A776" i="47"/>
  <c r="A765" i="47"/>
  <c r="B759" i="47"/>
  <c r="A769" i="47"/>
  <c r="B763" i="47"/>
  <c r="B756" i="47"/>
  <c r="A762" i="47"/>
  <c r="A767" i="47"/>
  <c r="B761" i="47"/>
  <c r="B509" i="47"/>
  <c r="B508" i="47"/>
  <c r="B504" i="47"/>
  <c r="B237" i="47"/>
  <c r="B236" i="47"/>
  <c r="B235" i="47"/>
  <c r="B251" i="47"/>
  <c r="B246" i="47"/>
  <c r="B250" i="47"/>
  <c r="A427" i="55" l="1"/>
  <c r="L260" i="55" s="1"/>
  <c r="L258" i="55"/>
  <c r="B424" i="55"/>
  <c r="L259" i="55"/>
  <c r="A429" i="55"/>
  <c r="K319" i="55"/>
  <c r="K341" i="55"/>
  <c r="K315" i="55"/>
  <c r="K307" i="55"/>
  <c r="K318" i="55"/>
  <c r="B427" i="55"/>
  <c r="A428" i="55"/>
  <c r="L261" i="55" s="1"/>
  <c r="B423" i="55"/>
  <c r="A40" i="56"/>
  <c r="B39" i="56"/>
  <c r="A430" i="55"/>
  <c r="B425" i="55"/>
  <c r="A772" i="47"/>
  <c r="B766" i="47"/>
  <c r="A771" i="47"/>
  <c r="B765" i="47"/>
  <c r="A782" i="47"/>
  <c r="B776" i="47"/>
  <c r="A775" i="47"/>
  <c r="B769" i="47"/>
  <c r="A768" i="47"/>
  <c r="B762" i="47"/>
  <c r="B767" i="47"/>
  <c r="A773" i="47"/>
  <c r="B510" i="47"/>
  <c r="B515" i="47"/>
  <c r="B514" i="47"/>
  <c r="B242" i="47"/>
  <c r="B243" i="47"/>
  <c r="B241" i="47"/>
  <c r="B257" i="47"/>
  <c r="B256" i="47"/>
  <c r="B252" i="47"/>
  <c r="A432" i="55" l="1"/>
  <c r="L264" i="55" s="1"/>
  <c r="L262" i="55"/>
  <c r="B429" i="55"/>
  <c r="L263" i="55"/>
  <c r="A434" i="55"/>
  <c r="K346" i="55"/>
  <c r="K312" i="55"/>
  <c r="K320" i="55"/>
  <c r="K323" i="55"/>
  <c r="K324" i="55"/>
  <c r="B428" i="55"/>
  <c r="A433" i="55"/>
  <c r="L265" i="55" s="1"/>
  <c r="B432" i="55"/>
  <c r="A41" i="56"/>
  <c r="B40" i="56"/>
  <c r="A435" i="55"/>
  <c r="B430" i="55"/>
  <c r="A778" i="47"/>
  <c r="B772" i="47"/>
  <c r="A788" i="47"/>
  <c r="B782" i="47"/>
  <c r="A777" i="47"/>
  <c r="B771" i="47"/>
  <c r="A781" i="47"/>
  <c r="B775" i="47"/>
  <c r="B768" i="47"/>
  <c r="A774" i="47"/>
  <c r="A779" i="47"/>
  <c r="B773" i="47"/>
  <c r="B520" i="47"/>
  <c r="B516" i="47"/>
  <c r="B521" i="47"/>
  <c r="B249" i="47"/>
  <c r="B248" i="47"/>
  <c r="B247" i="47"/>
  <c r="B263" i="47"/>
  <c r="B262" i="47"/>
  <c r="B258" i="47"/>
  <c r="A437" i="55" l="1"/>
  <c r="L268" i="55" s="1"/>
  <c r="L267" i="55"/>
  <c r="A439" i="55"/>
  <c r="L266" i="55"/>
  <c r="B434" i="55"/>
  <c r="K328" i="55"/>
  <c r="K317" i="55"/>
  <c r="K325" i="55"/>
  <c r="K329" i="55"/>
  <c r="K351" i="55"/>
  <c r="B437" i="55"/>
  <c r="A438" i="55"/>
  <c r="L269" i="55" s="1"/>
  <c r="B433" i="55"/>
  <c r="A42" i="56"/>
  <c r="B41" i="56"/>
  <c r="A440" i="55"/>
  <c r="B435" i="55"/>
  <c r="B778" i="47"/>
  <c r="A784" i="47"/>
  <c r="B777" i="47"/>
  <c r="A783" i="47"/>
  <c r="A794" i="47"/>
  <c r="B788" i="47"/>
  <c r="A787" i="47"/>
  <c r="B781" i="47"/>
  <c r="A780" i="47"/>
  <c r="B774" i="47"/>
  <c r="A785" i="47"/>
  <c r="B779" i="47"/>
  <c r="B526" i="47"/>
  <c r="B527" i="47"/>
  <c r="B522" i="47"/>
  <c r="B254" i="47"/>
  <c r="B255" i="47"/>
  <c r="B253" i="47"/>
  <c r="B264" i="47"/>
  <c r="B269" i="47"/>
  <c r="B268" i="47"/>
  <c r="A442" i="55" l="1"/>
  <c r="L272" i="55" s="1"/>
  <c r="L270" i="55"/>
  <c r="B439" i="55"/>
  <c r="L271" i="55"/>
  <c r="A444" i="55"/>
  <c r="K322" i="55"/>
  <c r="K334" i="55"/>
  <c r="K330" i="55"/>
  <c r="K356" i="55"/>
  <c r="K333" i="55"/>
  <c r="B438" i="55"/>
  <c r="A443" i="55"/>
  <c r="L273" i="55" s="1"/>
  <c r="B442" i="55"/>
  <c r="A43" i="56"/>
  <c r="B42" i="56"/>
  <c r="A445" i="55"/>
  <c r="B440" i="55"/>
  <c r="A790" i="47"/>
  <c r="B784" i="47"/>
  <c r="A800" i="47"/>
  <c r="B794" i="47"/>
  <c r="A789" i="47"/>
  <c r="B783" i="47"/>
  <c r="A793" i="47"/>
  <c r="B787" i="47"/>
  <c r="A786" i="47"/>
  <c r="B780" i="47"/>
  <c r="A791" i="47"/>
  <c r="B785" i="47"/>
  <c r="B528" i="47"/>
  <c r="B533" i="47"/>
  <c r="B532" i="47"/>
  <c r="B260" i="47"/>
  <c r="B259" i="47"/>
  <c r="B261" i="47"/>
  <c r="B274" i="47"/>
  <c r="B275" i="47"/>
  <c r="B270" i="47"/>
  <c r="A447" i="55" l="1"/>
  <c r="L276" i="55" s="1"/>
  <c r="L274" i="55"/>
  <c r="B444" i="55"/>
  <c r="L275" i="55"/>
  <c r="A449" i="55"/>
  <c r="K361" i="55"/>
  <c r="K335" i="55"/>
  <c r="K339" i="55"/>
  <c r="K338" i="55"/>
  <c r="K327" i="55"/>
  <c r="A448" i="55"/>
  <c r="L277" i="55" s="1"/>
  <c r="B443" i="55"/>
  <c r="A452" i="55"/>
  <c r="L280" i="55" s="1"/>
  <c r="B447" i="55"/>
  <c r="A44" i="56"/>
  <c r="B43" i="56"/>
  <c r="A450" i="55"/>
  <c r="B445" i="55"/>
  <c r="A796" i="47"/>
  <c r="B790" i="47"/>
  <c r="A795" i="47"/>
  <c r="B789" i="47"/>
  <c r="A806" i="47"/>
  <c r="B800" i="47"/>
  <c r="A799" i="47"/>
  <c r="B793" i="47"/>
  <c r="A792" i="47"/>
  <c r="B786" i="47"/>
  <c r="B791" i="47"/>
  <c r="A797" i="47"/>
  <c r="B538" i="47"/>
  <c r="B534" i="47"/>
  <c r="B539" i="47"/>
  <c r="B266" i="47"/>
  <c r="B265" i="47"/>
  <c r="B267" i="47"/>
  <c r="B280" i="47"/>
  <c r="B281" i="47"/>
  <c r="B276" i="47"/>
  <c r="L279" i="55" l="1"/>
  <c r="A454" i="55"/>
  <c r="L278" i="55"/>
  <c r="B449" i="55"/>
  <c r="K340" i="55"/>
  <c r="K343" i="55"/>
  <c r="K344" i="55"/>
  <c r="K332" i="55"/>
  <c r="K366" i="55"/>
  <c r="B452" i="55"/>
  <c r="A453" i="55"/>
  <c r="L281" i="55" s="1"/>
  <c r="B448" i="55"/>
  <c r="A45" i="56"/>
  <c r="B44" i="56"/>
  <c r="A455" i="55"/>
  <c r="B450" i="55"/>
  <c r="A802" i="47"/>
  <c r="B796" i="47"/>
  <c r="A801" i="47"/>
  <c r="B795" i="47"/>
  <c r="B806" i="47"/>
  <c r="A812" i="47"/>
  <c r="A805" i="47"/>
  <c r="B799" i="47"/>
  <c r="A798" i="47"/>
  <c r="B792" i="47"/>
  <c r="B797" i="47"/>
  <c r="A803" i="47"/>
  <c r="B550" i="47"/>
  <c r="B544" i="47"/>
  <c r="B551" i="47"/>
  <c r="B545" i="47"/>
  <c r="B540" i="47"/>
  <c r="B272" i="47"/>
  <c r="B271" i="47"/>
  <c r="B273" i="47"/>
  <c r="B282" i="47"/>
  <c r="B286" i="47"/>
  <c r="B287" i="47"/>
  <c r="L283" i="55" l="1"/>
  <c r="A459" i="55"/>
  <c r="A457" i="55"/>
  <c r="L284" i="55" s="1"/>
  <c r="L282" i="55"/>
  <c r="B454" i="55"/>
  <c r="K349" i="55"/>
  <c r="K348" i="55"/>
  <c r="K337" i="55"/>
  <c r="K371" i="55"/>
  <c r="K345" i="55"/>
  <c r="A458" i="55"/>
  <c r="L285" i="55" s="1"/>
  <c r="B453" i="55"/>
  <c r="B457" i="55"/>
  <c r="A46" i="56"/>
  <c r="B45" i="56"/>
  <c r="A460" i="55"/>
  <c r="B455" i="55"/>
  <c r="B802" i="47"/>
  <c r="A808" i="47"/>
  <c r="A818" i="47"/>
  <c r="B812" i="47"/>
  <c r="A807" i="47"/>
  <c r="B801" i="47"/>
  <c r="A811" i="47"/>
  <c r="B805" i="47"/>
  <c r="A804" i="47"/>
  <c r="B798" i="47"/>
  <c r="B803" i="47"/>
  <c r="A809" i="47"/>
  <c r="B552" i="47"/>
  <c r="B546" i="47"/>
  <c r="B278" i="47"/>
  <c r="B279" i="47"/>
  <c r="B277" i="47"/>
  <c r="B288" i="47"/>
  <c r="B292" i="47"/>
  <c r="B293" i="47"/>
  <c r="A462" i="55" l="1"/>
  <c r="L288" i="55" s="1"/>
  <c r="L286" i="55"/>
  <c r="B459" i="55"/>
  <c r="L287" i="55"/>
  <c r="A464" i="55"/>
  <c r="K353" i="55"/>
  <c r="K342" i="55"/>
  <c r="K376" i="55"/>
  <c r="K350" i="55"/>
  <c r="K354" i="55"/>
  <c r="B462" i="55"/>
  <c r="A463" i="55"/>
  <c r="L289" i="55" s="1"/>
  <c r="B458" i="55"/>
  <c r="A47" i="56"/>
  <c r="B46" i="56"/>
  <c r="A465" i="55"/>
  <c r="B460" i="55"/>
  <c r="B808" i="47"/>
  <c r="A814" i="47"/>
  <c r="A813" i="47"/>
  <c r="B807" i="47"/>
  <c r="A824" i="47"/>
  <c r="B818" i="47"/>
  <c r="B811" i="47"/>
  <c r="A817" i="47"/>
  <c r="A810" i="47"/>
  <c r="B804" i="47"/>
  <c r="B809" i="47"/>
  <c r="A815" i="47"/>
  <c r="B284" i="47"/>
  <c r="B283" i="47"/>
  <c r="B285" i="47"/>
  <c r="B299" i="47"/>
  <c r="B294" i="47"/>
  <c r="B298" i="47"/>
  <c r="A467" i="55" l="1"/>
  <c r="L292" i="55" s="1"/>
  <c r="L290" i="55"/>
  <c r="B464" i="55"/>
  <c r="L291" i="55"/>
  <c r="A469" i="55"/>
  <c r="K347" i="55"/>
  <c r="K355" i="55"/>
  <c r="K381" i="55"/>
  <c r="K359" i="55"/>
  <c r="K358" i="55"/>
  <c r="B463" i="55"/>
  <c r="A468" i="55"/>
  <c r="L293" i="55" s="1"/>
  <c r="B467" i="55"/>
  <c r="A472" i="55"/>
  <c r="L296" i="55" s="1"/>
  <c r="A48" i="56"/>
  <c r="B47" i="56"/>
  <c r="A470" i="55"/>
  <c r="B465" i="55"/>
  <c r="A820" i="47"/>
  <c r="B814" i="47"/>
  <c r="B813" i="47"/>
  <c r="A819" i="47"/>
  <c r="B824" i="47"/>
  <c r="A830" i="47"/>
  <c r="A823" i="47"/>
  <c r="B817" i="47"/>
  <c r="A816" i="47"/>
  <c r="B810" i="47"/>
  <c r="A821" i="47"/>
  <c r="B815" i="47"/>
  <c r="B289" i="47"/>
  <c r="B290" i="47"/>
  <c r="B291" i="47"/>
  <c r="B304" i="47"/>
  <c r="B300" i="47"/>
  <c r="B305" i="47"/>
  <c r="L295" i="55" l="1"/>
  <c r="A474" i="55"/>
  <c r="L294" i="55"/>
  <c r="B469" i="55"/>
  <c r="K386" i="55"/>
  <c r="K364" i="55"/>
  <c r="K360" i="55"/>
  <c r="K363" i="55"/>
  <c r="K352" i="55"/>
  <c r="B472" i="55"/>
  <c r="A473" i="55"/>
  <c r="L297" i="55" s="1"/>
  <c r="B468" i="55"/>
  <c r="A49" i="56"/>
  <c r="B48" i="56"/>
  <c r="A475" i="55"/>
  <c r="B470" i="55"/>
  <c r="A826" i="47"/>
  <c r="B820" i="47"/>
  <c r="B830" i="47"/>
  <c r="A836" i="47"/>
  <c r="A825" i="47"/>
  <c r="B819" i="47"/>
  <c r="B823" i="47"/>
  <c r="A829" i="47"/>
  <c r="B816" i="47"/>
  <c r="A822" i="47"/>
  <c r="B821" i="47"/>
  <c r="A827" i="47"/>
  <c r="B296" i="47"/>
  <c r="B295" i="47"/>
  <c r="B297" i="47"/>
  <c r="B310" i="47"/>
  <c r="B306" i="47"/>
  <c r="B311" i="47"/>
  <c r="L299" i="55" l="1"/>
  <c r="A479" i="55"/>
  <c r="A477" i="55"/>
  <c r="L300" i="55" s="1"/>
  <c r="L298" i="55"/>
  <c r="B474" i="55"/>
  <c r="K368" i="55"/>
  <c r="K365" i="55"/>
  <c r="K369" i="55"/>
  <c r="K357" i="55"/>
  <c r="K391" i="55"/>
  <c r="A478" i="55"/>
  <c r="L301" i="55" s="1"/>
  <c r="B473" i="55"/>
  <c r="B477" i="55"/>
  <c r="A482" i="55"/>
  <c r="L304" i="55" s="1"/>
  <c r="A50" i="56"/>
  <c r="B49" i="56"/>
  <c r="A480" i="55"/>
  <c r="B475" i="55"/>
  <c r="A832" i="47"/>
  <c r="B826" i="47"/>
  <c r="A831" i="47"/>
  <c r="B825" i="47"/>
  <c r="A842" i="47"/>
  <c r="B836" i="47"/>
  <c r="B829" i="47"/>
  <c r="A835" i="47"/>
  <c r="A828" i="47"/>
  <c r="B822" i="47"/>
  <c r="B827" i="47"/>
  <c r="A833" i="47"/>
  <c r="B301" i="47"/>
  <c r="B303" i="47"/>
  <c r="B302" i="47"/>
  <c r="B317" i="47"/>
  <c r="B316" i="47"/>
  <c r="B312" i="47"/>
  <c r="L302" i="55" l="1"/>
  <c r="B479" i="55"/>
  <c r="L303" i="55"/>
  <c r="A484" i="55"/>
  <c r="K362" i="55"/>
  <c r="K374" i="55"/>
  <c r="K370" i="55"/>
  <c r="K396" i="55"/>
  <c r="K373" i="55"/>
  <c r="B482" i="55"/>
  <c r="A483" i="55"/>
  <c r="L305" i="55" s="1"/>
  <c r="B478" i="55"/>
  <c r="A51" i="56"/>
  <c r="B50" i="56"/>
  <c r="A485" i="55"/>
  <c r="B480" i="55"/>
  <c r="B832" i="47"/>
  <c r="A838" i="47"/>
  <c r="A848" i="47"/>
  <c r="B842" i="47"/>
  <c r="B831" i="47"/>
  <c r="A837" i="47"/>
  <c r="A841" i="47"/>
  <c r="B835" i="47"/>
  <c r="B828" i="47"/>
  <c r="A834" i="47"/>
  <c r="B833" i="47"/>
  <c r="A839" i="47"/>
  <c r="B307" i="47"/>
  <c r="B308" i="47"/>
  <c r="B309" i="47"/>
  <c r="B322" i="47"/>
  <c r="B323" i="47"/>
  <c r="B318" i="47"/>
  <c r="L306" i="55" l="1"/>
  <c r="B484" i="55"/>
  <c r="L307" i="55"/>
  <c r="A489" i="55"/>
  <c r="A487" i="55"/>
  <c r="L308" i="55" s="1"/>
  <c r="K401" i="55"/>
  <c r="K375" i="55"/>
  <c r="K379" i="55"/>
  <c r="K378" i="55"/>
  <c r="K367" i="55"/>
  <c r="B483" i="55"/>
  <c r="A488" i="55"/>
  <c r="L309" i="55" s="1"/>
  <c r="A492" i="55"/>
  <c r="L312" i="55" s="1"/>
  <c r="B487" i="55"/>
  <c r="A52" i="56"/>
  <c r="B51" i="56"/>
  <c r="A490" i="55"/>
  <c r="B485" i="55"/>
  <c r="B838" i="47"/>
  <c r="A844" i="47"/>
  <c r="B848" i="47"/>
  <c r="A854" i="47"/>
  <c r="A843" i="47"/>
  <c r="B837" i="47"/>
  <c r="A847" i="47"/>
  <c r="B841" i="47"/>
  <c r="A840" i="47"/>
  <c r="B834" i="47"/>
  <c r="A845" i="47"/>
  <c r="B839" i="47"/>
  <c r="B313" i="47"/>
  <c r="B314" i="47"/>
  <c r="B315" i="47"/>
  <c r="B324" i="47"/>
  <c r="B328" i="47"/>
  <c r="B329" i="47"/>
  <c r="L310" i="55" l="1"/>
  <c r="B489" i="55"/>
  <c r="L311" i="55"/>
  <c r="A494" i="55"/>
  <c r="K383" i="55"/>
  <c r="K384" i="55"/>
  <c r="K380" i="55"/>
  <c r="K372" i="55"/>
  <c r="K406" i="55"/>
  <c r="B492" i="55"/>
  <c r="A493" i="55"/>
  <c r="L313" i="55" s="1"/>
  <c r="B488" i="55"/>
  <c r="A53" i="56"/>
  <c r="B52" i="56"/>
  <c r="A495" i="55"/>
  <c r="B490" i="55"/>
  <c r="A850" i="47"/>
  <c r="B844" i="47"/>
  <c r="A849" i="47"/>
  <c r="B843" i="47"/>
  <c r="A860" i="47"/>
  <c r="B854" i="47"/>
  <c r="A853" i="47"/>
  <c r="B847" i="47"/>
  <c r="A846" i="47"/>
  <c r="B840" i="47"/>
  <c r="A851" i="47"/>
  <c r="B845" i="47"/>
  <c r="B321" i="47"/>
  <c r="B319" i="47"/>
  <c r="B320" i="47"/>
  <c r="B335" i="47"/>
  <c r="B334" i="47"/>
  <c r="B330" i="47"/>
  <c r="L314" i="55" l="1"/>
  <c r="B494" i="55"/>
  <c r="A497" i="55"/>
  <c r="L316" i="55" s="1"/>
  <c r="L315" i="55"/>
  <c r="A499" i="55"/>
  <c r="K377" i="55"/>
  <c r="K385" i="55"/>
  <c r="K389" i="55"/>
  <c r="K411" i="55"/>
  <c r="K388" i="55"/>
  <c r="B493" i="55"/>
  <c r="A498" i="55"/>
  <c r="L317" i="55" s="1"/>
  <c r="A502" i="55"/>
  <c r="L320" i="55" s="1"/>
  <c r="B497" i="55"/>
  <c r="A54" i="56"/>
  <c r="B53" i="56"/>
  <c r="A500" i="55"/>
  <c r="B495" i="55"/>
  <c r="A856" i="47"/>
  <c r="B850" i="47"/>
  <c r="A866" i="47"/>
  <c r="B860" i="47"/>
  <c r="B849" i="47"/>
  <c r="A855" i="47"/>
  <c r="A859" i="47"/>
  <c r="B853" i="47"/>
  <c r="A852" i="47"/>
  <c r="B846" i="47"/>
  <c r="A857" i="47"/>
  <c r="B851" i="47"/>
  <c r="B327" i="47"/>
  <c r="B325" i="47"/>
  <c r="B326" i="47"/>
  <c r="B336" i="47"/>
  <c r="B340" i="47"/>
  <c r="B341" i="47"/>
  <c r="L318" i="55" l="1"/>
  <c r="B499" i="55"/>
  <c r="L319" i="55"/>
  <c r="A504" i="55"/>
  <c r="K394" i="55"/>
  <c r="K416" i="55"/>
  <c r="K390" i="55"/>
  <c r="K393" i="55"/>
  <c r="K382" i="55"/>
  <c r="B502" i="55"/>
  <c r="A503" i="55"/>
  <c r="L321" i="55" s="1"/>
  <c r="B498" i="55"/>
  <c r="A55" i="56"/>
  <c r="B54" i="56"/>
  <c r="A505" i="55"/>
  <c r="B500" i="55"/>
  <c r="A862" i="47"/>
  <c r="B856" i="47"/>
  <c r="A861" i="47"/>
  <c r="B855" i="47"/>
  <c r="A872" i="47"/>
  <c r="B866" i="47"/>
  <c r="A865" i="47"/>
  <c r="B859" i="47"/>
  <c r="A858" i="47"/>
  <c r="B852" i="47"/>
  <c r="A863" i="47"/>
  <c r="B857" i="47"/>
  <c r="B331" i="47"/>
  <c r="B333" i="47"/>
  <c r="B332" i="47"/>
  <c r="B347" i="47"/>
  <c r="B346" i="47"/>
  <c r="B342" i="47"/>
  <c r="L323" i="55" l="1"/>
  <c r="A509" i="55"/>
  <c r="L322" i="55"/>
  <c r="B504" i="55"/>
  <c r="A507" i="55"/>
  <c r="L324" i="55" s="1"/>
  <c r="K398" i="55"/>
  <c r="K395" i="55"/>
  <c r="K421" i="55"/>
  <c r="K387" i="55"/>
  <c r="K399" i="55"/>
  <c r="A508" i="55"/>
  <c r="L325" i="55" s="1"/>
  <c r="B503" i="55"/>
  <c r="A512" i="55"/>
  <c r="L328" i="55" s="1"/>
  <c r="B507" i="55"/>
  <c r="A56" i="56"/>
  <c r="B55" i="56"/>
  <c r="A510" i="55"/>
  <c r="B505" i="55"/>
  <c r="A868" i="47"/>
  <c r="B862" i="47"/>
  <c r="A878" i="47"/>
  <c r="B872" i="47"/>
  <c r="A867" i="47"/>
  <c r="B861" i="47"/>
  <c r="A871" i="47"/>
  <c r="B865" i="47"/>
  <c r="A864" i="47"/>
  <c r="B858" i="47"/>
  <c r="B863" i="47"/>
  <c r="A869" i="47"/>
  <c r="B339" i="47"/>
  <c r="B337" i="47"/>
  <c r="B338" i="47"/>
  <c r="B348" i="47"/>
  <c r="B353" i="47"/>
  <c r="B352" i="47"/>
  <c r="L326" i="55" l="1"/>
  <c r="B509" i="55"/>
  <c r="L327" i="55"/>
  <c r="A514" i="55"/>
  <c r="K426" i="55"/>
  <c r="K392" i="55"/>
  <c r="K400" i="55"/>
  <c r="K404" i="55"/>
  <c r="K403" i="55"/>
  <c r="B512" i="55"/>
  <c r="A513" i="55"/>
  <c r="L329" i="55" s="1"/>
  <c r="B508" i="55"/>
  <c r="A57" i="56"/>
  <c r="B56" i="56"/>
  <c r="A515" i="55"/>
  <c r="B510" i="55"/>
  <c r="B868" i="47"/>
  <c r="A874" i="47"/>
  <c r="A873" i="47"/>
  <c r="B867" i="47"/>
  <c r="B878" i="47"/>
  <c r="A884" i="47"/>
  <c r="A877" i="47"/>
  <c r="B871" i="47"/>
  <c r="A870" i="47"/>
  <c r="B864" i="47"/>
  <c r="B869" i="47"/>
  <c r="A875" i="47"/>
  <c r="B343" i="47"/>
  <c r="B345" i="47"/>
  <c r="B344" i="47"/>
  <c r="B358" i="47"/>
  <c r="B359" i="47"/>
  <c r="B354" i="47"/>
  <c r="L330" i="55" l="1"/>
  <c r="B514" i="55"/>
  <c r="L331" i="55"/>
  <c r="A519" i="55"/>
  <c r="A517" i="55"/>
  <c r="L332" i="55" s="1"/>
  <c r="K405" i="55"/>
  <c r="K409" i="55"/>
  <c r="K397" i="55"/>
  <c r="K408" i="55"/>
  <c r="K431" i="55"/>
  <c r="L426" i="55"/>
  <c r="A518" i="55"/>
  <c r="L333" i="55" s="1"/>
  <c r="B513" i="55"/>
  <c r="B517" i="55"/>
  <c r="A58" i="56"/>
  <c r="B57" i="56"/>
  <c r="A520" i="55"/>
  <c r="B515" i="55"/>
  <c r="B874" i="47"/>
  <c r="A880" i="47"/>
  <c r="A890" i="47"/>
  <c r="B884" i="47"/>
  <c r="A879" i="47"/>
  <c r="B873" i="47"/>
  <c r="A883" i="47"/>
  <c r="B877" i="47"/>
  <c r="B870" i="47"/>
  <c r="A876" i="47"/>
  <c r="B875" i="47"/>
  <c r="A881" i="47"/>
  <c r="B351" i="47"/>
  <c r="B350" i="47"/>
  <c r="B349" i="47"/>
  <c r="B365" i="47"/>
  <c r="B371" i="47"/>
  <c r="B360" i="47"/>
  <c r="B370" i="47"/>
  <c r="B364" i="47"/>
  <c r="A522" i="55" l="1"/>
  <c r="L336" i="55" s="1"/>
  <c r="L334" i="55"/>
  <c r="B519" i="55"/>
  <c r="L335" i="55"/>
  <c r="A524" i="55"/>
  <c r="K402" i="55"/>
  <c r="K414" i="55"/>
  <c r="K413" i="55"/>
  <c r="K436" i="55"/>
  <c r="L431" i="55"/>
  <c r="K410" i="55"/>
  <c r="B522" i="55"/>
  <c r="A523" i="55"/>
  <c r="L337" i="55" s="1"/>
  <c r="B518" i="55"/>
  <c r="A59" i="56"/>
  <c r="B58" i="56"/>
  <c r="A525" i="55"/>
  <c r="B520" i="55"/>
  <c r="B880" i="47"/>
  <c r="A886" i="47"/>
  <c r="A885" i="47"/>
  <c r="B879" i="47"/>
  <c r="A896" i="47"/>
  <c r="B890" i="47"/>
  <c r="A889" i="47"/>
  <c r="B883" i="47"/>
  <c r="A882" i="47"/>
  <c r="B876" i="47"/>
  <c r="A887" i="47"/>
  <c r="B881" i="47"/>
  <c r="B357" i="47"/>
  <c r="B356" i="47"/>
  <c r="B355" i="47"/>
  <c r="B372" i="47"/>
  <c r="B366" i="47"/>
  <c r="A527" i="55" l="1"/>
  <c r="L340" i="55" s="1"/>
  <c r="L338" i="55"/>
  <c r="B524" i="55"/>
  <c r="L339" i="55"/>
  <c r="A529" i="55"/>
  <c r="K441" i="55"/>
  <c r="L436" i="55"/>
  <c r="K419" i="55"/>
  <c r="K418" i="55"/>
  <c r="K415" i="55"/>
  <c r="K407" i="55"/>
  <c r="A528" i="55"/>
  <c r="L341" i="55" s="1"/>
  <c r="B523" i="55"/>
  <c r="A532" i="55"/>
  <c r="L344" i="55" s="1"/>
  <c r="B527" i="55"/>
  <c r="A60" i="56"/>
  <c r="B59" i="56"/>
  <c r="A530" i="55"/>
  <c r="B525" i="55"/>
  <c r="A892" i="47"/>
  <c r="B886" i="47"/>
  <c r="A902" i="47"/>
  <c r="B896" i="47"/>
  <c r="A891" i="47"/>
  <c r="B885" i="47"/>
  <c r="A895" i="47"/>
  <c r="B889" i="47"/>
  <c r="B882" i="47"/>
  <c r="A888" i="47"/>
  <c r="A893" i="47"/>
  <c r="B887" i="47"/>
  <c r="B361" i="47"/>
  <c r="B362" i="47"/>
  <c r="B363" i="47"/>
  <c r="L342" i="55" l="1"/>
  <c r="B529" i="55"/>
  <c r="L343" i="55"/>
  <c r="A534" i="55"/>
  <c r="K420" i="55"/>
  <c r="K423" i="55"/>
  <c r="K424" i="55"/>
  <c r="K412" i="55"/>
  <c r="K446" i="55"/>
  <c r="L441" i="55"/>
  <c r="B532" i="55"/>
  <c r="A533" i="55"/>
  <c r="L345" i="55" s="1"/>
  <c r="B528" i="55"/>
  <c r="A61" i="56"/>
  <c r="B60" i="56"/>
  <c r="A535" i="55"/>
  <c r="B530" i="55"/>
  <c r="A898" i="47"/>
  <c r="B892" i="47"/>
  <c r="B891" i="47"/>
  <c r="A897" i="47"/>
  <c r="A908" i="47"/>
  <c r="B902" i="47"/>
  <c r="B895" i="47"/>
  <c r="A901" i="47"/>
  <c r="B888" i="47"/>
  <c r="A894" i="47"/>
  <c r="B893" i="47"/>
  <c r="A899" i="47"/>
  <c r="B367" i="47"/>
  <c r="B369" i="47"/>
  <c r="B368" i="47"/>
  <c r="A537" i="55" l="1"/>
  <c r="L348" i="55" s="1"/>
  <c r="L346" i="55"/>
  <c r="B534" i="55"/>
  <c r="L347" i="55"/>
  <c r="A539" i="55"/>
  <c r="K417" i="55"/>
  <c r="K429" i="55"/>
  <c r="K428" i="55"/>
  <c r="K451" i="55"/>
  <c r="L446" i="55"/>
  <c r="K425" i="55"/>
  <c r="B537" i="55"/>
  <c r="A538" i="55"/>
  <c r="L349" i="55" s="1"/>
  <c r="B533" i="55"/>
  <c r="A62" i="56"/>
  <c r="B61" i="56"/>
  <c r="A540" i="55"/>
  <c r="B535" i="55"/>
  <c r="A904" i="47"/>
  <c r="B898" i="47"/>
  <c r="A914" i="47"/>
  <c r="B908" i="47"/>
  <c r="A903" i="47"/>
  <c r="B897" i="47"/>
  <c r="B901" i="47"/>
  <c r="A907" i="47"/>
  <c r="A900" i="47"/>
  <c r="B894" i="47"/>
  <c r="B899" i="47"/>
  <c r="A905" i="47"/>
  <c r="B375" i="47"/>
  <c r="B373" i="47"/>
  <c r="B374" i="47"/>
  <c r="L350" i="55" l="1"/>
  <c r="B539" i="55"/>
  <c r="A542" i="55"/>
  <c r="L352" i="55" s="1"/>
  <c r="L351" i="55"/>
  <c r="A544" i="55"/>
  <c r="K434" i="55"/>
  <c r="L429" i="55"/>
  <c r="K456" i="55"/>
  <c r="L451" i="55"/>
  <c r="K433" i="55"/>
  <c r="L428" i="55"/>
  <c r="K430" i="55"/>
  <c r="L425" i="55"/>
  <c r="K422" i="55"/>
  <c r="A543" i="55"/>
  <c r="L353" i="55" s="1"/>
  <c r="B538" i="55"/>
  <c r="B542" i="55"/>
  <c r="A63" i="56"/>
  <c r="B62" i="56"/>
  <c r="B540" i="55"/>
  <c r="A545" i="55"/>
  <c r="B904" i="47"/>
  <c r="A910" i="47"/>
  <c r="A909" i="47"/>
  <c r="B903" i="47"/>
  <c r="B914" i="47"/>
  <c r="A920" i="47"/>
  <c r="A913" i="47"/>
  <c r="B907" i="47"/>
  <c r="A906" i="47"/>
  <c r="B900" i="47"/>
  <c r="A911" i="47"/>
  <c r="B905" i="47"/>
  <c r="B379" i="47"/>
  <c r="B381" i="47"/>
  <c r="B380" i="47"/>
  <c r="L355" i="55" l="1"/>
  <c r="A549" i="55"/>
  <c r="L354" i="55"/>
  <c r="B544" i="55"/>
  <c r="A547" i="55"/>
  <c r="L356" i="55" s="1"/>
  <c r="K435" i="55"/>
  <c r="L430" i="55"/>
  <c r="K461" i="55"/>
  <c r="L456" i="55"/>
  <c r="K438" i="55"/>
  <c r="L433" i="55"/>
  <c r="K427" i="55"/>
  <c r="K439" i="55"/>
  <c r="L434" i="55"/>
  <c r="B547" i="55"/>
  <c r="A552" i="55"/>
  <c r="L360" i="55" s="1"/>
  <c r="A548" i="55"/>
  <c r="L357" i="55" s="1"/>
  <c r="B543" i="55"/>
  <c r="A64" i="56"/>
  <c r="B63" i="56"/>
  <c r="A550" i="55"/>
  <c r="B545" i="55"/>
  <c r="A916" i="47"/>
  <c r="B910" i="47"/>
  <c r="B920" i="47"/>
  <c r="A926" i="47"/>
  <c r="A915" i="47"/>
  <c r="B909" i="47"/>
  <c r="B913" i="47"/>
  <c r="A919" i="47"/>
  <c r="A912" i="47"/>
  <c r="B906" i="47"/>
  <c r="B911" i="47"/>
  <c r="A917" i="47"/>
  <c r="B385" i="47"/>
  <c r="B387" i="47"/>
  <c r="B386" i="47"/>
  <c r="L358" i="55" l="1"/>
  <c r="B549" i="55"/>
  <c r="L359" i="55"/>
  <c r="A554" i="55"/>
  <c r="K432" i="55"/>
  <c r="L427" i="55"/>
  <c r="K466" i="55"/>
  <c r="L461" i="55"/>
  <c r="K443" i="55"/>
  <c r="L438" i="55"/>
  <c r="K444" i="55"/>
  <c r="L439" i="55"/>
  <c r="K440" i="55"/>
  <c r="L435" i="55"/>
  <c r="B548" i="55"/>
  <c r="A553" i="55"/>
  <c r="L361" i="55" s="1"/>
  <c r="B552" i="55"/>
  <c r="A65" i="56"/>
  <c r="B64" i="56"/>
  <c r="A555" i="55"/>
  <c r="B550" i="55"/>
  <c r="A922" i="47"/>
  <c r="B916" i="47"/>
  <c r="A932" i="47"/>
  <c r="B926" i="47"/>
  <c r="A921" i="47"/>
  <c r="B915" i="47"/>
  <c r="A925" i="47"/>
  <c r="B919" i="47"/>
  <c r="A918" i="47"/>
  <c r="B912" i="47"/>
  <c r="B917" i="47"/>
  <c r="A923" i="47"/>
  <c r="B393" i="47"/>
  <c r="B391" i="47"/>
  <c r="B392" i="47"/>
  <c r="L363" i="55" l="1"/>
  <c r="A559" i="55"/>
  <c r="L362" i="55"/>
  <c r="B554" i="55"/>
  <c r="A557" i="55"/>
  <c r="L364" i="55" s="1"/>
  <c r="K449" i="55"/>
  <c r="L444" i="55"/>
  <c r="K448" i="55"/>
  <c r="L443" i="55"/>
  <c r="K471" i="55"/>
  <c r="L466" i="55"/>
  <c r="K445" i="55"/>
  <c r="L440" i="55"/>
  <c r="K437" i="55"/>
  <c r="L432" i="55"/>
  <c r="A558" i="55"/>
  <c r="L365" i="55" s="1"/>
  <c r="B553" i="55"/>
  <c r="A66" i="56"/>
  <c r="B65" i="56"/>
  <c r="A560" i="55"/>
  <c r="B555" i="55"/>
  <c r="B922" i="47"/>
  <c r="A928" i="47"/>
  <c r="B921" i="47"/>
  <c r="A927" i="47"/>
  <c r="A938" i="47"/>
  <c r="B932" i="47"/>
  <c r="A931" i="47"/>
  <c r="B925" i="47"/>
  <c r="A924" i="47"/>
  <c r="B918" i="47"/>
  <c r="A929" i="47"/>
  <c r="B923" i="47"/>
  <c r="B397" i="47"/>
  <c r="B399" i="47"/>
  <c r="B398" i="47"/>
  <c r="A562" i="55" l="1"/>
  <c r="L368" i="55" s="1"/>
  <c r="L367" i="55"/>
  <c r="A564" i="55"/>
  <c r="B557" i="55"/>
  <c r="L366" i="55"/>
  <c r="B559" i="55"/>
  <c r="K476" i="55"/>
  <c r="L471" i="55"/>
  <c r="K453" i="55"/>
  <c r="L448" i="55"/>
  <c r="K450" i="55"/>
  <c r="L445" i="55"/>
  <c r="K442" i="55"/>
  <c r="L437" i="55"/>
  <c r="K454" i="55"/>
  <c r="L449" i="55"/>
  <c r="B562" i="55"/>
  <c r="B558" i="55"/>
  <c r="A563" i="55"/>
  <c r="L369" i="55" s="1"/>
  <c r="A67" i="56"/>
  <c r="B66" i="56"/>
  <c r="A565" i="55"/>
  <c r="B560" i="55"/>
  <c r="B928" i="47"/>
  <c r="A934" i="47"/>
  <c r="B938" i="47"/>
  <c r="A944" i="47"/>
  <c r="A933" i="47"/>
  <c r="B927" i="47"/>
  <c r="A937" i="47"/>
  <c r="B931" i="47"/>
  <c r="A930" i="47"/>
  <c r="B924" i="47"/>
  <c r="B929" i="47"/>
  <c r="A935" i="47"/>
  <c r="B403" i="47"/>
  <c r="B405" i="47"/>
  <c r="B404" i="47"/>
  <c r="L370" i="55" l="1"/>
  <c r="B564" i="55"/>
  <c r="L371" i="55"/>
  <c r="A569" i="55"/>
  <c r="A567" i="55"/>
  <c r="L372" i="55" s="1"/>
  <c r="K447" i="55"/>
  <c r="L442" i="55"/>
  <c r="K455" i="55"/>
  <c r="L450" i="55"/>
  <c r="K458" i="55"/>
  <c r="L453" i="55"/>
  <c r="K459" i="55"/>
  <c r="L454" i="55"/>
  <c r="K481" i="55"/>
  <c r="L476" i="55"/>
  <c r="A568" i="55"/>
  <c r="L373" i="55" s="1"/>
  <c r="B563" i="55"/>
  <c r="A68" i="56"/>
  <c r="B67" i="56"/>
  <c r="A570" i="55"/>
  <c r="B565" i="55"/>
  <c r="B934" i="47"/>
  <c r="A940" i="47"/>
  <c r="A939" i="47"/>
  <c r="B933" i="47"/>
  <c r="A950" i="47"/>
  <c r="B944" i="47"/>
  <c r="B937" i="47"/>
  <c r="A943" i="47"/>
  <c r="B930" i="47"/>
  <c r="A936" i="47"/>
  <c r="A941" i="47"/>
  <c r="B935" i="47"/>
  <c r="B411" i="47"/>
  <c r="B410" i="47"/>
  <c r="B409" i="47"/>
  <c r="L375" i="55" l="1"/>
  <c r="A574" i="55"/>
  <c r="L374" i="55"/>
  <c r="B569" i="55"/>
  <c r="B567" i="55"/>
  <c r="A572" i="55"/>
  <c r="L376" i="55" s="1"/>
  <c r="K464" i="55"/>
  <c r="L459" i="55"/>
  <c r="K463" i="55"/>
  <c r="L458" i="55"/>
  <c r="K460" i="55"/>
  <c r="L455" i="55"/>
  <c r="K486" i="55"/>
  <c r="L481" i="55"/>
  <c r="K452" i="55"/>
  <c r="L447" i="55"/>
  <c r="A573" i="55"/>
  <c r="L377" i="55" s="1"/>
  <c r="B568" i="55"/>
  <c r="A69" i="56"/>
  <c r="B68" i="56"/>
  <c r="A575" i="55"/>
  <c r="B570" i="55"/>
  <c r="A946" i="47"/>
  <c r="B940" i="47"/>
  <c r="B950" i="47"/>
  <c r="A956" i="47"/>
  <c r="A945" i="47"/>
  <c r="B939" i="47"/>
  <c r="B943" i="47"/>
  <c r="A949" i="47"/>
  <c r="B936" i="47"/>
  <c r="A942" i="47"/>
  <c r="B941" i="47"/>
  <c r="A947" i="47"/>
  <c r="B416" i="47"/>
  <c r="B417" i="47"/>
  <c r="B415" i="47"/>
  <c r="A577" i="55" l="1"/>
  <c r="L380" i="55" s="1"/>
  <c r="L379" i="55"/>
  <c r="A579" i="55"/>
  <c r="L378" i="55"/>
  <c r="B574" i="55"/>
  <c r="B572" i="55"/>
  <c r="K491" i="55"/>
  <c r="L486" i="55"/>
  <c r="K465" i="55"/>
  <c r="L460" i="55"/>
  <c r="K468" i="55"/>
  <c r="L463" i="55"/>
  <c r="K457" i="55"/>
  <c r="L452" i="55"/>
  <c r="K469" i="55"/>
  <c r="L464" i="55"/>
  <c r="A578" i="55"/>
  <c r="L381" i="55" s="1"/>
  <c r="B573" i="55"/>
  <c r="B577" i="55"/>
  <c r="A70" i="56"/>
  <c r="B69" i="56"/>
  <c r="B575" i="55"/>
  <c r="A580" i="55"/>
  <c r="B946" i="47"/>
  <c r="A952" i="47"/>
  <c r="B945" i="47"/>
  <c r="A951" i="47"/>
  <c r="B956" i="47"/>
  <c r="A962" i="47"/>
  <c r="A955" i="47"/>
  <c r="B949" i="47"/>
  <c r="A948" i="47"/>
  <c r="B942" i="47"/>
  <c r="A953" i="47"/>
  <c r="B947" i="47"/>
  <c r="B423" i="47"/>
  <c r="B422" i="47"/>
  <c r="B421" i="47"/>
  <c r="L383" i="55" l="1"/>
  <c r="A584" i="55"/>
  <c r="A582" i="55"/>
  <c r="L384" i="55" s="1"/>
  <c r="L382" i="55"/>
  <c r="B579" i="55"/>
  <c r="K462" i="55"/>
  <c r="L457" i="55"/>
  <c r="K470" i="55"/>
  <c r="L465" i="55"/>
  <c r="K473" i="55"/>
  <c r="L468" i="55"/>
  <c r="K474" i="55"/>
  <c r="L469" i="55"/>
  <c r="K496" i="55"/>
  <c r="L491" i="55"/>
  <c r="A587" i="55"/>
  <c r="L388" i="55" s="1"/>
  <c r="A583" i="55"/>
  <c r="L385" i="55" s="1"/>
  <c r="B578" i="55"/>
  <c r="A71" i="56"/>
  <c r="B70" i="56"/>
  <c r="A585" i="55"/>
  <c r="B580" i="55"/>
  <c r="A958" i="47"/>
  <c r="B952" i="47"/>
  <c r="A968" i="47"/>
  <c r="B962" i="47"/>
  <c r="B951" i="47"/>
  <c r="A957" i="47"/>
  <c r="B955" i="47"/>
  <c r="A961" i="47"/>
  <c r="A954" i="47"/>
  <c r="B948" i="47"/>
  <c r="B953" i="47"/>
  <c r="A959" i="47"/>
  <c r="B428" i="47"/>
  <c r="B429" i="47"/>
  <c r="B427" i="47"/>
  <c r="L387" i="55" l="1"/>
  <c r="A589" i="55"/>
  <c r="L386" i="55"/>
  <c r="B584" i="55"/>
  <c r="B582" i="55"/>
  <c r="K479" i="55"/>
  <c r="L474" i="55"/>
  <c r="K475" i="55"/>
  <c r="L470" i="55"/>
  <c r="K478" i="55"/>
  <c r="L473" i="55"/>
  <c r="K501" i="55"/>
  <c r="L496" i="55"/>
  <c r="K467" i="55"/>
  <c r="L462" i="55"/>
  <c r="A588" i="55"/>
  <c r="L389" i="55" s="1"/>
  <c r="B583" i="55"/>
  <c r="B587" i="55"/>
  <c r="A72" i="56"/>
  <c r="B71" i="56"/>
  <c r="A590" i="55"/>
  <c r="B585" i="55"/>
  <c r="B958" i="47"/>
  <c r="A964" i="47"/>
  <c r="B957" i="47"/>
  <c r="A963" i="47"/>
  <c r="A974" i="47"/>
  <c r="B968" i="47"/>
  <c r="A967" i="47"/>
  <c r="B961" i="47"/>
  <c r="A960" i="47"/>
  <c r="B954" i="47"/>
  <c r="B959" i="47"/>
  <c r="A965" i="47"/>
  <c r="B434" i="47"/>
  <c r="B435" i="47"/>
  <c r="B433" i="47"/>
  <c r="L391" i="55" l="1"/>
  <c r="A594" i="55"/>
  <c r="A592" i="55"/>
  <c r="L392" i="55" s="1"/>
  <c r="L390" i="55"/>
  <c r="B589" i="55"/>
  <c r="K480" i="55"/>
  <c r="L475" i="55"/>
  <c r="K506" i="55"/>
  <c r="L501" i="55"/>
  <c r="K483" i="55"/>
  <c r="L478" i="55"/>
  <c r="K472" i="55"/>
  <c r="L467" i="55"/>
  <c r="K484" i="55"/>
  <c r="L479" i="55"/>
  <c r="B592" i="55"/>
  <c r="A597" i="55"/>
  <c r="L396" i="55" s="1"/>
  <c r="A593" i="55"/>
  <c r="L393" i="55" s="1"/>
  <c r="B588" i="55"/>
  <c r="A73" i="56"/>
  <c r="B72" i="56"/>
  <c r="A595" i="55"/>
  <c r="B590" i="55"/>
  <c r="A970" i="47"/>
  <c r="B964" i="47"/>
  <c r="A980" i="47"/>
  <c r="B974" i="47"/>
  <c r="B963" i="47"/>
  <c r="A969" i="47"/>
  <c r="B967" i="47"/>
  <c r="A973" i="47"/>
  <c r="A966" i="47"/>
  <c r="B960" i="47"/>
  <c r="B965" i="47"/>
  <c r="A971" i="47"/>
  <c r="B441" i="47"/>
  <c r="B440" i="47"/>
  <c r="B439" i="47"/>
  <c r="L395" i="55" l="1"/>
  <c r="A599" i="55"/>
  <c r="L394" i="55"/>
  <c r="B594" i="55"/>
  <c r="K477" i="55"/>
  <c r="L472" i="55"/>
  <c r="K511" i="55"/>
  <c r="L506" i="55"/>
  <c r="K488" i="55"/>
  <c r="L483" i="55"/>
  <c r="K489" i="55"/>
  <c r="L484" i="55"/>
  <c r="K485" i="55"/>
  <c r="L480" i="55"/>
  <c r="A598" i="55"/>
  <c r="L397" i="55" s="1"/>
  <c r="B593" i="55"/>
  <c r="B597" i="55"/>
  <c r="A74" i="56"/>
  <c r="B73" i="56"/>
  <c r="A600" i="55"/>
  <c r="B595" i="55"/>
  <c r="B970" i="47"/>
  <c r="A976" i="47"/>
  <c r="A975" i="47"/>
  <c r="B969" i="47"/>
  <c r="A986" i="47"/>
  <c r="B980" i="47"/>
  <c r="B973" i="47"/>
  <c r="A979" i="47"/>
  <c r="B966" i="47"/>
  <c r="A972" i="47"/>
  <c r="B971" i="47"/>
  <c r="A977" i="47"/>
  <c r="B445" i="47"/>
  <c r="B447" i="47"/>
  <c r="B446" i="47"/>
  <c r="L399" i="55" l="1"/>
  <c r="A604" i="55"/>
  <c r="A602" i="55"/>
  <c r="L400" i="55" s="1"/>
  <c r="L398" i="55"/>
  <c r="B599" i="55"/>
  <c r="K494" i="55"/>
  <c r="L489" i="55"/>
  <c r="K516" i="55"/>
  <c r="L516" i="55" s="1"/>
  <c r="L511" i="55"/>
  <c r="K493" i="55"/>
  <c r="L488" i="55"/>
  <c r="K490" i="55"/>
  <c r="L485" i="55"/>
  <c r="K482" i="55"/>
  <c r="L477" i="55"/>
  <c r="A607" i="55"/>
  <c r="L404" i="55" s="1"/>
  <c r="A603" i="55"/>
  <c r="L401" i="55" s="1"/>
  <c r="B598" i="55"/>
  <c r="A75" i="56"/>
  <c r="B74" i="56"/>
  <c r="B600" i="55"/>
  <c r="A605" i="55"/>
  <c r="A982" i="47"/>
  <c r="B976" i="47"/>
  <c r="B986" i="47"/>
  <c r="A992" i="47"/>
  <c r="B975" i="47"/>
  <c r="A981" i="47"/>
  <c r="B979" i="47"/>
  <c r="A985" i="47"/>
  <c r="B972" i="47"/>
  <c r="A978" i="47"/>
  <c r="B977" i="47"/>
  <c r="A983" i="47"/>
  <c r="B451" i="47"/>
  <c r="B452" i="47"/>
  <c r="B453" i="47"/>
  <c r="L403" i="55" l="1"/>
  <c r="A609" i="55"/>
  <c r="L402" i="55"/>
  <c r="B604" i="55"/>
  <c r="B602" i="55"/>
  <c r="K495" i="55"/>
  <c r="L490" i="55"/>
  <c r="K498" i="55"/>
  <c r="L493" i="55"/>
  <c r="K487" i="55"/>
  <c r="L482" i="55"/>
  <c r="K499" i="55"/>
  <c r="L494" i="55"/>
  <c r="A608" i="55"/>
  <c r="L405" i="55" s="1"/>
  <c r="B603" i="55"/>
  <c r="B607" i="55"/>
  <c r="A76" i="56"/>
  <c r="B75" i="56"/>
  <c r="B605" i="55"/>
  <c r="A610" i="55"/>
  <c r="B982" i="47"/>
  <c r="A988" i="47"/>
  <c r="A987" i="47"/>
  <c r="B981" i="47"/>
  <c r="B992" i="47"/>
  <c r="A998" i="47"/>
  <c r="A991" i="47"/>
  <c r="B985" i="47"/>
  <c r="B978" i="47"/>
  <c r="A984" i="47"/>
  <c r="A989" i="47"/>
  <c r="B983" i="47"/>
  <c r="B458" i="47"/>
  <c r="B457" i="47"/>
  <c r="B459" i="47"/>
  <c r="L407" i="55" l="1"/>
  <c r="A614" i="55"/>
  <c r="L406" i="55"/>
  <c r="B609" i="55"/>
  <c r="A612" i="55"/>
  <c r="L408" i="55" s="1"/>
  <c r="K503" i="55"/>
  <c r="L498" i="55"/>
  <c r="K504" i="55"/>
  <c r="L499" i="55"/>
  <c r="K492" i="55"/>
  <c r="L487" i="55"/>
  <c r="K500" i="55"/>
  <c r="L495" i="55"/>
  <c r="B612" i="55"/>
  <c r="A613" i="55"/>
  <c r="L409" i="55" s="1"/>
  <c r="B608" i="55"/>
  <c r="A77" i="56"/>
  <c r="B76" i="56"/>
  <c r="A615" i="55"/>
  <c r="B610" i="55"/>
  <c r="B988" i="47"/>
  <c r="A994" i="47"/>
  <c r="B987" i="47"/>
  <c r="A993" i="47"/>
  <c r="A1004" i="47"/>
  <c r="B998" i="47"/>
  <c r="B991" i="47"/>
  <c r="A997" i="47"/>
  <c r="B984" i="47"/>
  <c r="A990" i="47"/>
  <c r="A995" i="47"/>
  <c r="B989" i="47"/>
  <c r="B464" i="47"/>
  <c r="B465" i="47"/>
  <c r="B463" i="47"/>
  <c r="A617" i="55" l="1"/>
  <c r="L412" i="55" s="1"/>
  <c r="L411" i="55"/>
  <c r="A619" i="55"/>
  <c r="L410" i="55"/>
  <c r="B614" i="55"/>
  <c r="K505" i="55"/>
  <c r="L500" i="55"/>
  <c r="K509" i="55"/>
  <c r="L504" i="55"/>
  <c r="K497" i="55"/>
  <c r="L492" i="55"/>
  <c r="K508" i="55"/>
  <c r="L503" i="55"/>
  <c r="A618" i="55"/>
  <c r="L413" i="55" s="1"/>
  <c r="B613" i="55"/>
  <c r="B617" i="55"/>
  <c r="A78" i="56"/>
  <c r="B77" i="56"/>
  <c r="A620" i="55"/>
  <c r="B615" i="55"/>
  <c r="G166" i="43" a="1"/>
  <c r="G166" i="43" s="1"/>
  <c r="A1000" i="47"/>
  <c r="B994" i="47"/>
  <c r="B1004" i="47"/>
  <c r="A1010" i="47"/>
  <c r="A999" i="47"/>
  <c r="B993" i="47"/>
  <c r="A1003" i="47"/>
  <c r="B997" i="47"/>
  <c r="A996" i="47"/>
  <c r="B990" i="47"/>
  <c r="B995" i="47"/>
  <c r="A1001" i="47"/>
  <c r="B470" i="47"/>
  <c r="B471" i="47"/>
  <c r="B469" i="47"/>
  <c r="L414" i="55" l="1"/>
  <c r="B619" i="55"/>
  <c r="L415" i="55"/>
  <c r="A624" i="55"/>
  <c r="A622" i="55"/>
  <c r="L416" i="55" s="1"/>
  <c r="K513" i="55"/>
  <c r="L508" i="55"/>
  <c r="K514" i="55"/>
  <c r="L509" i="55"/>
  <c r="K502" i="55"/>
  <c r="L497" i="55"/>
  <c r="K510" i="55"/>
  <c r="L505" i="55"/>
  <c r="B622" i="55"/>
  <c r="A623" i="55"/>
  <c r="L417" i="55" s="1"/>
  <c r="B618" i="55"/>
  <c r="A79" i="56"/>
  <c r="B78" i="56"/>
  <c r="A625" i="55"/>
  <c r="B620" i="55"/>
  <c r="A1006" i="47"/>
  <c r="B1000" i="47"/>
  <c r="A1005" i="47"/>
  <c r="B999" i="47"/>
  <c r="A1016" i="47"/>
  <c r="B1010" i="47"/>
  <c r="B1003" i="47"/>
  <c r="A1009" i="47"/>
  <c r="A1002" i="47"/>
  <c r="B996" i="47"/>
  <c r="A1007" i="47"/>
  <c r="B1001" i="47"/>
  <c r="B476" i="47"/>
  <c r="B477" i="47"/>
  <c r="B475" i="47"/>
  <c r="L419" i="55" l="1"/>
  <c r="A629" i="55"/>
  <c r="A627" i="55"/>
  <c r="L420" i="55" s="1"/>
  <c r="L418" i="55"/>
  <c r="B624" i="55"/>
  <c r="K515" i="55"/>
  <c r="L510" i="55"/>
  <c r="K507" i="55"/>
  <c r="L502" i="55"/>
  <c r="K519" i="55"/>
  <c r="L519" i="55" s="1"/>
  <c r="L514" i="55"/>
  <c r="K518" i="55"/>
  <c r="L513" i="55"/>
  <c r="A628" i="55"/>
  <c r="B623" i="55"/>
  <c r="A631" i="55"/>
  <c r="A80" i="56"/>
  <c r="B79" i="56"/>
  <c r="A630" i="55"/>
  <c r="L423" i="55" s="1"/>
  <c r="B625" i="55"/>
  <c r="E622" i="43" a="1"/>
  <c r="E622" i="43" s="1"/>
  <c r="F678" i="43" a="1"/>
  <c r="F678" i="43" s="1"/>
  <c r="F454" i="43" a="1"/>
  <c r="F454" i="43" s="1"/>
  <c r="C664" i="43" a="1"/>
  <c r="C664" i="43" s="1"/>
  <c r="D552" i="43" a="1"/>
  <c r="D552" i="43" s="1"/>
  <c r="C636" i="43" a="1"/>
  <c r="C636" i="43" s="1"/>
  <c r="E559" i="43" a="1"/>
  <c r="E559" i="43" s="1"/>
  <c r="E531" i="43" a="1"/>
  <c r="E531" i="43" s="1"/>
  <c r="D216" i="43" a="1"/>
  <c r="D216" i="43" s="1"/>
  <c r="C629" i="43" a="1"/>
  <c r="C629" i="43" s="1"/>
  <c r="C615" i="43" a="1"/>
  <c r="C615" i="43" s="1"/>
  <c r="C489" i="43" a="1"/>
  <c r="C489" i="43" s="1"/>
  <c r="F587" i="43" a="1"/>
  <c r="F587" i="43" s="1"/>
  <c r="C461" i="43" a="1"/>
  <c r="C461" i="43" s="1"/>
  <c r="E657" i="43" a="1"/>
  <c r="E657" i="43" s="1"/>
  <c r="E615" i="43" a="1"/>
  <c r="E615" i="43" s="1"/>
  <c r="C496" i="43" a="1"/>
  <c r="C496" i="43" s="1"/>
  <c r="F328" i="43" a="1"/>
  <c r="F328" i="43" s="1"/>
  <c r="E405" i="43" a="1"/>
  <c r="E405" i="43" s="1"/>
  <c r="E272" i="43" a="1"/>
  <c r="E272" i="43" s="1"/>
  <c r="F272" i="43" a="1"/>
  <c r="F272" i="43" s="1"/>
  <c r="C223" i="43" a="1"/>
  <c r="C223" i="43" s="1"/>
  <c r="D503" i="43" a="1"/>
  <c r="D503" i="43" s="1"/>
  <c r="F461" i="43" a="1"/>
  <c r="F461" i="43" s="1"/>
  <c r="C622" i="43" a="1"/>
  <c r="C622" i="43" s="1"/>
  <c r="F468" i="43" a="1"/>
  <c r="F468" i="43" s="1"/>
  <c r="E573" i="43" a="1"/>
  <c r="E573" i="43" s="1"/>
  <c r="E685" i="43" a="1"/>
  <c r="E685" i="43" s="1"/>
  <c r="E384" i="43" a="1"/>
  <c r="E384" i="43" s="1"/>
  <c r="E356" i="43" a="1"/>
  <c r="E356" i="43" s="1"/>
  <c r="D433" i="43" a="1"/>
  <c r="D433" i="43" s="1"/>
  <c r="G468" i="43" a="1"/>
  <c r="G468" i="43" s="1"/>
  <c r="D328" i="43" a="1"/>
  <c r="D328" i="43" s="1"/>
  <c r="E454" i="43" a="1"/>
  <c r="E454" i="43" s="1"/>
  <c r="D468" i="43" a="1"/>
  <c r="D468" i="43" s="1"/>
  <c r="D475" i="43" a="1"/>
  <c r="D475" i="43" s="1"/>
  <c r="E342" i="43" a="1"/>
  <c r="E342" i="43" s="1"/>
  <c r="D629" i="43" a="1"/>
  <c r="D629" i="43" s="1"/>
  <c r="D594" i="43" a="1"/>
  <c r="D594" i="43" s="1"/>
  <c r="D286" i="43" a="1"/>
  <c r="D286" i="43" s="1"/>
  <c r="G279" i="43" a="1"/>
  <c r="G279" i="43" s="1"/>
  <c r="D321" i="43" a="1"/>
  <c r="D321" i="43" s="1"/>
  <c r="E482" i="43" a="1"/>
  <c r="E482" i="43" s="1"/>
  <c r="E209" i="43" a="1"/>
  <c r="E209" i="43" s="1"/>
  <c r="C328" i="43" a="1"/>
  <c r="C328" i="43" s="1"/>
  <c r="C468" i="43" a="1"/>
  <c r="C468" i="43" s="1"/>
  <c r="G314" i="43" a="1"/>
  <c r="G314" i="43" s="1"/>
  <c r="F293" i="43" a="1"/>
  <c r="F293" i="43" s="1"/>
  <c r="F300" i="43" a="1"/>
  <c r="F300" i="43" s="1"/>
  <c r="E489" i="43" a="1"/>
  <c r="E489" i="43" s="1"/>
  <c r="E237" i="43" a="1"/>
  <c r="E237" i="43" s="1"/>
  <c r="F321" i="43" a="1"/>
  <c r="F321" i="43" s="1"/>
  <c r="D636" i="43" a="1"/>
  <c r="D636" i="43" s="1"/>
  <c r="D566" i="43" a="1"/>
  <c r="D566" i="43" s="1"/>
  <c r="C349" i="43" a="1"/>
  <c r="C349" i="43" s="1"/>
  <c r="F475" i="43" a="1"/>
  <c r="F475" i="43" s="1"/>
  <c r="C447" i="43" a="1"/>
  <c r="C447" i="43" s="1"/>
  <c r="F545" i="43" a="1"/>
  <c r="F545" i="43" s="1"/>
  <c r="C475" i="43" a="1"/>
  <c r="C475" i="43" s="1"/>
  <c r="C503" i="43" a="1"/>
  <c r="C503" i="43" s="1"/>
  <c r="F692" i="43" a="1"/>
  <c r="F692" i="43" s="1"/>
  <c r="D699" i="43" a="1"/>
  <c r="D699" i="43" s="1"/>
  <c r="F412" i="43" a="1"/>
  <c r="F412" i="43" s="1"/>
  <c r="D426" i="43" a="1"/>
  <c r="D426" i="43" s="1"/>
  <c r="G622" i="43" a="1"/>
  <c r="G622" i="43" s="1"/>
  <c r="E475" i="43" a="1"/>
  <c r="E475" i="43" s="1"/>
  <c r="F405" i="43" a="1"/>
  <c r="F405" i="43" s="1"/>
  <c r="C454" i="43" a="1"/>
  <c r="C454" i="43" s="1"/>
  <c r="E307" i="43" a="1"/>
  <c r="E307" i="43" s="1"/>
  <c r="C601" i="43" a="1"/>
  <c r="C601" i="43" s="1"/>
  <c r="C692" i="43" a="1"/>
  <c r="C692" i="43" s="1"/>
  <c r="E496" i="43" a="1"/>
  <c r="E496" i="43" s="1"/>
  <c r="D454" i="43" a="1"/>
  <c r="D454" i="43" s="1"/>
  <c r="D622" i="43" a="1"/>
  <c r="D622" i="43" s="1"/>
  <c r="C314" i="43" a="1"/>
  <c r="C314" i="43" s="1"/>
  <c r="D545" i="43" a="1"/>
  <c r="D545" i="43" s="1"/>
  <c r="E608" i="43" a="1"/>
  <c r="E608" i="43" s="1"/>
  <c r="D377" i="43" a="1"/>
  <c r="D377" i="43" s="1"/>
  <c r="D489" i="43" a="1"/>
  <c r="D489" i="43" s="1"/>
  <c r="F531" i="43" a="1"/>
  <c r="F531" i="43" s="1"/>
  <c r="E349" i="43" a="1"/>
  <c r="E349" i="43" s="1"/>
  <c r="F349" i="43" a="1"/>
  <c r="F349" i="43" s="1"/>
  <c r="C300" i="43" a="1"/>
  <c r="C300" i="43" s="1"/>
  <c r="C678" i="43" a="1"/>
  <c r="C678" i="43" s="1"/>
  <c r="F601" i="43" a="1"/>
  <c r="F601" i="43" s="1"/>
  <c r="E370" i="43" a="1"/>
  <c r="E370" i="43" s="1"/>
  <c r="F398" i="43" a="1"/>
  <c r="F398" i="43" s="1"/>
  <c r="D496" i="43" a="1"/>
  <c r="D496" i="43" s="1"/>
  <c r="F384" i="43" a="1"/>
  <c r="F384" i="43" s="1"/>
  <c r="F629" i="43" a="1"/>
  <c r="F629" i="43" s="1"/>
  <c r="C587" i="43" a="1"/>
  <c r="C587" i="43" s="1"/>
  <c r="C237" i="43" a="1"/>
  <c r="C237" i="43" s="1"/>
  <c r="G517" i="43" a="1"/>
  <c r="G517" i="43" s="1"/>
  <c r="F706" i="43" a="1"/>
  <c r="F706" i="43" s="1"/>
  <c r="E279" i="43" a="1"/>
  <c r="E279" i="43" s="1"/>
  <c r="D370" i="43" a="1"/>
  <c r="D370" i="43" s="1"/>
  <c r="C538" i="43" a="1"/>
  <c r="C538" i="43" s="1"/>
  <c r="D706" i="43" a="1"/>
  <c r="D706" i="43" s="1"/>
  <c r="C706" i="43" a="1"/>
  <c r="C706" i="43" s="1"/>
  <c r="F363" i="43" a="1"/>
  <c r="F363" i="43" s="1"/>
  <c r="E433" i="43" a="1"/>
  <c r="E433" i="43" s="1"/>
  <c r="F482" i="43" a="1"/>
  <c r="F482" i="43" s="1"/>
  <c r="G650" i="43" a="1"/>
  <c r="G650" i="43" s="1"/>
  <c r="D244" i="43" a="1"/>
  <c r="D244" i="43" s="1"/>
  <c r="F566" i="43" a="1"/>
  <c r="F566" i="43" s="1"/>
  <c r="C335" i="43" a="1"/>
  <c r="C335" i="43" s="1"/>
  <c r="E552" i="43" a="1"/>
  <c r="E552" i="43" s="1"/>
  <c r="D685" i="43" a="1"/>
  <c r="D685" i="43" s="1"/>
  <c r="F559" i="43" a="1"/>
  <c r="F559" i="43" s="1"/>
  <c r="E321" i="43" a="1"/>
  <c r="E321" i="43" s="1"/>
  <c r="E538" i="43" a="1"/>
  <c r="E538" i="43" s="1"/>
  <c r="D237" i="43" a="1"/>
  <c r="D237" i="43" s="1"/>
  <c r="F433" i="43" a="1"/>
  <c r="F433" i="43" s="1"/>
  <c r="D405" i="43" a="1"/>
  <c r="D405" i="43" s="1"/>
  <c r="F503" i="43" a="1"/>
  <c r="F503" i="43" s="1"/>
  <c r="D692" i="43" a="1"/>
  <c r="D692" i="43" s="1"/>
  <c r="E503" i="43" a="1"/>
  <c r="E503" i="43" s="1"/>
  <c r="C230" i="43" a="1"/>
  <c r="C230" i="43" s="1"/>
  <c r="C552" i="43" a="1"/>
  <c r="C552" i="43" s="1"/>
  <c r="D419" i="43" a="1"/>
  <c r="D419" i="43" s="1"/>
  <c r="D384" i="43" a="1"/>
  <c r="D384" i="43" s="1"/>
  <c r="D363" i="43" a="1"/>
  <c r="D363" i="43" s="1"/>
  <c r="E223" i="43" a="1"/>
  <c r="E223" i="43" s="1"/>
  <c r="C433" i="43" a="1"/>
  <c r="C433" i="43" s="1"/>
  <c r="C398" i="43" a="1"/>
  <c r="C398" i="43" s="1"/>
  <c r="E517" i="43" a="1"/>
  <c r="E517" i="43" s="1"/>
  <c r="E419" i="43" a="1"/>
  <c r="E419" i="43" s="1"/>
  <c r="D482" i="43" a="1"/>
  <c r="D482" i="43" s="1"/>
  <c r="G475" i="43" a="1"/>
  <c r="G475" i="43" s="1"/>
  <c r="D279" i="43" a="1"/>
  <c r="D279" i="43" s="1"/>
  <c r="F265" i="43" a="1"/>
  <c r="F265" i="43" s="1"/>
  <c r="E643" i="43" a="1"/>
  <c r="E643" i="43" s="1"/>
  <c r="F419" i="43" a="1"/>
  <c r="F419" i="43" s="1"/>
  <c r="E265" i="43" a="1"/>
  <c r="E265" i="43" s="1"/>
  <c r="F622" i="43" a="1"/>
  <c r="F622" i="43" s="1"/>
  <c r="F279" i="43" a="1"/>
  <c r="F279" i="43" s="1"/>
  <c r="E293" i="43" a="1"/>
  <c r="E293" i="43" s="1"/>
  <c r="C272" i="43" a="1"/>
  <c r="C272" i="43" s="1"/>
  <c r="D272" i="43" a="1"/>
  <c r="D272" i="43" s="1"/>
  <c r="E524" i="43" a="1"/>
  <c r="E524" i="43" s="1"/>
  <c r="D293" i="43" a="1"/>
  <c r="D293" i="43" s="1"/>
  <c r="C559" i="43" a="1"/>
  <c r="C559" i="43" s="1"/>
  <c r="C608" i="43" a="1"/>
  <c r="C608" i="43" s="1"/>
  <c r="E699" i="43" a="1"/>
  <c r="E699" i="43" s="1"/>
  <c r="C384" i="43" a="1"/>
  <c r="C384" i="43" s="1"/>
  <c r="D440" i="43" a="1"/>
  <c r="D440" i="43" s="1"/>
  <c r="D412" i="43" a="1"/>
  <c r="D412" i="43" s="1"/>
  <c r="G223" i="43" a="1"/>
  <c r="G223" i="43" s="1"/>
  <c r="E601" i="43" a="1"/>
  <c r="E601" i="43" s="1"/>
  <c r="C370" i="43" a="1"/>
  <c r="C370" i="43" s="1"/>
  <c r="E678" i="43" a="1"/>
  <c r="E678" i="43" s="1"/>
  <c r="E398" i="43" a="1"/>
  <c r="E398" i="43" s="1"/>
  <c r="F335" i="43" a="1"/>
  <c r="F335" i="43" s="1"/>
  <c r="G153" i="43" a="1"/>
  <c r="G153" i="43" s="1"/>
  <c r="C377" i="43" a="1"/>
  <c r="C377" i="43" s="1"/>
  <c r="E447" i="43" a="1"/>
  <c r="E447" i="43" s="1"/>
  <c r="D615" i="43" a="1"/>
  <c r="D615" i="43" s="1"/>
  <c r="D580" i="43" a="1"/>
  <c r="D580" i="43" s="1"/>
  <c r="C363" i="43" a="1"/>
  <c r="C363" i="43" s="1"/>
  <c r="F244" i="43" a="1"/>
  <c r="F244" i="43" s="1"/>
  <c r="F538" i="43" a="1"/>
  <c r="F538" i="43" s="1"/>
  <c r="E286" i="43" a="1"/>
  <c r="E286" i="43" s="1"/>
  <c r="C594" i="43" a="1"/>
  <c r="C594" i="43" s="1"/>
  <c r="C293" i="43" a="1"/>
  <c r="C293" i="43" s="1"/>
  <c r="E594" i="43" a="1"/>
  <c r="E594" i="43" s="1"/>
  <c r="C510" i="43" a="1"/>
  <c r="C510" i="43" s="1"/>
  <c r="C286" i="43" a="1"/>
  <c r="C286" i="43" s="1"/>
  <c r="E545" i="43" a="1"/>
  <c r="E545" i="43" s="1"/>
  <c r="E377" i="43" a="1"/>
  <c r="E377" i="43" s="1"/>
  <c r="D335" i="43" a="1"/>
  <c r="D335" i="43" s="1"/>
  <c r="F223" i="43" a="1"/>
  <c r="F223" i="43" s="1"/>
  <c r="D517" i="43" a="1"/>
  <c r="D517" i="43" s="1"/>
  <c r="C524" i="43" a="1"/>
  <c r="C524" i="43" s="1"/>
  <c r="F496" i="43" a="1"/>
  <c r="F496" i="43" s="1"/>
  <c r="C405" i="43" a="1"/>
  <c r="C405" i="43" s="1"/>
  <c r="E314" i="43" a="1"/>
  <c r="E314" i="43" s="1"/>
  <c r="F447" i="43" a="1"/>
  <c r="F447" i="43" s="1"/>
  <c r="D573" i="43" a="1"/>
  <c r="D573" i="43" s="1"/>
  <c r="F573" i="43" a="1"/>
  <c r="F573" i="43" s="1"/>
  <c r="E692" i="43" a="1"/>
  <c r="E692" i="43" s="1"/>
  <c r="D223" i="43" a="1"/>
  <c r="D223" i="43" s="1"/>
  <c r="C650" i="43" a="1"/>
  <c r="C650" i="43" s="1"/>
  <c r="C440" i="43" a="1"/>
  <c r="C440" i="43" s="1"/>
  <c r="F650" i="43" a="1"/>
  <c r="F650" i="43" s="1"/>
  <c r="D650" i="43" a="1"/>
  <c r="D650" i="43" s="1"/>
  <c r="C657" i="43" a="1"/>
  <c r="C657" i="43" s="1"/>
  <c r="D657" i="43" a="1"/>
  <c r="D657" i="43" s="1"/>
  <c r="C517" i="43" a="1"/>
  <c r="C517" i="43" s="1"/>
  <c r="F440" i="43" a="1"/>
  <c r="F440" i="43" s="1"/>
  <c r="E363" i="43" a="1"/>
  <c r="E363" i="43" s="1"/>
  <c r="F664" i="43" a="1"/>
  <c r="F664" i="43" s="1"/>
  <c r="F615" i="43" a="1"/>
  <c r="F615" i="43" s="1"/>
  <c r="F391" i="43" a="1"/>
  <c r="F391" i="43" s="1"/>
  <c r="D356" i="43" a="1"/>
  <c r="D356" i="43" s="1"/>
  <c r="F699" i="43" a="1"/>
  <c r="F699" i="43" s="1"/>
  <c r="E706" i="43" a="1"/>
  <c r="E706" i="43" s="1"/>
  <c r="D587" i="43" a="1"/>
  <c r="D587" i="43" s="1"/>
  <c r="F657" i="43" a="1"/>
  <c r="F657" i="43" s="1"/>
  <c r="D678" i="43" a="1"/>
  <c r="D678" i="43" s="1"/>
  <c r="F426" i="43" a="1"/>
  <c r="F426" i="43" s="1"/>
  <c r="F336" i="43" a="1"/>
  <c r="F336" i="43" s="1"/>
  <c r="E650" i="43" a="1"/>
  <c r="E650" i="43" s="1"/>
  <c r="D307" i="43" a="1"/>
  <c r="D307" i="43" s="1"/>
  <c r="G342" i="43" a="1"/>
  <c r="G342" i="43" s="1"/>
  <c r="F643" i="43" a="1"/>
  <c r="F643" i="43" s="1"/>
  <c r="E328" i="43" a="1"/>
  <c r="E328" i="43" s="1"/>
  <c r="G258" i="43" a="1"/>
  <c r="G258" i="43" s="1"/>
  <c r="E300" i="43" a="1"/>
  <c r="E300" i="43" s="1"/>
  <c r="D461" i="43" a="1"/>
  <c r="D461" i="43" s="1"/>
  <c r="D391" i="43" a="1"/>
  <c r="D391" i="43" s="1"/>
  <c r="E580" i="43" a="1"/>
  <c r="E580" i="43" s="1"/>
  <c r="C244" i="43" a="1"/>
  <c r="C244" i="43" s="1"/>
  <c r="F251" i="43" a="1"/>
  <c r="F251" i="43" s="1"/>
  <c r="E461" i="43" a="1"/>
  <c r="E461" i="43" s="1"/>
  <c r="E671" i="43" a="1"/>
  <c r="E671" i="43" s="1"/>
  <c r="F314" i="43" a="1"/>
  <c r="F314" i="43" s="1"/>
  <c r="E412" i="43" a="1"/>
  <c r="E412" i="43" s="1"/>
  <c r="E510" i="43" a="1"/>
  <c r="E510" i="43" s="1"/>
  <c r="D230" i="43" a="1"/>
  <c r="D230" i="43" s="1"/>
  <c r="D342" i="43" a="1"/>
  <c r="D342" i="43" s="1"/>
  <c r="E468" i="43" a="1"/>
  <c r="E468" i="43" s="1"/>
  <c r="E230" i="43" a="1"/>
  <c r="E230" i="43" s="1"/>
  <c r="F258" i="43" a="1"/>
  <c r="F258" i="43" s="1"/>
  <c r="F636" i="43" a="1"/>
  <c r="F636" i="43" s="1"/>
  <c r="C419" i="43" a="1"/>
  <c r="C419" i="43" s="1"/>
  <c r="C531" i="43" a="1"/>
  <c r="C531" i="43" s="1"/>
  <c r="F685" i="43" a="1"/>
  <c r="F685" i="43" s="1"/>
  <c r="C342" i="43" a="1"/>
  <c r="C342" i="43" s="1"/>
  <c r="C251" i="43" a="1"/>
  <c r="C251" i="43" s="1"/>
  <c r="G384" i="43" a="1"/>
  <c r="G384" i="43" s="1"/>
  <c r="G433" i="43" a="1"/>
  <c r="G433" i="43" s="1"/>
  <c r="G405" i="43" a="1"/>
  <c r="G405" i="43" s="1"/>
  <c r="F230" i="43" a="1"/>
  <c r="F230" i="43" s="1"/>
  <c r="G636" i="43" a="1"/>
  <c r="G636" i="43" s="1"/>
  <c r="D209" i="43" a="1"/>
  <c r="D209" i="43" s="1"/>
  <c r="D524" i="43" a="1"/>
  <c r="D524" i="43" s="1"/>
  <c r="D664" i="43" a="1"/>
  <c r="D664" i="43" s="1"/>
  <c r="D300" i="43" a="1"/>
  <c r="D300" i="43" s="1"/>
  <c r="F510" i="43" a="1"/>
  <c r="F510" i="43" s="1"/>
  <c r="D531" i="43" a="1"/>
  <c r="D531" i="43" s="1"/>
  <c r="E244" i="43" a="1"/>
  <c r="E244" i="43" s="1"/>
  <c r="G706" i="43" a="1"/>
  <c r="G706" i="43" s="1"/>
  <c r="G398" i="43" a="1"/>
  <c r="G398" i="43" s="1"/>
  <c r="D510" i="43" a="1"/>
  <c r="D510" i="43" s="1"/>
  <c r="E636" i="43" a="1"/>
  <c r="E636" i="43" s="1"/>
  <c r="F580" i="43" a="1"/>
  <c r="F580" i="43" s="1"/>
  <c r="C699" i="43" a="1"/>
  <c r="C699" i="43" s="1"/>
  <c r="G587" i="43" a="1"/>
  <c r="G587" i="43" s="1"/>
  <c r="D643" i="43" a="1"/>
  <c r="D643" i="43" s="1"/>
  <c r="C391" i="43" a="1"/>
  <c r="C391" i="43" s="1"/>
  <c r="C545" i="43" a="1"/>
  <c r="C545" i="43" s="1"/>
  <c r="D559" i="43" a="1"/>
  <c r="D559" i="43" s="1"/>
  <c r="C321" i="43" a="1"/>
  <c r="C321" i="43" s="1"/>
  <c r="C426" i="43" a="1"/>
  <c r="C426" i="43" s="1"/>
  <c r="F286" i="43" a="1"/>
  <c r="F286" i="43" s="1"/>
  <c r="G692" i="43" a="1"/>
  <c r="G692" i="43" s="1"/>
  <c r="G629" i="43" a="1"/>
  <c r="G629" i="43" s="1"/>
  <c r="C279" i="43" a="1"/>
  <c r="C279" i="43" s="1"/>
  <c r="D447" i="43" a="1"/>
  <c r="D447" i="43" s="1"/>
  <c r="E251" i="43" a="1"/>
  <c r="E251" i="43" s="1"/>
  <c r="C685" i="43" a="1"/>
  <c r="C685" i="43" s="1"/>
  <c r="E216" i="43" a="1"/>
  <c r="E216" i="43" s="1"/>
  <c r="D398" i="43" a="1"/>
  <c r="D398" i="43" s="1"/>
  <c r="G426" i="43" a="1"/>
  <c r="G426" i="43" s="1"/>
  <c r="D608" i="43" a="1"/>
  <c r="D608" i="43" s="1"/>
  <c r="D671" i="43" a="1"/>
  <c r="D671" i="43" s="1"/>
  <c r="G559" i="43" a="1"/>
  <c r="G559" i="43" s="1"/>
  <c r="F307" i="43" a="1"/>
  <c r="F307" i="43" s="1"/>
  <c r="C356" i="43" a="1"/>
  <c r="C356" i="43" s="1"/>
  <c r="C307" i="43" a="1"/>
  <c r="C307" i="43" s="1"/>
  <c r="C216" i="43" a="1"/>
  <c r="C216" i="43" s="1"/>
  <c r="D265" i="43" a="1"/>
  <c r="D265" i="43" s="1"/>
  <c r="E440" i="43" a="1"/>
  <c r="E440" i="43" s="1"/>
  <c r="D258" i="43" a="1"/>
  <c r="D258" i="43" s="1"/>
  <c r="G454" i="43" a="1"/>
  <c r="G454" i="43" s="1"/>
  <c r="C643" i="43" a="1"/>
  <c r="C643" i="43" s="1"/>
  <c r="C482" i="43" a="1"/>
  <c r="C482" i="43" s="1"/>
  <c r="G685" i="43" a="1"/>
  <c r="G685" i="43" s="1"/>
  <c r="D349" i="43" a="1"/>
  <c r="D349" i="43" s="1"/>
  <c r="G531" i="43" a="1"/>
  <c r="G531" i="43" s="1"/>
  <c r="F608" i="43" a="1"/>
  <c r="F608" i="43" s="1"/>
  <c r="E629" i="43" a="1"/>
  <c r="E629" i="43" s="1"/>
  <c r="D601" i="43" a="1"/>
  <c r="D601" i="43" s="1"/>
  <c r="E664" i="43" a="1"/>
  <c r="E664" i="43" s="1"/>
  <c r="G643" i="43" a="1"/>
  <c r="G643" i="43" s="1"/>
  <c r="E391" i="43" a="1"/>
  <c r="E391" i="43" s="1"/>
  <c r="C265" i="43" a="1"/>
  <c r="C265" i="43" s="1"/>
  <c r="E587" i="43" a="1"/>
  <c r="E587" i="43" s="1"/>
  <c r="G524" i="43" a="1"/>
  <c r="G524" i="43" s="1"/>
  <c r="F356" i="43" a="1"/>
  <c r="F356" i="43" s="1"/>
  <c r="E566" i="43" a="1"/>
  <c r="E566" i="43" s="1"/>
  <c r="E426" i="43" a="1"/>
  <c r="E426" i="43" s="1"/>
  <c r="C573" i="43" a="1"/>
  <c r="C573" i="43" s="1"/>
  <c r="F524" i="43" a="1"/>
  <c r="F524" i="43" s="1"/>
  <c r="F245" i="43" a="1"/>
  <c r="F245" i="43" s="1"/>
  <c r="F517" i="43" a="1"/>
  <c r="F517" i="43" s="1"/>
  <c r="F552" i="43" a="1"/>
  <c r="F552" i="43" s="1"/>
  <c r="F489" i="43" a="1"/>
  <c r="F489" i="43" s="1"/>
  <c r="F671" i="43" a="1"/>
  <c r="F671" i="43" s="1"/>
  <c r="C671" i="43" a="1"/>
  <c r="C671" i="43" s="1"/>
  <c r="G657" i="43" a="1"/>
  <c r="G657" i="43" s="1"/>
  <c r="F594" i="43" a="1"/>
  <c r="F594" i="43" s="1"/>
  <c r="D538" i="43" a="1"/>
  <c r="D538" i="43" s="1"/>
  <c r="E258" i="43" a="1"/>
  <c r="E258" i="43" s="1"/>
  <c r="C580" i="43" a="1"/>
  <c r="C580" i="43" s="1"/>
  <c r="C566" i="43" a="1"/>
  <c r="C566" i="43" s="1"/>
  <c r="F377" i="43" a="1"/>
  <c r="F377" i="43" s="1"/>
  <c r="B1006" i="47"/>
  <c r="A1012" i="47"/>
  <c r="A1022" i="47"/>
  <c r="B1016" i="47"/>
  <c r="A1011" i="47"/>
  <c r="B1005" i="47"/>
  <c r="A1015" i="47"/>
  <c r="B1009" i="47"/>
  <c r="A1008" i="47"/>
  <c r="B1002" i="47"/>
  <c r="A1013" i="47"/>
  <c r="B1007" i="47"/>
  <c r="B482" i="47"/>
  <c r="B481" i="47"/>
  <c r="B483" i="47"/>
  <c r="C66" i="47"/>
  <c r="D66" i="47"/>
  <c r="L424" i="55" l="1"/>
  <c r="D202" i="43" a="1"/>
  <c r="D202" i="43" s="1"/>
  <c r="E202" i="43" a="1"/>
  <c r="E202" i="43" s="1"/>
  <c r="C258" i="43" a="1"/>
  <c r="C258" i="43" s="1"/>
  <c r="C412" i="43" a="1"/>
  <c r="C412" i="43" s="1"/>
  <c r="F203" i="43" a="1"/>
  <c r="F203" i="43" s="1"/>
  <c r="G392" i="43" a="1"/>
  <c r="G392" i="43" s="1"/>
  <c r="G245" i="43" a="1"/>
  <c r="G245" i="43" s="1"/>
  <c r="G199" i="43" a="1"/>
  <c r="G199" i="43" s="1"/>
  <c r="G420" i="43" a="1"/>
  <c r="G420" i="43" s="1"/>
  <c r="G294" i="43" a="1"/>
  <c r="G294" i="43" s="1"/>
  <c r="F406" i="43" a="1"/>
  <c r="F406" i="43" s="1"/>
  <c r="C197" i="43" a="1"/>
  <c r="C197" i="43" s="1"/>
  <c r="E378" i="43" a="1"/>
  <c r="E378" i="43" s="1"/>
  <c r="E198" i="43" a="1"/>
  <c r="E198" i="43" s="1"/>
  <c r="F273" i="43" a="1"/>
  <c r="F273" i="43" s="1"/>
  <c r="L518" i="55"/>
  <c r="E364" i="43" a="1"/>
  <c r="E364" i="43" s="1"/>
  <c r="E406" i="43" a="1"/>
  <c r="E406" i="43" s="1"/>
  <c r="E273" i="43" a="1"/>
  <c r="E273" i="43" s="1"/>
  <c r="E420" i="43" a="1"/>
  <c r="E420" i="43" s="1"/>
  <c r="L422" i="55"/>
  <c r="B629" i="55"/>
  <c r="G336" i="43" a="1"/>
  <c r="G336" i="43" s="1"/>
  <c r="E350" i="43" a="1"/>
  <c r="E350" i="43" s="1"/>
  <c r="E322" i="43" a="1"/>
  <c r="E322" i="43" s="1"/>
  <c r="E217" i="43" a="1"/>
  <c r="E217" i="43" s="1"/>
  <c r="B627" i="55"/>
  <c r="G160" i="43" a="1"/>
  <c r="G160" i="43" s="1"/>
  <c r="G175" i="43" a="1"/>
  <c r="G175" i="43" s="1"/>
  <c r="G217" i="43" a="1"/>
  <c r="G217" i="43" s="1"/>
  <c r="G664" i="43" a="1"/>
  <c r="G664" i="43" s="1"/>
  <c r="F308" i="43" a="1"/>
  <c r="F308" i="43" s="1"/>
  <c r="G699" i="43" a="1"/>
  <c r="G699" i="43" s="1"/>
  <c r="F202" i="43" a="1"/>
  <c r="F202" i="43" s="1"/>
  <c r="G377" i="43" a="1"/>
  <c r="G377" i="43" s="1"/>
  <c r="G566" i="43" a="1"/>
  <c r="G566" i="43" s="1"/>
  <c r="G300" i="43" a="1"/>
  <c r="G300" i="43" s="1"/>
  <c r="E434" i="43" a="1"/>
  <c r="E434" i="43" s="1"/>
  <c r="E175" i="43" a="1"/>
  <c r="E175" i="43" s="1"/>
  <c r="G406" i="43" a="1"/>
  <c r="G406" i="43" s="1"/>
  <c r="G307" i="43" a="1"/>
  <c r="G307" i="43" s="1"/>
  <c r="G286" i="43" a="1"/>
  <c r="G286" i="43" s="1"/>
  <c r="E308" i="43" a="1"/>
  <c r="E308" i="43" s="1"/>
  <c r="G545" i="43" a="1"/>
  <c r="G545" i="43" s="1"/>
  <c r="G496" i="43" a="1"/>
  <c r="G496" i="43" s="1"/>
  <c r="F259" i="43" a="1"/>
  <c r="F259" i="43" s="1"/>
  <c r="G322" i="43" a="1"/>
  <c r="G322" i="43" s="1"/>
  <c r="F189" i="43" a="1"/>
  <c r="F189" i="43" s="1"/>
  <c r="G573" i="43" a="1"/>
  <c r="G573" i="43" s="1"/>
  <c r="E259" i="43" a="1"/>
  <c r="E259" i="43" s="1"/>
  <c r="G195" i="43" a="1"/>
  <c r="G195" i="43" s="1"/>
  <c r="G259" i="43" a="1"/>
  <c r="G259" i="43" s="1"/>
  <c r="G378" i="43" a="1"/>
  <c r="G378" i="43" s="1"/>
  <c r="F392" i="43" a="1"/>
  <c r="F392" i="43" s="1"/>
  <c r="G237" i="43" a="1"/>
  <c r="G237" i="43" s="1"/>
  <c r="G678" i="43" a="1"/>
  <c r="G678" i="43" s="1"/>
  <c r="G139" i="43" a="1"/>
  <c r="G139" i="43" s="1"/>
  <c r="E189" i="43" a="1"/>
  <c r="E189" i="43" s="1"/>
  <c r="G188" i="43" a="1"/>
  <c r="G188" i="43" s="1"/>
  <c r="F420" i="43" a="1"/>
  <c r="F420" i="43" s="1"/>
  <c r="F294" i="43" a="1"/>
  <c r="F294" i="43" s="1"/>
  <c r="E392" i="43" a="1"/>
  <c r="E392" i="43" s="1"/>
  <c r="F434" i="43" a="1"/>
  <c r="F434" i="43" s="1"/>
  <c r="E448" i="43" a="1"/>
  <c r="E448" i="43" s="1"/>
  <c r="G229" i="43" a="1"/>
  <c r="G229" i="43" s="1"/>
  <c r="G538" i="43" a="1"/>
  <c r="G538" i="43" s="1"/>
  <c r="G503" i="43" a="1"/>
  <c r="G503" i="43" s="1"/>
  <c r="G335" i="43" a="1"/>
  <c r="G335" i="43" s="1"/>
  <c r="G209" i="43" a="1"/>
  <c r="G209" i="43" s="1"/>
  <c r="E294" i="43" a="1"/>
  <c r="E294" i="43" s="1"/>
  <c r="G370" i="43" a="1"/>
  <c r="G370" i="43" s="1"/>
  <c r="G363" i="43" a="1"/>
  <c r="G363" i="43" s="1"/>
  <c r="G251" i="43" a="1"/>
  <c r="G251" i="43" s="1"/>
  <c r="G146" i="43" a="1"/>
  <c r="G146" i="43" s="1"/>
  <c r="D314" i="43" a="1"/>
  <c r="D314" i="43" s="1"/>
  <c r="G189" i="43" a="1"/>
  <c r="G189" i="43" s="1"/>
  <c r="E335" i="43" a="1"/>
  <c r="E335" i="43" s="1"/>
  <c r="F216" i="43" a="1"/>
  <c r="F216" i="43" s="1"/>
  <c r="G615" i="43" a="1"/>
  <c r="G615" i="43" s="1"/>
  <c r="G447" i="43" a="1"/>
  <c r="G447" i="43" s="1"/>
  <c r="G601" i="43" a="1"/>
  <c r="G601" i="43" s="1"/>
  <c r="G552" i="43" a="1"/>
  <c r="G552" i="43" s="1"/>
  <c r="G510" i="43" a="1"/>
  <c r="G510" i="43" s="1"/>
  <c r="G580" i="43" a="1"/>
  <c r="G580" i="43" s="1"/>
  <c r="G265" i="43" a="1"/>
  <c r="G265" i="43" s="1"/>
  <c r="G391" i="43" a="1"/>
  <c r="G391" i="43" s="1"/>
  <c r="G167" i="43" a="1"/>
  <c r="G167" i="43" s="1"/>
  <c r="G203" i="43" a="1"/>
  <c r="G203" i="43" s="1"/>
  <c r="G356" i="43" a="1"/>
  <c r="G356" i="43" s="1"/>
  <c r="D251" i="43" a="1"/>
  <c r="D251" i="43" s="1"/>
  <c r="F364" i="43" a="1"/>
  <c r="F364" i="43" s="1"/>
  <c r="G321" i="43" a="1"/>
  <c r="G321" i="43" s="1"/>
  <c r="G174" i="43" a="1"/>
  <c r="G174" i="43" s="1"/>
  <c r="G412" i="43" a="1"/>
  <c r="G412" i="43" s="1"/>
  <c r="G293" i="43" a="1"/>
  <c r="G293" i="43" s="1"/>
  <c r="G273" i="43" a="1"/>
  <c r="G273" i="43" s="1"/>
  <c r="E336" i="43" a="1"/>
  <c r="E336" i="43" s="1"/>
  <c r="F322" i="43" a="1"/>
  <c r="F322" i="43" s="1"/>
  <c r="E203" i="43" a="1"/>
  <c r="E203" i="43" s="1"/>
  <c r="G448" i="43" a="1"/>
  <c r="G448" i="43" s="1"/>
  <c r="G434" i="43" a="1"/>
  <c r="G434" i="43" s="1"/>
  <c r="G594" i="43" a="1"/>
  <c r="G594" i="43" s="1"/>
  <c r="G364" i="43" a="1"/>
  <c r="G364" i="43" s="1"/>
  <c r="F378" i="43" a="1"/>
  <c r="F378" i="43" s="1"/>
  <c r="G608" i="43" a="1"/>
  <c r="G608" i="43" s="1"/>
  <c r="G328" i="43" a="1"/>
  <c r="G328" i="43" s="1"/>
  <c r="G461" i="43" a="1"/>
  <c r="G461" i="43" s="1"/>
  <c r="F175" i="43" a="1"/>
  <c r="F175" i="43" s="1"/>
  <c r="F448" i="43" a="1"/>
  <c r="F448" i="43" s="1"/>
  <c r="G181" i="43" a="1"/>
  <c r="G181" i="43" s="1"/>
  <c r="G272" i="43" a="1"/>
  <c r="G272" i="43" s="1"/>
  <c r="G419" i="43" a="1"/>
  <c r="G419" i="43" s="1"/>
  <c r="G489" i="43" a="1"/>
  <c r="G489" i="43" s="1"/>
  <c r="E229" i="43" a="1"/>
  <c r="E229" i="43" s="1"/>
  <c r="F217" i="43" a="1"/>
  <c r="F217" i="43" s="1"/>
  <c r="G671" i="43" a="1"/>
  <c r="G671" i="43" s="1"/>
  <c r="E245" i="43" a="1"/>
  <c r="E245" i="43" s="1"/>
  <c r="F237" i="43" a="1"/>
  <c r="F237" i="43" s="1"/>
  <c r="F342" i="43" a="1"/>
  <c r="F342" i="43" s="1"/>
  <c r="G202" i="43" a="1"/>
  <c r="G202" i="43" s="1"/>
  <c r="G244" i="43" a="1"/>
  <c r="G244" i="43" s="1"/>
  <c r="G440" i="43" a="1"/>
  <c r="G440" i="43" s="1"/>
  <c r="G216" i="43" a="1"/>
  <c r="G216" i="43" s="1"/>
  <c r="G230" i="43" a="1"/>
  <c r="G230" i="43" s="1"/>
  <c r="G350" i="43" a="1"/>
  <c r="G350" i="43" s="1"/>
  <c r="F350" i="43" a="1"/>
  <c r="F350" i="43" s="1"/>
  <c r="G308" i="43" a="1"/>
  <c r="G308" i="43" s="1"/>
  <c r="G482" i="43" a="1"/>
  <c r="G482" i="43" s="1"/>
  <c r="G349" i="43" a="1"/>
  <c r="G349" i="43" s="1"/>
  <c r="F370" i="43" a="1"/>
  <c r="F370" i="43" s="1"/>
  <c r="B628" i="55"/>
  <c r="L421" i="55"/>
  <c r="K512" i="55"/>
  <c r="L507" i="55"/>
  <c r="K520" i="55"/>
  <c r="L520" i="55" s="1"/>
  <c r="L515" i="55"/>
  <c r="F428" i="43" a="1"/>
  <c r="F428" i="43" s="1"/>
  <c r="C428" i="43" a="1"/>
  <c r="C428" i="43" s="1"/>
  <c r="C267" i="43" a="1"/>
  <c r="C267" i="43" s="1"/>
  <c r="D267" i="43" a="1"/>
  <c r="D267" i="43" s="1"/>
  <c r="C207" i="43" a="1"/>
  <c r="C207" i="43" s="1"/>
  <c r="F239" i="43" a="1"/>
  <c r="F239" i="43" s="1"/>
  <c r="C263" i="43" a="1"/>
  <c r="C263" i="43" s="1"/>
  <c r="G142" i="43" a="1"/>
  <c r="G142" i="43" s="1"/>
  <c r="D256" i="43" a="1"/>
  <c r="D256" i="43" s="1"/>
  <c r="C179" i="43" a="1"/>
  <c r="C179" i="43" s="1"/>
  <c r="G239" i="43" a="1"/>
  <c r="G239" i="43" s="1"/>
  <c r="D207" i="43" a="1"/>
  <c r="D207" i="43" s="1"/>
  <c r="D179" i="43" a="1"/>
  <c r="D179" i="43" s="1"/>
  <c r="C239" i="43" a="1"/>
  <c r="C239" i="43" s="1"/>
  <c r="D235" i="43" a="1"/>
  <c r="D235" i="43" s="1"/>
  <c r="E142" i="43" a="1"/>
  <c r="E142" i="43" s="1"/>
  <c r="D239" i="43" a="1"/>
  <c r="D239" i="43" s="1"/>
  <c r="C235" i="43" a="1"/>
  <c r="C235" i="43" s="1"/>
  <c r="C256" i="43" a="1"/>
  <c r="C256" i="43" s="1"/>
  <c r="E239" i="43" a="1"/>
  <c r="E239" i="43" s="1"/>
  <c r="D263" i="43" a="1"/>
  <c r="D263" i="43" s="1"/>
  <c r="F267" i="43" a="1"/>
  <c r="F267" i="43" s="1"/>
  <c r="G267" i="43" a="1"/>
  <c r="G267" i="43" s="1"/>
  <c r="E267" i="43" a="1"/>
  <c r="E267" i="43" s="1"/>
  <c r="C305" i="43" a="1"/>
  <c r="C305" i="43" s="1"/>
  <c r="C312" i="43" a="1"/>
  <c r="C312" i="43" s="1"/>
  <c r="D305" i="43" a="1"/>
  <c r="D305" i="43" s="1"/>
  <c r="C308" i="43" a="1"/>
  <c r="C308" i="43" s="1"/>
  <c r="D308" i="43" a="1"/>
  <c r="D308" i="43" s="1"/>
  <c r="D312" i="43" a="1"/>
  <c r="D312" i="43" s="1"/>
  <c r="C340" i="43" a="1"/>
  <c r="C340" i="43" s="1"/>
  <c r="C347" i="43" a="1"/>
  <c r="C347" i="43" s="1"/>
  <c r="D347" i="43" a="1"/>
  <c r="D347" i="43" s="1"/>
  <c r="D340" i="43" a="1"/>
  <c r="D340" i="43" s="1"/>
  <c r="C368" i="43" a="1"/>
  <c r="C368" i="43" s="1"/>
  <c r="D368" i="43" a="1"/>
  <c r="D368" i="43" s="1"/>
  <c r="D375" i="43" a="1"/>
  <c r="D375" i="43" s="1"/>
  <c r="C375" i="43" a="1"/>
  <c r="C375" i="43" s="1"/>
  <c r="C389" i="43" a="1"/>
  <c r="C389" i="43" s="1"/>
  <c r="D389" i="43" a="1"/>
  <c r="D389" i="43" s="1"/>
  <c r="D396" i="43" a="1"/>
  <c r="D396" i="43" s="1"/>
  <c r="C396" i="43" a="1"/>
  <c r="C396" i="43" s="1"/>
  <c r="C403" i="43" a="1"/>
  <c r="C403" i="43" s="1"/>
  <c r="D403" i="43" a="1"/>
  <c r="D403" i="43" s="1"/>
  <c r="B631" i="55"/>
  <c r="E428" i="43" a="1"/>
  <c r="E428" i="43" s="1"/>
  <c r="G428" i="43" a="1"/>
  <c r="G428" i="43" s="1"/>
  <c r="D428" i="43" a="1"/>
  <c r="D428" i="43" s="1"/>
  <c r="F209" i="43" a="1"/>
  <c r="F209" i="43" s="1"/>
  <c r="C209" i="43" a="1"/>
  <c r="C209" i="43" s="1"/>
  <c r="F229" i="43" a="1"/>
  <c r="F229" i="43" s="1"/>
  <c r="A81" i="56"/>
  <c r="B80" i="56"/>
  <c r="B630" i="55"/>
  <c r="A1018" i="47"/>
  <c r="B1012" i="47"/>
  <c r="B1011" i="47"/>
  <c r="A1017" i="47"/>
  <c r="A1028" i="47"/>
  <c r="B1022" i="47"/>
  <c r="A1021" i="47"/>
  <c r="B1015" i="47"/>
  <c r="B1008" i="47"/>
  <c r="A1014" i="47"/>
  <c r="B1013" i="47"/>
  <c r="A1019" i="47"/>
  <c r="B488" i="47"/>
  <c r="B489" i="47"/>
  <c r="B487" i="47"/>
  <c r="D612" i="47"/>
  <c r="G6" i="47"/>
  <c r="E75" i="47"/>
  <c r="C72" i="47"/>
  <c r="D45" i="47"/>
  <c r="C45" i="47"/>
  <c r="C612" i="47"/>
  <c r="K517" i="55" l="1"/>
  <c r="L512" i="55"/>
  <c r="D111" i="43" a="1"/>
  <c r="D111" i="43" s="1"/>
  <c r="C19" i="43" a="1"/>
  <c r="C19" i="43" s="1"/>
  <c r="E2" i="43" a="1"/>
  <c r="E2" i="43" s="1"/>
  <c r="E41" i="43" a="1"/>
  <c r="E41" i="43" s="1"/>
  <c r="C214" i="43" a="1"/>
  <c r="C214" i="43" s="1"/>
  <c r="D407" i="43" a="1"/>
  <c r="D407" i="43" s="1"/>
  <c r="G224" i="43" a="1"/>
  <c r="G224" i="43" s="1"/>
  <c r="F325" i="43" a="1"/>
  <c r="F325" i="43" s="1"/>
  <c r="F425" i="43" a="1"/>
  <c r="F425" i="43" s="1"/>
  <c r="E76" i="43" a="1"/>
  <c r="E76" i="43" s="1"/>
  <c r="D3" i="43" a="1"/>
  <c r="D3" i="43" s="1"/>
  <c r="C36" i="43" a="1"/>
  <c r="C36" i="43" s="1"/>
  <c r="D18" i="43" a="1"/>
  <c r="D18" i="43" s="1"/>
  <c r="C506" i="43" a="1"/>
  <c r="C506" i="43" s="1"/>
  <c r="D676" i="43" a="1"/>
  <c r="D676" i="43" s="1"/>
  <c r="F338" i="43" a="1"/>
  <c r="F338" i="43" s="1"/>
  <c r="E705" i="43" a="1"/>
  <c r="E705" i="43" s="1"/>
  <c r="G453" i="43" a="1"/>
  <c r="G453" i="43" s="1"/>
  <c r="C115" i="43" a="1"/>
  <c r="C115" i="43" s="1"/>
  <c r="E4" i="43" a="1"/>
  <c r="E4" i="43" s="1"/>
  <c r="G13" i="43" a="1"/>
  <c r="G13" i="43" s="1"/>
  <c r="D30" i="43" a="1"/>
  <c r="D30" i="43" s="1"/>
  <c r="D24" i="43" a="1"/>
  <c r="D24" i="43" s="1"/>
  <c r="D536" i="43" a="1"/>
  <c r="D536" i="43" s="1"/>
  <c r="G152" i="43" a="1"/>
  <c r="G152" i="43" s="1"/>
  <c r="G372" i="43" a="1"/>
  <c r="G372" i="43" s="1"/>
  <c r="D611" i="43" a="1"/>
  <c r="D611" i="43" s="1"/>
  <c r="G80" i="43" a="1"/>
  <c r="G80" i="43" s="1"/>
  <c r="G33" i="43" a="1"/>
  <c r="G33" i="43" s="1"/>
  <c r="D26" i="43" a="1"/>
  <c r="D26" i="43" s="1"/>
  <c r="C40" i="43" a="1"/>
  <c r="C40" i="43" s="1"/>
  <c r="C42" i="43" a="1"/>
  <c r="C42" i="43" s="1"/>
  <c r="C555" i="43" a="1"/>
  <c r="C555" i="43" s="1"/>
  <c r="G682" i="43" a="1"/>
  <c r="G682" i="43" s="1"/>
  <c r="D95" i="43" a="1"/>
  <c r="D95" i="43" s="1"/>
  <c r="E385" i="43" a="1"/>
  <c r="E385" i="43" s="1"/>
  <c r="D75" i="43" a="1"/>
  <c r="D75" i="43" s="1"/>
  <c r="E118" i="43" a="1"/>
  <c r="E118" i="43" s="1"/>
  <c r="E13" i="43" a="1"/>
  <c r="E13" i="43" s="1"/>
  <c r="E12" i="43" a="1"/>
  <c r="E12" i="43" s="1"/>
  <c r="D42" i="43" a="1"/>
  <c r="D42" i="43" s="1"/>
  <c r="G23" i="43" a="1"/>
  <c r="G23" i="43" s="1"/>
  <c r="E343" i="43" a="1"/>
  <c r="E343" i="43" s="1"/>
  <c r="F243" i="43" a="1"/>
  <c r="F243" i="43" s="1"/>
  <c r="E700" i="43" a="1"/>
  <c r="E700" i="43" s="1"/>
  <c r="G112" i="43" a="1"/>
  <c r="G112" i="43" s="1"/>
  <c r="G108" i="43" a="1"/>
  <c r="G108" i="43" s="1"/>
  <c r="F31" i="43" a="1"/>
  <c r="F31" i="43" s="1"/>
  <c r="F28" i="43" a="1"/>
  <c r="F28" i="43" s="1"/>
  <c r="C21" i="43" a="1"/>
  <c r="C21" i="43" s="1"/>
  <c r="G34" i="43" a="1"/>
  <c r="G34" i="43" s="1"/>
  <c r="G668" i="43" a="1"/>
  <c r="G668" i="43" s="1"/>
  <c r="D376" i="43" a="1"/>
  <c r="D376" i="43" s="1"/>
  <c r="E397" i="43" a="1"/>
  <c r="E397" i="43" s="1"/>
  <c r="G252" i="43" a="1"/>
  <c r="G252" i="43" s="1"/>
  <c r="C104" i="43" a="1"/>
  <c r="C104" i="43" s="1"/>
  <c r="E14" i="43" a="1"/>
  <c r="E14" i="43" s="1"/>
  <c r="C8" i="43" a="1"/>
  <c r="C8" i="43" s="1"/>
  <c r="F44" i="43" a="1"/>
  <c r="F44" i="43" s="1"/>
  <c r="G31" i="43" a="1"/>
  <c r="G31" i="43" s="1"/>
  <c r="G410" i="43" a="1"/>
  <c r="G410" i="43" s="1"/>
  <c r="D82" i="43" a="1"/>
  <c r="D82" i="43" s="1"/>
  <c r="G163" i="43" a="1"/>
  <c r="G163" i="43" s="1"/>
  <c r="G227" i="43" a="1"/>
  <c r="G227" i="43" s="1"/>
  <c r="F287" i="43" a="1"/>
  <c r="F287" i="43" s="1"/>
  <c r="F73" i="43" a="1"/>
  <c r="F73" i="43" s="1"/>
  <c r="G73" i="43" a="1"/>
  <c r="G73" i="43" s="1"/>
  <c r="D19" i="43" a="1"/>
  <c r="D19" i="43" s="1"/>
  <c r="C32" i="43" a="1"/>
  <c r="C32" i="43" s="1"/>
  <c r="F15" i="43" a="1"/>
  <c r="F15" i="43" s="1"/>
  <c r="G269" i="43" a="1"/>
  <c r="G269" i="43" s="1"/>
  <c r="D62" i="43" a="1"/>
  <c r="D62" i="43" s="1"/>
  <c r="D647" i="43" a="1"/>
  <c r="D647" i="43" s="1"/>
  <c r="G50" i="43" a="1"/>
  <c r="G50" i="43" s="1"/>
  <c r="E572" i="43" a="1"/>
  <c r="E572" i="43" s="1"/>
  <c r="C318" i="43" a="1"/>
  <c r="C318" i="43" s="1"/>
  <c r="D149" i="43" a="1"/>
  <c r="D149" i="43" s="1"/>
  <c r="C710" i="43" a="1"/>
  <c r="C710" i="43" s="1"/>
  <c r="E74" i="43" a="1"/>
  <c r="E74" i="43" s="1"/>
  <c r="C620" i="43" a="1"/>
  <c r="C620" i="43" s="1"/>
  <c r="C191" i="43" a="1"/>
  <c r="C191" i="43" s="1"/>
  <c r="C91" i="43" a="1"/>
  <c r="C91" i="43" s="1"/>
  <c r="E52" i="43" a="1"/>
  <c r="E52" i="43" s="1"/>
  <c r="E37" i="43" a="1"/>
  <c r="E37" i="43" s="1"/>
  <c r="G26" i="43" a="1"/>
  <c r="G26" i="43" s="1"/>
  <c r="F19" i="43" a="1"/>
  <c r="F19" i="43" s="1"/>
  <c r="C460" i="43" a="1"/>
  <c r="C460" i="43" s="1"/>
  <c r="E89" i="43" a="1"/>
  <c r="E89" i="43" s="1"/>
  <c r="E194" i="43" a="1"/>
  <c r="E194" i="43" s="1"/>
  <c r="C217" i="43" a="1"/>
  <c r="C217" i="43" s="1"/>
  <c r="E351" i="43" a="1"/>
  <c r="E351" i="43" s="1"/>
  <c r="D94" i="43" a="1"/>
  <c r="D94" i="43" s="1"/>
  <c r="C118" i="43" a="1"/>
  <c r="C118" i="43" s="1"/>
  <c r="E22" i="43" a="1"/>
  <c r="E22" i="43" s="1"/>
  <c r="F40" i="43" a="1"/>
  <c r="F40" i="43" s="1"/>
  <c r="F7" i="43" a="1"/>
  <c r="F7" i="43" s="1"/>
  <c r="C704" i="43" a="1"/>
  <c r="C704" i="43" s="1"/>
  <c r="E371" i="43" a="1"/>
  <c r="E371" i="43" s="1"/>
  <c r="E455" i="43" a="1"/>
  <c r="E455" i="43" s="1"/>
  <c r="D423" i="43" a="1"/>
  <c r="D423" i="43" s="1"/>
  <c r="D236" i="43" a="1"/>
  <c r="D236" i="43" s="1"/>
  <c r="G124" i="43" a="1"/>
  <c r="G124" i="43" s="1"/>
  <c r="G4" i="43" a="1"/>
  <c r="G4" i="43" s="1"/>
  <c r="C13" i="43" a="1"/>
  <c r="C13" i="43" s="1"/>
  <c r="D4" i="43" a="1"/>
  <c r="D4" i="43" s="1"/>
  <c r="F4" i="43" a="1"/>
  <c r="F4" i="43" s="1"/>
  <c r="G319" i="43" a="1"/>
  <c r="G319" i="43" s="1"/>
  <c r="G53" i="43" a="1"/>
  <c r="G53" i="43" s="1"/>
  <c r="F710" i="43" a="1"/>
  <c r="F710" i="43" s="1"/>
  <c r="C172" i="43" a="1"/>
  <c r="C172" i="43" s="1"/>
  <c r="E703" i="43" a="1"/>
  <c r="E703" i="43" s="1"/>
  <c r="G115" i="43" a="1"/>
  <c r="G115" i="43" s="1"/>
  <c r="C15" i="43" a="1"/>
  <c r="C15" i="43" s="1"/>
  <c r="C4" i="43" a="1"/>
  <c r="C4" i="43" s="1"/>
  <c r="C31" i="43" a="1"/>
  <c r="C31" i="43" s="1"/>
  <c r="G24" i="43" a="1"/>
  <c r="G24" i="43" s="1"/>
  <c r="D644" i="43" a="1"/>
  <c r="D644" i="43" s="1"/>
  <c r="C642" i="43" a="1"/>
  <c r="C642" i="43" s="1"/>
  <c r="G57" i="43" a="1"/>
  <c r="G57" i="43" s="1"/>
  <c r="D130" i="43" a="1"/>
  <c r="D130" i="43" s="1"/>
  <c r="E31" i="43" a="1"/>
  <c r="E31" i="43" s="1"/>
  <c r="D22" i="43" a="1"/>
  <c r="D22" i="43" s="1"/>
  <c r="F13" i="43" a="1"/>
  <c r="F13" i="43" s="1"/>
  <c r="C11" i="43" a="1"/>
  <c r="C11" i="43" s="1"/>
  <c r="F129" i="43" a="1"/>
  <c r="F129" i="43" s="1"/>
  <c r="G624" i="43" a="1"/>
  <c r="G624" i="43" s="1"/>
  <c r="E197" i="43" a="1"/>
  <c r="E197" i="43" s="1"/>
  <c r="D270" i="43" a="1"/>
  <c r="D270" i="43" s="1"/>
  <c r="E111" i="43" a="1"/>
  <c r="E111" i="43" s="1"/>
  <c r="F20" i="43" a="1"/>
  <c r="F20" i="43" s="1"/>
  <c r="D29" i="43" a="1"/>
  <c r="D29" i="43" s="1"/>
  <c r="F26" i="43" a="1"/>
  <c r="F26" i="43" s="1"/>
  <c r="C598" i="43" a="1"/>
  <c r="C598" i="43" s="1"/>
  <c r="C616" i="43" a="1"/>
  <c r="C616" i="43" s="1"/>
  <c r="F78" i="43" a="1"/>
  <c r="F78" i="43" s="1"/>
  <c r="F548" i="43" a="1"/>
  <c r="F548" i="43" s="1"/>
  <c r="G332" i="43" a="1"/>
  <c r="G332" i="43" s="1"/>
  <c r="G168" i="43" a="1"/>
  <c r="G168" i="43" s="1"/>
  <c r="C127" i="43" a="1"/>
  <c r="C127" i="43" s="1"/>
  <c r="C5" i="43" a="1"/>
  <c r="C5" i="43" s="1"/>
  <c r="C27" i="43" a="1"/>
  <c r="C27" i="43" s="1"/>
  <c r="C29" i="43" a="1"/>
  <c r="C29" i="43" s="1"/>
  <c r="G30" i="43" a="1"/>
  <c r="G30" i="43" s="1"/>
  <c r="F494" i="43" a="1"/>
  <c r="F494" i="43" s="1"/>
  <c r="D395" i="43" a="1"/>
  <c r="D395" i="43" s="1"/>
  <c r="F257" i="43" a="1"/>
  <c r="F257" i="43" s="1"/>
  <c r="D143" i="43" a="1"/>
  <c r="D143" i="43" s="1"/>
  <c r="C132" i="43" a="1"/>
  <c r="C132" i="43" s="1"/>
  <c r="C28" i="43" a="1"/>
  <c r="C28" i="43" s="1"/>
  <c r="D11" i="43" a="1"/>
  <c r="D11" i="43" s="1"/>
  <c r="F11" i="43" a="1"/>
  <c r="F11" i="43" s="1"/>
  <c r="E39" i="43" a="1"/>
  <c r="E39" i="43" s="1"/>
  <c r="D65" i="43" a="1"/>
  <c r="D65" i="43" s="1"/>
  <c r="F581" i="43" a="1"/>
  <c r="F581" i="43" s="1"/>
  <c r="F248" i="43" a="1"/>
  <c r="F248" i="43" s="1"/>
  <c r="C688" i="43" a="1"/>
  <c r="C688" i="43" s="1"/>
  <c r="D616" i="43" a="1"/>
  <c r="D616" i="43" s="1"/>
  <c r="D665" i="43" a="1"/>
  <c r="D665" i="43" s="1"/>
  <c r="E25" i="43" a="1"/>
  <c r="E25" i="43" s="1"/>
  <c r="F16" i="43" a="1"/>
  <c r="F16" i="43" s="1"/>
  <c r="F18" i="43" a="1"/>
  <c r="F18" i="43" s="1"/>
  <c r="C68" i="43" a="1"/>
  <c r="C68" i="43" s="1"/>
  <c r="G157" i="43" a="1"/>
  <c r="G157" i="43" s="1"/>
  <c r="E404" i="43" a="1"/>
  <c r="E404" i="43" s="1"/>
  <c r="F371" i="43" a="1"/>
  <c r="F371" i="43" s="1"/>
  <c r="E104" i="43" a="1"/>
  <c r="E104" i="43" s="1"/>
  <c r="F94" i="43" a="1"/>
  <c r="F94" i="43" s="1"/>
  <c r="E9" i="43" a="1"/>
  <c r="E9" i="43" s="1"/>
  <c r="F36" i="43" a="1"/>
  <c r="F36" i="43" s="1"/>
  <c r="G39" i="43" a="1"/>
  <c r="G39" i="43" s="1"/>
  <c r="D96" i="43" a="1"/>
  <c r="D96" i="43" s="1"/>
  <c r="D81" i="43" a="1"/>
  <c r="D81" i="43" s="1"/>
  <c r="C494" i="43" a="1"/>
  <c r="C494" i="43" s="1"/>
  <c r="G542" i="43" a="1"/>
  <c r="G542" i="43" s="1"/>
  <c r="F709" i="43" a="1"/>
  <c r="F709" i="43" s="1"/>
  <c r="F222" i="43" a="1"/>
  <c r="F222" i="43" s="1"/>
  <c r="D127" i="43" a="1"/>
  <c r="D127" i="43" s="1"/>
  <c r="E44" i="43" a="1"/>
  <c r="E44" i="43" s="1"/>
  <c r="C41" i="43" a="1"/>
  <c r="C41" i="43" s="1"/>
  <c r="E34" i="43" a="1"/>
  <c r="E34" i="43" s="1"/>
  <c r="F394" i="43" a="1"/>
  <c r="F394" i="43" s="1"/>
  <c r="E632" i="43" a="1"/>
  <c r="E632" i="43" s="1"/>
  <c r="D560" i="43" a="1"/>
  <c r="D560" i="43" s="1"/>
  <c r="D710" i="43" a="1"/>
  <c r="D710" i="43" s="1"/>
  <c r="F270" i="43" a="1"/>
  <c r="F270" i="43" s="1"/>
  <c r="G125" i="43" a="1"/>
  <c r="G125" i="43" s="1"/>
  <c r="G44" i="43" a="1"/>
  <c r="G44" i="43" s="1"/>
  <c r="D32" i="43" a="1"/>
  <c r="D32" i="43" s="1"/>
  <c r="D9" i="43" a="1"/>
  <c r="D9" i="43" s="1"/>
  <c r="E29" i="43" a="1"/>
  <c r="E29" i="43" s="1"/>
  <c r="G688" i="43" a="1"/>
  <c r="G688" i="43" s="1"/>
  <c r="G329" i="43" a="1"/>
  <c r="G329" i="43" s="1"/>
  <c r="G289" i="43" a="1"/>
  <c r="G289" i="43" s="1"/>
  <c r="D569" i="43" a="1"/>
  <c r="D569" i="43" s="1"/>
  <c r="E242" i="43" a="1"/>
  <c r="E242" i="43" s="1"/>
  <c r="D118" i="43" a="1"/>
  <c r="D118" i="43" s="1"/>
  <c r="D7" i="43" a="1"/>
  <c r="D7" i="43" s="1"/>
  <c r="D12" i="43" a="1"/>
  <c r="D12" i="43" s="1"/>
  <c r="F12" i="43" a="1"/>
  <c r="F12" i="43" s="1"/>
  <c r="D198" i="43" a="1"/>
  <c r="D198" i="43" s="1"/>
  <c r="D142" i="43" a="1"/>
  <c r="D142" i="43" s="1"/>
  <c r="C269" i="43" a="1"/>
  <c r="C269" i="43" s="1"/>
  <c r="E633" i="43" a="1"/>
  <c r="E633" i="43" s="1"/>
  <c r="E663" i="43" a="1"/>
  <c r="E663" i="43" s="1"/>
  <c r="C101" i="43" a="1"/>
  <c r="C101" i="43" s="1"/>
  <c r="E77" i="43" a="1"/>
  <c r="E77" i="43" s="1"/>
  <c r="G18" i="43" a="1"/>
  <c r="G18" i="43" s="1"/>
  <c r="E36" i="43" a="1"/>
  <c r="E36" i="43" s="1"/>
  <c r="C24" i="43" a="1"/>
  <c r="C24" i="43" s="1"/>
  <c r="E323" i="43" a="1"/>
  <c r="E323" i="43" s="1"/>
  <c r="D549" i="43" a="1"/>
  <c r="D549" i="43" s="1"/>
  <c r="C210" i="43" a="1"/>
  <c r="C210" i="43" s="1"/>
  <c r="E539" i="43" a="1"/>
  <c r="E539" i="43" s="1"/>
  <c r="G603" i="43" a="1"/>
  <c r="G603" i="43" s="1"/>
  <c r="E270" i="43" a="1"/>
  <c r="E270" i="43" s="1"/>
  <c r="F125" i="43" a="1"/>
  <c r="F125" i="43" s="1"/>
  <c r="G41" i="43" a="1"/>
  <c r="G41" i="43" s="1"/>
  <c r="E6" i="43" a="1"/>
  <c r="E6" i="43" s="1"/>
  <c r="C2" i="43" a="1"/>
  <c r="C2" i="43" s="1"/>
  <c r="E7" i="43" a="1"/>
  <c r="E7" i="43" s="1"/>
  <c r="C595" i="43" a="1"/>
  <c r="C595" i="43" s="1"/>
  <c r="E324" i="43" a="1"/>
  <c r="E324" i="43" s="1"/>
  <c r="F306" i="43" a="1"/>
  <c r="F306" i="43" s="1"/>
  <c r="D122" i="43" a="1"/>
  <c r="D122" i="43" s="1"/>
  <c r="C39" i="43" a="1"/>
  <c r="C39" i="43" s="1"/>
  <c r="E11" i="43" a="1"/>
  <c r="E11" i="43" s="1"/>
  <c r="E8" i="43" a="1"/>
  <c r="E8" i="43" s="1"/>
  <c r="D34" i="43" a="1"/>
  <c r="D34" i="43" s="1"/>
  <c r="E520" i="43" a="1"/>
  <c r="E520" i="43" s="1"/>
  <c r="E462" i="43" a="1"/>
  <c r="E462" i="43" s="1"/>
  <c r="G382" i="43" a="1"/>
  <c r="G382" i="43" s="1"/>
  <c r="F518" i="43" a="1"/>
  <c r="F518" i="43" s="1"/>
  <c r="F130" i="43" a="1"/>
  <c r="F130" i="43" s="1"/>
  <c r="E133" i="43" a="1"/>
  <c r="E133" i="43" s="1"/>
  <c r="C98" i="43" a="1"/>
  <c r="C98" i="43" s="1"/>
  <c r="G469" i="43" a="1"/>
  <c r="G469" i="43" s="1"/>
  <c r="E277" i="43" a="1"/>
  <c r="E277" i="43" s="1"/>
  <c r="G214" i="43" a="1"/>
  <c r="G214" i="43" s="1"/>
  <c r="F343" i="43" a="1"/>
  <c r="F343" i="43" s="1"/>
  <c r="D50" i="43" a="1"/>
  <c r="D50" i="43" s="1"/>
  <c r="C12" i="43" a="1"/>
  <c r="C12" i="43" s="1"/>
  <c r="F35" i="43" a="1"/>
  <c r="F35" i="43" s="1"/>
  <c r="D41" i="43" a="1"/>
  <c r="D41" i="43" s="1"/>
  <c r="C534" i="43" a="1"/>
  <c r="C534" i="43" s="1"/>
  <c r="C337" i="43" a="1"/>
  <c r="C337" i="43" s="1"/>
  <c r="G533" i="43" a="1"/>
  <c r="G533" i="43" s="1"/>
  <c r="C88" i="43" a="1"/>
  <c r="C88" i="43" s="1"/>
  <c r="F185" i="43" a="1"/>
  <c r="F185" i="43" s="1"/>
  <c r="F90" i="43" a="1"/>
  <c r="F90" i="43" s="1"/>
  <c r="E115" i="43" a="1"/>
  <c r="E115" i="43" s="1"/>
  <c r="G16" i="43" a="1"/>
  <c r="G16" i="43" s="1"/>
  <c r="G3" i="43" a="1"/>
  <c r="G3" i="43" s="1"/>
  <c r="D14" i="43" a="1"/>
  <c r="D14" i="43" s="1"/>
  <c r="G210" i="43" a="1"/>
  <c r="G210" i="43" s="1"/>
  <c r="F658" i="43" a="1"/>
  <c r="F658" i="43" s="1"/>
  <c r="F696" i="43" a="1"/>
  <c r="F696" i="43" s="1"/>
  <c r="G180" i="43" a="1"/>
  <c r="G180" i="43" s="1"/>
  <c r="C365" i="43" a="1"/>
  <c r="C365" i="43" s="1"/>
  <c r="D137" i="43" a="1"/>
  <c r="D137" i="43" s="1"/>
  <c r="F87" i="43" a="1"/>
  <c r="F87" i="43" s="1"/>
  <c r="E40" i="43" a="1"/>
  <c r="E40" i="43" s="1"/>
  <c r="C23" i="43" a="1"/>
  <c r="C23" i="43" s="1"/>
  <c r="G15" i="43" a="1"/>
  <c r="G15" i="43" s="1"/>
  <c r="E472" i="43" a="1"/>
  <c r="E472" i="43" s="1"/>
  <c r="C369" i="43" a="1"/>
  <c r="C369" i="43" s="1"/>
  <c r="C478" i="43" a="1"/>
  <c r="C478" i="43" s="1"/>
  <c r="D51" i="43" a="1"/>
  <c r="D51" i="43" s="1"/>
  <c r="F168" i="43" a="1"/>
  <c r="F168" i="43" s="1"/>
  <c r="D126" i="43" a="1"/>
  <c r="D126" i="43" s="1"/>
  <c r="C35" i="43" a="1"/>
  <c r="C35" i="43" s="1"/>
  <c r="F23" i="43" a="1"/>
  <c r="F23" i="43" s="1"/>
  <c r="D39" i="43" a="1"/>
  <c r="D39" i="43" s="1"/>
  <c r="D383" i="43" a="1"/>
  <c r="D383" i="43" s="1"/>
  <c r="E240" i="43" a="1"/>
  <c r="E240" i="43" s="1"/>
  <c r="D165" i="43" a="1"/>
  <c r="D165" i="43" s="1"/>
  <c r="F331" i="43" a="1"/>
  <c r="F331" i="43" s="1"/>
  <c r="C441" i="43" a="1"/>
  <c r="C441" i="43" s="1"/>
  <c r="F76" i="43" a="1"/>
  <c r="F76" i="43" s="1"/>
  <c r="D115" i="43" a="1"/>
  <c r="D115" i="43" s="1"/>
  <c r="F43" i="43" a="1"/>
  <c r="F43" i="43" s="1"/>
  <c r="E26" i="43" a="1"/>
  <c r="E26" i="43" s="1"/>
  <c r="F2" i="43" a="1"/>
  <c r="F2" i="43" s="1"/>
  <c r="F201" i="43" a="1"/>
  <c r="F201" i="43" s="1"/>
  <c r="F329" i="43" a="1"/>
  <c r="F329" i="43" s="1"/>
  <c r="G55" i="43" a="1"/>
  <c r="G55" i="43" s="1"/>
  <c r="C626" i="43" a="1"/>
  <c r="C626" i="43" s="1"/>
  <c r="F358" i="43" a="1"/>
  <c r="F358" i="43" s="1"/>
  <c r="F127" i="43" a="1"/>
  <c r="F127" i="43" s="1"/>
  <c r="D125" i="43" a="1"/>
  <c r="D125" i="43" s="1"/>
  <c r="G25" i="43" a="1"/>
  <c r="G25" i="43" s="1"/>
  <c r="E33" i="43" a="1"/>
  <c r="E33" i="43" s="1"/>
  <c r="C16" i="43" a="1"/>
  <c r="C16" i="43" s="1"/>
  <c r="E211" i="43" a="1"/>
  <c r="E211" i="43" s="1"/>
  <c r="C480" i="43" a="1"/>
  <c r="C480" i="43" s="1"/>
  <c r="G246" i="43" a="1"/>
  <c r="G246" i="43" s="1"/>
  <c r="D350" i="43" a="1"/>
  <c r="D350" i="43" s="1"/>
  <c r="G156" i="43" a="1"/>
  <c r="G156" i="43" s="1"/>
  <c r="E122" i="43" a="1"/>
  <c r="E122" i="43" s="1"/>
  <c r="D101" i="43" a="1"/>
  <c r="D101" i="43" s="1"/>
  <c r="G38" i="43" a="1"/>
  <c r="G38" i="43" s="1"/>
  <c r="D13" i="43" a="1"/>
  <c r="D13" i="43" s="1"/>
  <c r="G29" i="43" a="1"/>
  <c r="G29" i="43" s="1"/>
  <c r="D197" i="43" a="1"/>
  <c r="D197" i="43" s="1"/>
  <c r="C100" i="43" a="1"/>
  <c r="C100" i="43" s="1"/>
  <c r="C446" i="43" a="1"/>
  <c r="C446" i="43" s="1"/>
  <c r="F502" i="43" a="1"/>
  <c r="F502" i="43" s="1"/>
  <c r="D147" i="43" a="1"/>
  <c r="D147" i="43" s="1"/>
  <c r="D674" i="43" a="1"/>
  <c r="D674" i="43" s="1"/>
  <c r="E94" i="43" a="1"/>
  <c r="E94" i="43" s="1"/>
  <c r="C6" i="43" a="1"/>
  <c r="C6" i="43" s="1"/>
  <c r="D25" i="43" a="1"/>
  <c r="D25" i="43" s="1"/>
  <c r="E20" i="43" a="1"/>
  <c r="E20" i="43" s="1"/>
  <c r="D56" i="43" a="1"/>
  <c r="D56" i="43" s="1"/>
  <c r="G318" i="43" a="1"/>
  <c r="G318" i="43" s="1"/>
  <c r="D494" i="43" a="1"/>
  <c r="D494" i="43" s="1"/>
  <c r="E334" i="43" a="1"/>
  <c r="E334" i="43" s="1"/>
  <c r="D640" i="43" a="1"/>
  <c r="D640" i="43" s="1"/>
  <c r="G632" i="43" a="1"/>
  <c r="G632" i="43" s="1"/>
  <c r="D252" i="43" a="1"/>
  <c r="D252" i="43" s="1"/>
  <c r="E339" i="43" a="1"/>
  <c r="E339" i="43" s="1"/>
  <c r="F529" i="43" a="1"/>
  <c r="F529" i="43" s="1"/>
  <c r="D509" i="43" a="1"/>
  <c r="D509" i="43" s="1"/>
  <c r="C535" i="43" a="1"/>
  <c r="C535" i="43" s="1"/>
  <c r="D113" i="43" a="1"/>
  <c r="D113" i="43" s="1"/>
  <c r="D348" i="43" a="1"/>
  <c r="D348" i="43" s="1"/>
  <c r="F32" i="43" a="1"/>
  <c r="F32" i="43" s="1"/>
  <c r="E5" i="43" a="1"/>
  <c r="E5" i="43" s="1"/>
  <c r="C7" i="43" a="1"/>
  <c r="C7" i="43" s="1"/>
  <c r="F656" i="43" a="1"/>
  <c r="F656" i="43" s="1"/>
  <c r="F499" i="43" a="1"/>
  <c r="F499" i="43" s="1"/>
  <c r="C675" i="43" a="1"/>
  <c r="C675" i="43" s="1"/>
  <c r="C87" i="43" a="1"/>
  <c r="C87" i="43" s="1"/>
  <c r="F118" i="43" a="1"/>
  <c r="F118" i="43" s="1"/>
  <c r="D8" i="43" a="1"/>
  <c r="D8" i="43" s="1"/>
  <c r="C20" i="43" a="1"/>
  <c r="C20" i="43" s="1"/>
  <c r="C38" i="43" a="1"/>
  <c r="C38" i="43" s="1"/>
  <c r="E362" i="43" a="1"/>
  <c r="E362" i="43" s="1"/>
  <c r="D630" i="43" a="1"/>
  <c r="D630" i="43" s="1"/>
  <c r="G627" i="43" a="1"/>
  <c r="G627" i="43" s="1"/>
  <c r="F443" i="43" a="1"/>
  <c r="F443" i="43" s="1"/>
  <c r="C444" i="43" a="1"/>
  <c r="C444" i="43" s="1"/>
  <c r="G127" i="43" a="1"/>
  <c r="G127" i="43" s="1"/>
  <c r="G87" i="43" a="1"/>
  <c r="G87" i="43" s="1"/>
  <c r="C30" i="43" a="1"/>
  <c r="C30" i="43" s="1"/>
  <c r="F21" i="43" a="1"/>
  <c r="F21" i="43" s="1"/>
  <c r="G14" i="43" a="1"/>
  <c r="G14" i="43" s="1"/>
  <c r="D61" i="43" a="1"/>
  <c r="D61" i="43" s="1"/>
  <c r="E359" i="43" a="1"/>
  <c r="E359" i="43" s="1"/>
  <c r="D380" i="43" a="1"/>
  <c r="D380" i="43" s="1"/>
  <c r="D177" i="43" a="1"/>
  <c r="D177" i="43" s="1"/>
  <c r="F269" i="43" a="1"/>
  <c r="F269" i="43" s="1"/>
  <c r="C126" i="43" a="1"/>
  <c r="C126" i="43" s="1"/>
  <c r="E80" i="43" a="1"/>
  <c r="E80" i="43" s="1"/>
  <c r="F10" i="43" a="1"/>
  <c r="F10" i="43" s="1"/>
  <c r="D17" i="43" a="1"/>
  <c r="D17" i="43" s="1"/>
  <c r="E42" i="43" a="1"/>
  <c r="E42" i="43" s="1"/>
  <c r="D564" i="43" a="1"/>
  <c r="D564" i="43" s="1"/>
  <c r="G441" i="43" a="1"/>
  <c r="G441" i="43" s="1"/>
  <c r="C497" i="43" a="1"/>
  <c r="C497" i="43" s="1"/>
  <c r="F374" i="43" a="1"/>
  <c r="F374" i="43" s="1"/>
  <c r="E560" i="43" a="1"/>
  <c r="E560" i="43" s="1"/>
  <c r="C97" i="43" a="1"/>
  <c r="C97" i="43" s="1"/>
  <c r="E127" i="43" a="1"/>
  <c r="E127" i="43" s="1"/>
  <c r="C34" i="43" a="1"/>
  <c r="C34" i="43" s="1"/>
  <c r="E28" i="43" a="1"/>
  <c r="E28" i="43" s="1"/>
  <c r="G6" i="43" a="1"/>
  <c r="G6" i="43" s="1"/>
  <c r="C169" i="43" a="1"/>
  <c r="C169" i="43" s="1"/>
  <c r="G491" i="43" a="1"/>
  <c r="G491" i="43" s="1"/>
  <c r="F488" i="43" a="1"/>
  <c r="F488" i="43" s="1"/>
  <c r="G702" i="43" a="1"/>
  <c r="G702" i="43" s="1"/>
  <c r="C83" i="43" a="1"/>
  <c r="C83" i="43" s="1"/>
  <c r="F115" i="43" a="1"/>
  <c r="F115" i="43" s="1"/>
  <c r="D20" i="43" a="1"/>
  <c r="D20" i="43" s="1"/>
  <c r="F39" i="43" a="1"/>
  <c r="F39" i="43" s="1"/>
  <c r="F14" i="43" a="1"/>
  <c r="F14" i="43" s="1"/>
  <c r="D506" i="43" a="1"/>
  <c r="D506" i="43" s="1"/>
  <c r="E301" i="43" a="1"/>
  <c r="E301" i="43" s="1"/>
  <c r="E693" i="43" a="1"/>
  <c r="E693" i="43" s="1"/>
  <c r="E592" i="43" a="1"/>
  <c r="E592" i="43" s="1"/>
  <c r="E100" i="43" a="1"/>
  <c r="E100" i="43" s="1"/>
  <c r="D80" i="43" a="1"/>
  <c r="D80" i="43" s="1"/>
  <c r="D124" i="43" a="1"/>
  <c r="D124" i="43" s="1"/>
  <c r="F37" i="43" a="1"/>
  <c r="F37" i="43" s="1"/>
  <c r="G35" i="43" a="1"/>
  <c r="G35" i="43" s="1"/>
  <c r="F9" i="43" a="1"/>
  <c r="F9" i="43" s="1"/>
  <c r="G645" i="43" a="1"/>
  <c r="G645" i="43" s="1"/>
  <c r="F311" i="43" a="1"/>
  <c r="F311" i="43" s="1"/>
  <c r="D86" i="43" a="1"/>
  <c r="D86" i="43" s="1"/>
  <c r="F316" i="43" a="1"/>
  <c r="F316" i="43" s="1"/>
  <c r="C236" i="43" a="1"/>
  <c r="C236" i="43" s="1"/>
  <c r="F97" i="43" a="1"/>
  <c r="F97" i="43" s="1"/>
  <c r="E18" i="43" a="1"/>
  <c r="E18" i="43" s="1"/>
  <c r="D16" i="43" a="1"/>
  <c r="D16" i="43" s="1"/>
  <c r="F22" i="43" a="1"/>
  <c r="F22" i="43" s="1"/>
  <c r="C116" i="43" a="1"/>
  <c r="C116" i="43" s="1"/>
  <c r="E551" i="43" a="1"/>
  <c r="E551" i="43" s="1"/>
  <c r="F662" i="43" a="1"/>
  <c r="F662" i="43" s="1"/>
  <c r="F602" i="43" a="1"/>
  <c r="F602" i="43" s="1"/>
  <c r="F122" i="43" a="1"/>
  <c r="F122" i="43" s="1"/>
  <c r="C190" i="43" a="1"/>
  <c r="C190" i="43" s="1"/>
  <c r="D709" i="43" a="1"/>
  <c r="D709" i="43" s="1"/>
  <c r="D642" i="43" a="1"/>
  <c r="D642" i="43" s="1"/>
  <c r="F705" i="43" a="1"/>
  <c r="F705" i="43" s="1"/>
  <c r="E413" i="43" a="1"/>
  <c r="E413" i="43" s="1"/>
  <c r="G70" i="43" a="1"/>
  <c r="G70" i="43" s="1"/>
  <c r="G554" i="43" a="1"/>
  <c r="G554" i="43" s="1"/>
  <c r="E21" i="43" a="1"/>
  <c r="E21" i="43" s="1"/>
  <c r="G8" i="43" a="1"/>
  <c r="G8" i="43" s="1"/>
  <c r="G40" i="43" a="1"/>
  <c r="G40" i="43" s="1"/>
  <c r="C296" i="43" a="1"/>
  <c r="C296" i="43" s="1"/>
  <c r="G48" i="43" a="1"/>
  <c r="G48" i="43" s="1"/>
  <c r="E81" i="43" a="1"/>
  <c r="E81" i="43" s="1"/>
  <c r="D443" i="43" a="1"/>
  <c r="D443" i="43" s="1"/>
  <c r="G338" i="43" a="1"/>
  <c r="G338" i="43" s="1"/>
  <c r="E83" i="43" a="1"/>
  <c r="E83" i="43" s="1"/>
  <c r="D21" i="43" a="1"/>
  <c r="D21" i="43" s="1"/>
  <c r="G5" i="43" a="1"/>
  <c r="G5" i="43" s="1"/>
  <c r="C9" i="43" a="1"/>
  <c r="C9" i="43" s="1"/>
  <c r="F3" i="43" a="1"/>
  <c r="F3" i="43" s="1"/>
  <c r="G403" i="43" a="1"/>
  <c r="G403" i="43" s="1"/>
  <c r="C583" i="43" a="1"/>
  <c r="C583" i="43" s="1"/>
  <c r="D241" i="43" a="1"/>
  <c r="D241" i="43" s="1"/>
  <c r="G303" i="43" a="1"/>
  <c r="G303" i="43" s="1"/>
  <c r="E101" i="43" a="1"/>
  <c r="E101" i="43" s="1"/>
  <c r="D83" i="43" a="1"/>
  <c r="D83" i="43" s="1"/>
  <c r="E35" i="43" a="1"/>
  <c r="E35" i="43" s="1"/>
  <c r="F42" i="43" a="1"/>
  <c r="F42" i="43" s="1"/>
  <c r="F38" i="43" a="1"/>
  <c r="F38" i="43" s="1"/>
  <c r="D712" i="43" a="1"/>
  <c r="D712" i="43" s="1"/>
  <c r="E152" i="43" a="1"/>
  <c r="E152" i="43" s="1"/>
  <c r="E91" i="43" a="1"/>
  <c r="E91" i="43" s="1"/>
  <c r="C394" i="43" a="1"/>
  <c r="C394" i="43" s="1"/>
  <c r="D132" i="43" a="1"/>
  <c r="D132" i="43" s="1"/>
  <c r="G101" i="43" a="1"/>
  <c r="G101" i="43" s="1"/>
  <c r="G36" i="43" a="1"/>
  <c r="G36" i="43" s="1"/>
  <c r="C25" i="43" a="1"/>
  <c r="C25" i="43" s="1"/>
  <c r="F29" i="43" a="1"/>
  <c r="F29" i="43" s="1"/>
  <c r="G274" i="43" a="1"/>
  <c r="G274" i="43" s="1"/>
  <c r="G596" i="43" a="1"/>
  <c r="G596" i="43" s="1"/>
  <c r="D63" i="43" a="1"/>
  <c r="D63" i="43" s="1"/>
  <c r="G638" i="43" a="1"/>
  <c r="G638" i="43" s="1"/>
  <c r="F80" i="43" a="1"/>
  <c r="F80" i="43" s="1"/>
  <c r="F124" i="43" a="1"/>
  <c r="F124" i="43" s="1"/>
  <c r="C44" i="43" a="1"/>
  <c r="C44" i="43" s="1"/>
  <c r="D37" i="43" a="1"/>
  <c r="D37" i="43" s="1"/>
  <c r="F25" i="43" a="1"/>
  <c r="F25" i="43" s="1"/>
  <c r="D211" i="43" a="1"/>
  <c r="D211" i="43" s="1"/>
  <c r="F634" i="43" a="1"/>
  <c r="F634" i="43" s="1"/>
  <c r="D555" i="43" a="1"/>
  <c r="D555" i="43" s="1"/>
  <c r="E190" i="43" a="1"/>
  <c r="E190" i="43" s="1"/>
  <c r="F132" i="43" a="1"/>
  <c r="F132" i="43" s="1"/>
  <c r="C111" i="43" a="1"/>
  <c r="C111" i="43" s="1"/>
  <c r="F8" i="43" a="1"/>
  <c r="F8" i="43" s="1"/>
  <c r="F5" i="43" a="1"/>
  <c r="F5" i="43" s="1"/>
  <c r="D15" i="43" a="1"/>
  <c r="D15" i="43" s="1"/>
  <c r="E199" i="43" a="1"/>
  <c r="E199" i="43" s="1"/>
  <c r="D633" i="43" a="1"/>
  <c r="D633" i="43" s="1"/>
  <c r="C471" i="43" a="1"/>
  <c r="C471" i="43" s="1"/>
  <c r="D411" i="43" a="1"/>
  <c r="D411" i="43" s="1"/>
  <c r="E120" i="43" a="1"/>
  <c r="E120" i="43" s="1"/>
  <c r="C125" i="43" a="1"/>
  <c r="C125" i="43" s="1"/>
  <c r="E126" i="43" a="1"/>
  <c r="E126" i="43" s="1"/>
  <c r="D38" i="43" a="1"/>
  <c r="D38" i="43" s="1"/>
  <c r="C43" i="43" a="1"/>
  <c r="C43" i="43" s="1"/>
  <c r="E38" i="43" a="1"/>
  <c r="E38" i="43" s="1"/>
  <c r="D296" i="43" a="1"/>
  <c r="D296" i="43" s="1"/>
  <c r="D134" i="43" a="1"/>
  <c r="D134" i="43" s="1"/>
  <c r="G665" i="43" a="1"/>
  <c r="G665" i="43" s="1"/>
  <c r="D180" i="43" a="1"/>
  <c r="D180" i="43" s="1"/>
  <c r="C130" i="43" a="1"/>
  <c r="C130" i="43" s="1"/>
  <c r="C94" i="43" a="1"/>
  <c r="C94" i="43" s="1"/>
  <c r="F30" i="43" a="1"/>
  <c r="F30" i="43" s="1"/>
  <c r="E27" i="43" a="1"/>
  <c r="E27" i="43" s="1"/>
  <c r="D35" i="43" a="1"/>
  <c r="D35" i="43" s="1"/>
  <c r="E327" i="43" a="1"/>
  <c r="E327" i="43" s="1"/>
  <c r="D208" i="43" a="1"/>
  <c r="D208" i="43" s="1"/>
  <c r="G373" i="43" a="1"/>
  <c r="G373" i="43" s="1"/>
  <c r="E367" i="43" a="1"/>
  <c r="E367" i="43" s="1"/>
  <c r="E658" i="43" a="1"/>
  <c r="E658" i="43" s="1"/>
  <c r="C550" i="43" a="1"/>
  <c r="C550" i="43" s="1"/>
  <c r="C306" i="43" a="1"/>
  <c r="C306" i="43" s="1"/>
  <c r="D553" i="43" a="1"/>
  <c r="D553" i="43" s="1"/>
  <c r="G662" i="43" a="1"/>
  <c r="G662" i="43" s="1"/>
  <c r="F693" i="43" a="1"/>
  <c r="F693" i="43" s="1"/>
  <c r="D697" i="43" a="1"/>
  <c r="D697" i="43" s="1"/>
  <c r="G177" i="43" a="1"/>
  <c r="G177" i="43" s="1"/>
  <c r="G276" i="43" a="1"/>
  <c r="G276" i="43" s="1"/>
  <c r="G7" i="43" a="1"/>
  <c r="G7" i="43" s="1"/>
  <c r="G2" i="43" a="1"/>
  <c r="G2" i="43" s="1"/>
  <c r="C18" i="43" a="1"/>
  <c r="C18" i="43" s="1"/>
  <c r="D453" i="43" a="1"/>
  <c r="D453" i="43" s="1"/>
  <c r="G102" i="43" a="1"/>
  <c r="G102" i="43" s="1"/>
  <c r="G222" i="43" a="1"/>
  <c r="G222" i="43" s="1"/>
  <c r="G497" i="43" a="1"/>
  <c r="G497" i="43" s="1"/>
  <c r="D679" i="43" a="1"/>
  <c r="D679" i="43" s="1"/>
  <c r="D73" i="43" a="1"/>
  <c r="D73" i="43" s="1"/>
  <c r="C26" i="43" a="1"/>
  <c r="C26" i="43" s="1"/>
  <c r="G28" i="43" a="1"/>
  <c r="G28" i="43" s="1"/>
  <c r="C37" i="43" a="1"/>
  <c r="C37" i="43" s="1"/>
  <c r="G9" i="43" a="1"/>
  <c r="G9" i="43" s="1"/>
  <c r="D667" i="43" a="1"/>
  <c r="D667" i="43" s="1"/>
  <c r="F637" i="43" a="1"/>
  <c r="F637" i="43" s="1"/>
  <c r="G479" i="43" a="1"/>
  <c r="G479" i="43" s="1"/>
  <c r="C317" i="43" a="1"/>
  <c r="C317" i="43" s="1"/>
  <c r="C421" i="43" a="1"/>
  <c r="C421" i="43" s="1"/>
  <c r="G94" i="43" a="1"/>
  <c r="G94" i="43" s="1"/>
  <c r="F126" i="43" a="1"/>
  <c r="F126" i="43" s="1"/>
  <c r="E16" i="43" a="1"/>
  <c r="E16" i="43" s="1"/>
  <c r="G27" i="43" a="1"/>
  <c r="G27" i="43" s="1"/>
  <c r="C17" i="43" a="1"/>
  <c r="C17" i="43" s="1"/>
  <c r="G270" i="43" a="1"/>
  <c r="G270" i="43" s="1"/>
  <c r="F409" i="43" a="1"/>
  <c r="F409" i="43" s="1"/>
  <c r="D612" i="43" a="1"/>
  <c r="D612" i="43" s="1"/>
  <c r="G69" i="43" a="1"/>
  <c r="G69" i="43" s="1"/>
  <c r="E125" i="43" a="1"/>
  <c r="E125" i="43" s="1"/>
  <c r="C90" i="43" a="1"/>
  <c r="C90" i="43" s="1"/>
  <c r="G19" i="43" a="1"/>
  <c r="G19" i="43" s="1"/>
  <c r="E23" i="43" a="1"/>
  <c r="E23" i="43" s="1"/>
  <c r="D36" i="43" a="1"/>
  <c r="D36" i="43" s="1"/>
  <c r="G232" i="43" a="1"/>
  <c r="G232" i="43" s="1"/>
  <c r="G659" i="43" a="1"/>
  <c r="G659" i="43" s="1"/>
  <c r="D136" i="43" a="1"/>
  <c r="D136" i="43" s="1"/>
  <c r="F77" i="43" a="1"/>
  <c r="F77" i="43" s="1"/>
  <c r="F101" i="43" a="1"/>
  <c r="F101" i="43" s="1"/>
  <c r="E19" i="43" a="1"/>
  <c r="E19" i="43" s="1"/>
  <c r="G42" i="43" a="1"/>
  <c r="G42" i="43" s="1"/>
  <c r="E43" i="43" a="1"/>
  <c r="E43" i="43" s="1"/>
  <c r="G562" i="43" a="1"/>
  <c r="G562" i="43" s="1"/>
  <c r="C291" i="43" a="1"/>
  <c r="C291" i="43" s="1"/>
  <c r="G381" i="43" a="1"/>
  <c r="G381" i="43" s="1"/>
  <c r="D90" i="43" a="1"/>
  <c r="D90" i="43" s="1"/>
  <c r="G21" i="43" a="1"/>
  <c r="G21" i="43" s="1"/>
  <c r="E24" i="43" a="1"/>
  <c r="E24" i="43" s="1"/>
  <c r="D43" i="43" a="1"/>
  <c r="D43" i="43" s="1"/>
  <c r="D23" i="43" a="1"/>
  <c r="D23" i="43" s="1"/>
  <c r="D586" i="43" a="1"/>
  <c r="D586" i="43" s="1"/>
  <c r="G93" i="43" a="1"/>
  <c r="G93" i="43" s="1"/>
  <c r="C648" i="43" a="1"/>
  <c r="C648" i="43" s="1"/>
  <c r="E61" i="43" a="1"/>
  <c r="E61" i="43" s="1"/>
  <c r="E124" i="43" a="1"/>
  <c r="E124" i="43" s="1"/>
  <c r="C80" i="43" a="1"/>
  <c r="C80" i="43" s="1"/>
  <c r="C22" i="43" a="1"/>
  <c r="C22" i="43" s="1"/>
  <c r="F34" i="43" a="1"/>
  <c r="F34" i="43" s="1"/>
  <c r="E15" i="43" a="1"/>
  <c r="E15" i="43" s="1"/>
  <c r="D668" i="43" a="1"/>
  <c r="D668" i="43" s="1"/>
  <c r="G484" i="43" a="1"/>
  <c r="G484" i="43" s="1"/>
  <c r="G666" i="43" a="1"/>
  <c r="G666" i="43" s="1"/>
  <c r="E299" i="43" a="1"/>
  <c r="E299" i="43" s="1"/>
  <c r="G126" i="43" a="1"/>
  <c r="G126" i="43" s="1"/>
  <c r="E90" i="43" a="1"/>
  <c r="E90" i="43" s="1"/>
  <c r="F6" i="43" a="1"/>
  <c r="F6" i="43" s="1"/>
  <c r="G20" i="43" a="1"/>
  <c r="G20" i="43" s="1"/>
  <c r="G37" i="43" a="1"/>
  <c r="G37" i="43" s="1"/>
  <c r="F438" i="43" a="1"/>
  <c r="F438" i="43" s="1"/>
  <c r="G178" i="43" a="1"/>
  <c r="G178" i="43" s="1"/>
  <c r="C672" i="43" a="1"/>
  <c r="C672" i="43" s="1"/>
  <c r="F266" i="43" a="1"/>
  <c r="F266" i="43" s="1"/>
  <c r="C656" i="43" a="1"/>
  <c r="C656" i="43" s="1"/>
  <c r="D238" i="43" a="1"/>
  <c r="D238" i="43" s="1"/>
  <c r="G169" i="43" a="1"/>
  <c r="G169" i="43" s="1"/>
  <c r="G253" i="43" a="1"/>
  <c r="G253" i="43" s="1"/>
  <c r="D436" i="43" a="1"/>
  <c r="D436" i="43" s="1"/>
  <c r="F367" i="43" a="1"/>
  <c r="F367" i="43" s="1"/>
  <c r="D89" i="43" a="1"/>
  <c r="D89" i="43" s="1"/>
  <c r="F106" i="43" a="1"/>
  <c r="F106" i="43" s="1"/>
  <c r="F176" i="43" a="1"/>
  <c r="F176" i="43" s="1"/>
  <c r="F341" i="43" a="1"/>
  <c r="F341" i="43" s="1"/>
  <c r="G32" i="43" a="1"/>
  <c r="G32" i="43" s="1"/>
  <c r="D44" i="43" a="1"/>
  <c r="D44" i="43" s="1"/>
  <c r="C3" i="43" a="1"/>
  <c r="C3" i="43" s="1"/>
  <c r="F376" i="43" a="1"/>
  <c r="F376" i="43" s="1"/>
  <c r="D121" i="43" a="1"/>
  <c r="D121" i="43" s="1"/>
  <c r="F466" i="43" a="1"/>
  <c r="F466" i="43" s="1"/>
  <c r="C124" i="43" a="1"/>
  <c r="C124" i="43" s="1"/>
  <c r="G17" i="43" a="1"/>
  <c r="G17" i="43" s="1"/>
  <c r="C14" i="43" a="1"/>
  <c r="C14" i="43" s="1"/>
  <c r="D10" i="43" a="1"/>
  <c r="D10" i="43" s="1"/>
  <c r="D6" i="43" a="1"/>
  <c r="D6" i="43" s="1"/>
  <c r="C121" i="43" a="1"/>
  <c r="C121" i="43" s="1"/>
  <c r="G512" i="43" a="1"/>
  <c r="G512" i="43" s="1"/>
  <c r="C280" i="43" a="1"/>
  <c r="C280" i="43" s="1"/>
  <c r="F247" i="43" a="1"/>
  <c r="F247" i="43" s="1"/>
  <c r="G400" i="43" a="1"/>
  <c r="G400" i="43" s="1"/>
  <c r="E97" i="43" a="1"/>
  <c r="E97" i="43" s="1"/>
  <c r="D40" i="43" a="1"/>
  <c r="D40" i="43" s="1"/>
  <c r="F24" i="43" a="1"/>
  <c r="F24" i="43" s="1"/>
  <c r="C33" i="43" a="1"/>
  <c r="C33" i="43" s="1"/>
  <c r="G22" i="43" a="1"/>
  <c r="G22" i="43" s="1"/>
  <c r="C557" i="43" a="1"/>
  <c r="C557" i="43" s="1"/>
  <c r="E446" i="43" a="1"/>
  <c r="E446" i="43" s="1"/>
  <c r="C437" i="43" a="1"/>
  <c r="C437" i="43" s="1"/>
  <c r="C385" i="43" a="1"/>
  <c r="C385" i="43" s="1"/>
  <c r="C243" i="43" a="1"/>
  <c r="C243" i="43" s="1"/>
  <c r="D104" i="43" a="1"/>
  <c r="D104" i="43" s="1"/>
  <c r="E73" i="43" a="1"/>
  <c r="E73" i="43" s="1"/>
  <c r="G43" i="43" a="1"/>
  <c r="G43" i="43" s="1"/>
  <c r="F27" i="43" a="1"/>
  <c r="F27" i="43" s="1"/>
  <c r="D5" i="43" a="1"/>
  <c r="D5" i="43" s="1"/>
  <c r="C70" i="43" a="1"/>
  <c r="C70" i="43" s="1"/>
  <c r="C136" i="43" a="1"/>
  <c r="C136" i="43" s="1"/>
  <c r="G287" i="43" a="1"/>
  <c r="G287" i="43" s="1"/>
  <c r="G431" i="43" a="1"/>
  <c r="G431" i="43" s="1"/>
  <c r="G238" i="43" a="1"/>
  <c r="G238" i="43" s="1"/>
  <c r="F108" i="43" a="1"/>
  <c r="F108" i="43" s="1"/>
  <c r="F33" i="43" a="1"/>
  <c r="F33" i="43" s="1"/>
  <c r="E3" i="43" a="1"/>
  <c r="E3" i="43" s="1"/>
  <c r="D28" i="43" a="1"/>
  <c r="D28" i="43" s="1"/>
  <c r="C10" i="43" a="1"/>
  <c r="C10" i="43" s="1"/>
  <c r="C682" i="43" a="1"/>
  <c r="C682" i="43" s="1"/>
  <c r="E78" i="43" a="1"/>
  <c r="E78" i="43" s="1"/>
  <c r="F576" i="43" a="1"/>
  <c r="F576" i="43" s="1"/>
  <c r="C439" i="43" a="1"/>
  <c r="C439" i="43" s="1"/>
  <c r="E108" i="43" a="1"/>
  <c r="E108" i="43" s="1"/>
  <c r="E32" i="43" a="1"/>
  <c r="E32" i="43" s="1"/>
  <c r="G11" i="43" a="1"/>
  <c r="G11" i="43" s="1"/>
  <c r="E30" i="43" a="1"/>
  <c r="E30" i="43" s="1"/>
  <c r="E10" i="43" a="1"/>
  <c r="E10" i="43" s="1"/>
  <c r="C600" i="43" a="1"/>
  <c r="C600" i="43" s="1"/>
  <c r="F609" i="43" a="1"/>
  <c r="F609" i="43" s="1"/>
  <c r="F190" i="43" a="1"/>
  <c r="F190" i="43" s="1"/>
  <c r="C413" i="43" a="1"/>
  <c r="C413" i="43" s="1"/>
  <c r="G62" i="43" a="1"/>
  <c r="G62" i="43" s="1"/>
  <c r="E132" i="43" a="1"/>
  <c r="E132" i="43" s="1"/>
  <c r="D108" i="43" a="1"/>
  <c r="D108" i="43" s="1"/>
  <c r="F17" i="43" a="1"/>
  <c r="F17" i="43" s="1"/>
  <c r="G10" i="43" a="1"/>
  <c r="G10" i="43" s="1"/>
  <c r="G12" i="43" a="1"/>
  <c r="G12" i="43" s="1"/>
  <c r="D604" i="43" a="1"/>
  <c r="D604" i="43" s="1"/>
  <c r="F684" i="43" a="1"/>
  <c r="F684" i="43" s="1"/>
  <c r="F677" i="43" a="1"/>
  <c r="F677" i="43" s="1"/>
  <c r="G438" i="43" a="1"/>
  <c r="G438" i="43" s="1"/>
  <c r="F479" i="43" a="1"/>
  <c r="F479" i="43" s="1"/>
  <c r="C76" i="43" a="1"/>
  <c r="C76" i="43" s="1"/>
  <c r="E87" i="43" a="1"/>
  <c r="E87" i="43" s="1"/>
  <c r="D31" i="43" a="1"/>
  <c r="D31" i="43" s="1"/>
  <c r="D33" i="43" a="1"/>
  <c r="D33" i="43" s="1"/>
  <c r="F41" i="43" a="1"/>
  <c r="F41" i="43" s="1"/>
  <c r="C459" i="43" a="1"/>
  <c r="C459" i="43" s="1"/>
  <c r="G365" i="43" a="1"/>
  <c r="G365" i="43" s="1"/>
  <c r="C213" i="43" a="1"/>
  <c r="C213" i="43" s="1"/>
  <c r="C628" i="43" a="1"/>
  <c r="C628" i="43" s="1"/>
  <c r="D367" i="43" a="1"/>
  <c r="D367" i="43" s="1"/>
  <c r="E399" i="43" a="1"/>
  <c r="E399" i="43" s="1"/>
  <c r="D55" i="43" a="1"/>
  <c r="D55" i="43" s="1"/>
  <c r="D145" i="43" a="1"/>
  <c r="D145" i="43" s="1"/>
  <c r="C177" i="43" a="1"/>
  <c r="C177" i="43" s="1"/>
  <c r="F271" i="43" a="1"/>
  <c r="F271" i="43" s="1"/>
  <c r="D606" i="43" a="1"/>
  <c r="D606" i="43" s="1"/>
  <c r="F560" i="43" a="1"/>
  <c r="F560" i="43" s="1"/>
  <c r="G513" i="43" a="1"/>
  <c r="G513" i="43" s="1"/>
  <c r="F120" i="43" a="1"/>
  <c r="F120" i="43" s="1"/>
  <c r="D558" i="43" a="1"/>
  <c r="D558" i="43" s="1"/>
  <c r="F275" i="43" a="1"/>
  <c r="F275" i="43" s="1"/>
  <c r="C597" i="43" a="1"/>
  <c r="C597" i="43" s="1"/>
  <c r="C509" i="43" a="1"/>
  <c r="C509" i="43" s="1"/>
  <c r="E648" i="43" a="1"/>
  <c r="E648" i="43" s="1"/>
  <c r="E157" i="43" a="1"/>
  <c r="E157" i="43" s="1"/>
  <c r="F337" i="43" a="1"/>
  <c r="F337" i="43" s="1"/>
  <c r="G79" i="43" a="1"/>
  <c r="G79" i="43" s="1"/>
  <c r="E297" i="43" a="1"/>
  <c r="E297" i="43" s="1"/>
  <c r="C420" i="43" a="1"/>
  <c r="C420" i="43" s="1"/>
  <c r="G647" i="43" a="1"/>
  <c r="G647" i="43" s="1"/>
  <c r="C378" i="43" a="1"/>
  <c r="C378" i="43" s="1"/>
  <c r="C647" i="43" a="1"/>
  <c r="C647" i="43" s="1"/>
  <c r="D182" i="43" a="1"/>
  <c r="D182" i="43" s="1"/>
  <c r="C661" i="43" a="1"/>
  <c r="C661" i="43" s="1"/>
  <c r="C193" i="43" a="1"/>
  <c r="C193" i="43" s="1"/>
  <c r="G357" i="43" a="1"/>
  <c r="G357" i="43" s="1"/>
  <c r="G162" i="43" a="1"/>
  <c r="G162" i="43" s="1"/>
  <c r="E330" i="43" a="1"/>
  <c r="E330" i="43" s="1"/>
  <c r="D539" i="43" a="1"/>
  <c r="D539" i="43" s="1"/>
  <c r="G129" i="43" a="1"/>
  <c r="G129" i="43" s="1"/>
  <c r="G407" i="43" a="1"/>
  <c r="G407" i="43" s="1"/>
  <c r="C109" i="43" a="1"/>
  <c r="C109" i="43" s="1"/>
  <c r="F165" i="43" a="1"/>
  <c r="F165" i="43" s="1"/>
  <c r="C698" i="43" a="1"/>
  <c r="C698" i="43" s="1"/>
  <c r="G254" i="43" a="1"/>
  <c r="G254" i="43" s="1"/>
  <c r="D698" i="43" a="1"/>
  <c r="D698" i="43" s="1"/>
  <c r="E492" i="43" a="1"/>
  <c r="E492" i="43" s="1"/>
  <c r="E55" i="43" a="1"/>
  <c r="E55" i="43" s="1"/>
  <c r="F212" i="43" a="1"/>
  <c r="F212" i="43" s="1"/>
  <c r="C173" i="43" a="1"/>
  <c r="C173" i="43" s="1"/>
  <c r="E355" i="43" a="1"/>
  <c r="E355" i="43" s="1"/>
  <c r="E421" i="43" a="1"/>
  <c r="E421" i="43" s="1"/>
  <c r="F110" i="43" a="1"/>
  <c r="F110" i="43" s="1"/>
  <c r="G565" i="43" a="1"/>
  <c r="G565" i="43" s="1"/>
  <c r="G362" i="43" a="1"/>
  <c r="G362" i="43" s="1"/>
  <c r="D523" i="43" a="1"/>
  <c r="D523" i="43" s="1"/>
  <c r="F647" i="43" a="1"/>
  <c r="F647" i="43" s="1"/>
  <c r="F330" i="43" a="1"/>
  <c r="F330" i="43" s="1"/>
  <c r="F546" i="43" a="1"/>
  <c r="F546" i="43" s="1"/>
  <c r="D210" i="43" a="1"/>
  <c r="D210" i="43" s="1"/>
  <c r="G72" i="43" a="1"/>
  <c r="G72" i="43" s="1"/>
  <c r="G353" i="43" a="1"/>
  <c r="G353" i="43" s="1"/>
  <c r="C462" i="43" a="1"/>
  <c r="C462" i="43" s="1"/>
  <c r="C705" i="43" a="1"/>
  <c r="C705" i="43" s="1"/>
  <c r="D204" i="43" a="1"/>
  <c r="D204" i="43" s="1"/>
  <c r="C662" i="43" a="1"/>
  <c r="C662" i="43" s="1"/>
  <c r="E231" i="43" a="1"/>
  <c r="E231" i="43" s="1"/>
  <c r="E711" i="43" a="1"/>
  <c r="E711" i="43" s="1"/>
  <c r="D374" i="43" a="1"/>
  <c r="D374" i="43" s="1"/>
  <c r="C614" i="43" a="1"/>
  <c r="C614" i="43" s="1"/>
  <c r="G283" i="43" a="1"/>
  <c r="G283" i="43" s="1"/>
  <c r="E502" i="43" a="1"/>
  <c r="E502" i="43" s="1"/>
  <c r="F238" i="43" a="1"/>
  <c r="F238" i="43" s="1"/>
  <c r="D326" i="43" a="1"/>
  <c r="D326" i="43" s="1"/>
  <c r="G427" i="43" a="1"/>
  <c r="G427" i="43" s="1"/>
  <c r="G609" i="43" a="1"/>
  <c r="G609" i="43" s="1"/>
  <c r="E471" i="43" a="1"/>
  <c r="E471" i="43" s="1"/>
  <c r="F437" i="43" a="1"/>
  <c r="F437" i="43" s="1"/>
  <c r="G439" i="43" a="1"/>
  <c r="G439" i="43" s="1"/>
  <c r="D600" i="43" a="1"/>
  <c r="D600" i="43" s="1"/>
  <c r="G508" i="43" a="1"/>
  <c r="G508" i="43" s="1"/>
  <c r="D114" i="43" a="1"/>
  <c r="D114" i="43" s="1"/>
  <c r="C411" i="43" a="1"/>
  <c r="C411" i="43" s="1"/>
  <c r="G421" i="43" a="1"/>
  <c r="G421" i="43" s="1"/>
  <c r="C74" i="43" a="1"/>
  <c r="C74" i="43" s="1"/>
  <c r="G172" i="43" a="1"/>
  <c r="G172" i="43" s="1"/>
  <c r="C627" i="43" a="1"/>
  <c r="C627" i="43" s="1"/>
  <c r="C386" i="43" a="1"/>
  <c r="C386" i="43" s="1"/>
  <c r="C653" i="43" a="1"/>
  <c r="C653" i="43" s="1"/>
  <c r="G190" i="43" a="1"/>
  <c r="G190" i="43" s="1"/>
  <c r="C392" i="43" a="1"/>
  <c r="C392" i="43" s="1"/>
  <c r="G67" i="43" a="1"/>
  <c r="G67" i="43" s="1"/>
  <c r="G465" i="43" a="1"/>
  <c r="G465" i="43" s="1"/>
  <c r="G197" i="43" a="1"/>
  <c r="G197" i="43" s="1"/>
  <c r="G616" i="43" a="1"/>
  <c r="G616" i="43" s="1"/>
  <c r="D595" i="43" a="1"/>
  <c r="D595" i="43" s="1"/>
  <c r="G567" i="43" a="1"/>
  <c r="G567" i="43" s="1"/>
  <c r="C457" i="43" a="1"/>
  <c r="C457" i="43" s="1"/>
  <c r="E179" i="43" a="1"/>
  <c r="E179" i="43" s="1"/>
  <c r="F261" i="43" a="1"/>
  <c r="F261" i="43" s="1"/>
  <c r="F675" i="43" a="1"/>
  <c r="F675" i="43" s="1"/>
  <c r="E163" i="43" a="1"/>
  <c r="E163" i="43" s="1"/>
  <c r="D192" i="43" a="1"/>
  <c r="D192" i="43" s="1"/>
  <c r="G541" i="43" a="1"/>
  <c r="G541" i="43" s="1"/>
  <c r="E395" i="43" a="1"/>
  <c r="E395" i="43" s="1"/>
  <c r="F416" i="43" a="1"/>
  <c r="F416" i="43" s="1"/>
  <c r="F445" i="43" a="1"/>
  <c r="F445" i="43" s="1"/>
  <c r="D473" i="43" a="1"/>
  <c r="D473" i="43" s="1"/>
  <c r="G669" i="43" a="1"/>
  <c r="G669" i="43" s="1"/>
  <c r="G649" i="43" a="1"/>
  <c r="G649" i="43" s="1"/>
  <c r="F591" i="43" a="1"/>
  <c r="F591" i="43" s="1"/>
  <c r="D413" i="43" a="1"/>
  <c r="D413" i="43" s="1"/>
  <c r="D151" i="43" a="1"/>
  <c r="D151" i="43" s="1"/>
  <c r="F56" i="43" a="1"/>
  <c r="F56" i="43" s="1"/>
  <c r="F528" i="43" a="1"/>
  <c r="F528" i="43" s="1"/>
  <c r="D310" i="43" a="1"/>
  <c r="D310" i="43" s="1"/>
  <c r="D414" i="43" a="1"/>
  <c r="D414" i="43" s="1"/>
  <c r="F401" i="43" a="1"/>
  <c r="F401" i="43" s="1"/>
  <c r="D635" i="43" a="1"/>
  <c r="D635" i="43" s="1"/>
  <c r="C450" i="43" a="1"/>
  <c r="C450" i="43" s="1"/>
  <c r="G525" i="43" a="1"/>
  <c r="G525" i="43" s="1"/>
  <c r="D229" i="43" a="1"/>
  <c r="D229" i="43" s="1"/>
  <c r="G463" i="43" a="1"/>
  <c r="G463" i="43" s="1"/>
  <c r="D72" i="43" a="1"/>
  <c r="D72" i="43" s="1"/>
  <c r="D285" i="43" a="1"/>
  <c r="D285" i="43" s="1"/>
  <c r="F234" i="43" a="1"/>
  <c r="F234" i="43" s="1"/>
  <c r="D634" i="43" a="1"/>
  <c r="D634" i="43" s="1"/>
  <c r="G298" i="43" a="1"/>
  <c r="G298" i="43" s="1"/>
  <c r="G556" i="43" a="1"/>
  <c r="G556" i="43" s="1"/>
  <c r="F95" i="43" a="1"/>
  <c r="F95" i="43" s="1"/>
  <c r="F672" i="43" a="1"/>
  <c r="F672" i="43" s="1"/>
  <c r="G673" i="43" a="1"/>
  <c r="G673" i="43" s="1"/>
  <c r="C163" i="43" a="1"/>
  <c r="C163" i="43" s="1"/>
  <c r="C605" i="43" a="1"/>
  <c r="C605" i="43" s="1"/>
  <c r="G111" i="43" a="1"/>
  <c r="G111" i="43" s="1"/>
  <c r="G51" i="43" a="1"/>
  <c r="G51" i="43" s="1"/>
  <c r="C436" i="43" a="1"/>
  <c r="C436" i="43" s="1"/>
  <c r="C655" i="43" a="1"/>
  <c r="C655" i="43" s="1"/>
  <c r="F334" i="43" a="1"/>
  <c r="F334" i="43" s="1"/>
  <c r="E696" i="43" a="1"/>
  <c r="E696" i="43" s="1"/>
  <c r="G333" i="43" a="1"/>
  <c r="G333" i="43" s="1"/>
  <c r="D227" i="43" a="1"/>
  <c r="D227" i="43" s="1"/>
  <c r="E418" i="43" a="1"/>
  <c r="E418" i="43" s="1"/>
  <c r="E613" i="43" a="1"/>
  <c r="E613" i="43" s="1"/>
  <c r="D334" i="43" a="1"/>
  <c r="D334" i="43" s="1"/>
  <c r="G655" i="43" a="1"/>
  <c r="G655" i="43" s="1"/>
  <c r="G451" i="43" a="1"/>
  <c r="G451" i="43" s="1"/>
  <c r="G416" i="43" a="1"/>
  <c r="G416" i="43" s="1"/>
  <c r="F155" i="43" a="1"/>
  <c r="F155" i="43" s="1"/>
  <c r="F649" i="43" a="1"/>
  <c r="F649" i="43" s="1"/>
  <c r="D224" i="43" a="1"/>
  <c r="D224" i="43" s="1"/>
  <c r="D163" i="43" a="1"/>
  <c r="D163" i="43" s="1"/>
  <c r="D639" i="43" a="1"/>
  <c r="D639" i="43" s="1"/>
  <c r="D387" i="43" a="1"/>
  <c r="D387" i="43" s="1"/>
  <c r="D438" i="43" a="1"/>
  <c r="D438" i="43" s="1"/>
  <c r="D162" i="43" a="1"/>
  <c r="D162" i="43" s="1"/>
  <c r="F688" i="43" a="1"/>
  <c r="F688" i="43" s="1"/>
  <c r="G324" i="43" a="1"/>
  <c r="G324" i="43" s="1"/>
  <c r="D259" i="43" a="1"/>
  <c r="D259" i="43" s="1"/>
  <c r="F486" i="43" a="1"/>
  <c r="F486" i="43" s="1"/>
  <c r="C644" i="43" a="1"/>
  <c r="C644" i="43" s="1"/>
  <c r="E679" i="43" a="1"/>
  <c r="E679" i="43" s="1"/>
  <c r="D255" i="43" a="1"/>
  <c r="D255" i="43" s="1"/>
  <c r="F567" i="43" a="1"/>
  <c r="F567" i="43" s="1"/>
  <c r="G639" i="43" a="1"/>
  <c r="G639" i="43" s="1"/>
  <c r="E205" i="43" a="1"/>
  <c r="E205" i="43" s="1"/>
  <c r="C120" i="43" a="1"/>
  <c r="C120" i="43" s="1"/>
  <c r="E255" i="43" a="1"/>
  <c r="E255" i="43" s="1"/>
  <c r="G529" i="43" a="1"/>
  <c r="G529" i="43" s="1"/>
  <c r="G466" i="43" a="1"/>
  <c r="G466" i="43" s="1"/>
  <c r="G501" i="43" a="1"/>
  <c r="G501" i="43" s="1"/>
  <c r="C536" i="43" a="1"/>
  <c r="C536" i="43" s="1"/>
  <c r="E667" i="43" a="1"/>
  <c r="E667" i="43" s="1"/>
  <c r="E207" i="43" a="1"/>
  <c r="E207" i="43" s="1"/>
  <c r="F140" i="43" a="1"/>
  <c r="F140" i="43" s="1"/>
  <c r="D364" i="43" a="1"/>
  <c r="D364" i="43" s="1"/>
  <c r="C634" i="43" a="1"/>
  <c r="C634" i="43" s="1"/>
  <c r="F404" i="43" a="1"/>
  <c r="F404" i="43" s="1"/>
  <c r="G528" i="43" a="1"/>
  <c r="G528" i="43" s="1"/>
  <c r="G134" i="43" a="1"/>
  <c r="G134" i="43" s="1"/>
  <c r="F303" i="43" a="1"/>
  <c r="F303" i="43" s="1"/>
  <c r="D359" i="43" a="1"/>
  <c r="D359" i="43" s="1"/>
  <c r="E709" i="43" a="1"/>
  <c r="E709" i="43" s="1"/>
  <c r="E46" i="43" a="1"/>
  <c r="E46" i="43" s="1"/>
  <c r="E145" i="43" a="1"/>
  <c r="E145" i="43" s="1"/>
  <c r="D59" i="43" a="1"/>
  <c r="D59" i="43" s="1"/>
  <c r="E564" i="43" a="1"/>
  <c r="E564" i="43" s="1"/>
  <c r="F163" i="43" a="1"/>
  <c r="F163" i="43" s="1"/>
  <c r="E567" i="43" a="1"/>
  <c r="E567" i="43" s="1"/>
  <c r="D109" i="43" a="1"/>
  <c r="D109" i="43" s="1"/>
  <c r="D110" i="43" a="1"/>
  <c r="D110" i="43" s="1"/>
  <c r="C707" i="43" a="1"/>
  <c r="C707" i="43" s="1"/>
  <c r="E64" i="43" a="1"/>
  <c r="E64" i="43" s="1"/>
  <c r="C508" i="43" a="1"/>
  <c r="C508" i="43" s="1"/>
  <c r="G171" i="43" a="1"/>
  <c r="G171" i="43" s="1"/>
  <c r="F171" i="43" a="1"/>
  <c r="F171" i="43" s="1"/>
  <c r="D129" i="43" a="1"/>
  <c r="D129" i="43" s="1"/>
  <c r="G477" i="43" a="1"/>
  <c r="G477" i="43" s="1"/>
  <c r="G592" i="43" a="1"/>
  <c r="G592" i="43" s="1"/>
  <c r="F605" i="43" a="1"/>
  <c r="F605" i="43" s="1"/>
  <c r="G196" i="43" a="1"/>
  <c r="G196" i="43" s="1"/>
  <c r="F70" i="43" a="1"/>
  <c r="F70" i="43" s="1"/>
  <c r="E86" i="43" a="1"/>
  <c r="E86" i="43" s="1"/>
  <c r="F262" i="43" a="1"/>
  <c r="F262" i="43" s="1"/>
  <c r="D478" i="43" a="1"/>
  <c r="D478" i="43" s="1"/>
  <c r="E698" i="43" a="1"/>
  <c r="E698" i="43" s="1"/>
  <c r="F191" i="43" a="1"/>
  <c r="F191" i="43" s="1"/>
  <c r="E607" i="43" a="1"/>
  <c r="E607" i="43" s="1"/>
  <c r="D287" i="43" a="1"/>
  <c r="D287" i="43" s="1"/>
  <c r="D408" i="43" a="1"/>
  <c r="D408" i="43" s="1"/>
  <c r="G301" i="43" a="1"/>
  <c r="G301" i="43" s="1"/>
  <c r="G215" i="43" a="1"/>
  <c r="G215" i="43" s="1"/>
  <c r="C311" i="43" a="1"/>
  <c r="C311" i="43" s="1"/>
  <c r="E584" i="43" a="1"/>
  <c r="E584" i="43" s="1"/>
  <c r="E177" i="43" a="1"/>
  <c r="E177" i="43" s="1"/>
  <c r="E381" i="43" a="1"/>
  <c r="E381" i="43" s="1"/>
  <c r="G579" i="43" a="1"/>
  <c r="G579" i="43" s="1"/>
  <c r="D567" i="43" a="1"/>
  <c r="D567" i="43" s="1"/>
  <c r="E457" i="43" a="1"/>
  <c r="E457" i="43" s="1"/>
  <c r="D161" i="43" a="1"/>
  <c r="D161" i="43" s="1"/>
  <c r="C418" i="43" a="1"/>
  <c r="C418" i="43" s="1"/>
  <c r="D324" i="43" a="1"/>
  <c r="D324" i="43" s="1"/>
  <c r="C144" i="43" a="1"/>
  <c r="C144" i="43" s="1"/>
  <c r="D330" i="43" a="1"/>
  <c r="D330" i="43" s="1"/>
  <c r="G380" i="43" a="1"/>
  <c r="G380" i="43" s="1"/>
  <c r="F697" i="43" a="1"/>
  <c r="F697" i="43" s="1"/>
  <c r="F355" i="43" a="1"/>
  <c r="F355" i="43" s="1"/>
  <c r="D495" i="43" a="1"/>
  <c r="D495" i="43" s="1"/>
  <c r="G621" i="43" a="1"/>
  <c r="G621" i="43" s="1"/>
  <c r="D116" i="43" a="1"/>
  <c r="D116" i="43" s="1"/>
  <c r="F606" i="43" a="1"/>
  <c r="F606" i="43" s="1"/>
  <c r="D658" i="43" a="1"/>
  <c r="D658" i="43" s="1"/>
  <c r="G550" i="43" a="1"/>
  <c r="G550" i="43" s="1"/>
  <c r="E313" i="43" a="1"/>
  <c r="E313" i="43" s="1"/>
  <c r="G147" i="43" a="1"/>
  <c r="G147" i="43" s="1"/>
  <c r="D123" i="43" a="1"/>
  <c r="D123" i="43" s="1"/>
  <c r="G656" i="43" a="1"/>
  <c r="G656" i="43" s="1"/>
  <c r="D133" i="43" a="1"/>
  <c r="D133" i="43" s="1"/>
  <c r="D681" i="43" a="1"/>
  <c r="D681" i="43" s="1"/>
  <c r="G569" i="43" a="1"/>
  <c r="G569" i="43" s="1"/>
  <c r="F92" i="43" a="1"/>
  <c r="F92" i="43" s="1"/>
  <c r="C316" i="43" a="1"/>
  <c r="C316" i="43" s="1"/>
  <c r="G344" i="43" a="1"/>
  <c r="G344" i="43" s="1"/>
  <c r="C483" i="43" a="1"/>
  <c r="C483" i="43" s="1"/>
  <c r="F147" i="43" a="1"/>
  <c r="F147" i="43" s="1"/>
  <c r="F607" i="43" a="1"/>
  <c r="F607" i="43" s="1"/>
  <c r="C637" i="43" a="1"/>
  <c r="C637" i="43" s="1"/>
  <c r="C107" i="43" a="1"/>
  <c r="C107" i="43" s="1"/>
  <c r="E518" i="43" a="1"/>
  <c r="E518" i="43" s="1"/>
  <c r="G360" i="43" a="1"/>
  <c r="G360" i="43" s="1"/>
  <c r="G653" i="43" a="1"/>
  <c r="G653" i="43" s="1"/>
  <c r="G464" i="43" a="1"/>
  <c r="G464" i="43" s="1"/>
  <c r="C543" i="43" a="1"/>
  <c r="C543" i="43" s="1"/>
  <c r="F179" i="43" a="1"/>
  <c r="F179" i="43" s="1"/>
  <c r="F383" i="43" a="1"/>
  <c r="F383" i="43" s="1"/>
  <c r="D362" i="43" a="1"/>
  <c r="D362" i="43" s="1"/>
  <c r="G534" i="43" a="1"/>
  <c r="G534" i="43" s="1"/>
  <c r="D280" i="43" a="1"/>
  <c r="D280" i="43" s="1"/>
  <c r="E487" i="43" a="1"/>
  <c r="E487" i="43" s="1"/>
  <c r="D434" i="43" a="1"/>
  <c r="D434" i="43" s="1"/>
  <c r="F192" i="43" a="1"/>
  <c r="F192" i="43" s="1"/>
  <c r="F421" i="43" a="1"/>
  <c r="F421" i="43" s="1"/>
  <c r="C166" i="43" a="1"/>
  <c r="C166" i="43" s="1"/>
  <c r="F511" i="43" a="1"/>
  <c r="F511" i="43" s="1"/>
  <c r="D53" i="43" a="1"/>
  <c r="D53" i="43" s="1"/>
  <c r="G487" i="43" a="1"/>
  <c r="G487" i="43" s="1"/>
  <c r="D501" i="43" a="1"/>
  <c r="D501" i="43" s="1"/>
  <c r="F57" i="43" a="1"/>
  <c r="F57" i="43" s="1"/>
  <c r="F213" i="43" a="1"/>
  <c r="F213" i="43" s="1"/>
  <c r="F536" i="43" a="1"/>
  <c r="F536" i="43" s="1"/>
  <c r="F51" i="43" a="1"/>
  <c r="F51" i="43" s="1"/>
  <c r="C479" i="43" a="1"/>
  <c r="C479" i="43" s="1"/>
  <c r="D677" i="43" a="1"/>
  <c r="D677" i="43" s="1"/>
  <c r="E599" i="43" a="1"/>
  <c r="E599" i="43" s="1"/>
  <c r="G213" i="43" a="1"/>
  <c r="G213" i="43" s="1"/>
  <c r="E105" i="43" a="1"/>
  <c r="E105" i="43" s="1"/>
  <c r="E439" i="43" a="1"/>
  <c r="E439" i="43" s="1"/>
  <c r="C387" i="43" a="1"/>
  <c r="C387" i="43" s="1"/>
  <c r="F387" i="43" a="1"/>
  <c r="F387" i="43" s="1"/>
  <c r="G64" i="43" a="1"/>
  <c r="G64" i="43" s="1"/>
  <c r="E677" i="43" a="1"/>
  <c r="E677" i="43" s="1"/>
  <c r="C702" i="43" a="1"/>
  <c r="C702" i="43" s="1"/>
  <c r="F465" i="43" a="1"/>
  <c r="F465" i="43" s="1"/>
  <c r="E165" i="43" a="1"/>
  <c r="E165" i="43" s="1"/>
  <c r="E65" i="43" a="1"/>
  <c r="E65" i="43" s="1"/>
  <c r="E423" i="43" a="1"/>
  <c r="E423" i="43" s="1"/>
  <c r="F86" i="43" a="1"/>
  <c r="F86" i="43" s="1"/>
  <c r="C362" i="43" a="1"/>
  <c r="C362" i="43" s="1"/>
  <c r="F585" i="43" a="1"/>
  <c r="F585" i="43" s="1"/>
  <c r="G291" i="43" a="1"/>
  <c r="G291" i="43" s="1"/>
  <c r="G450" i="43" a="1"/>
  <c r="G450" i="43" s="1"/>
  <c r="G98" i="43" a="1"/>
  <c r="G98" i="43" s="1"/>
  <c r="C406" i="43" a="1"/>
  <c r="C406" i="43" s="1"/>
  <c r="E686" i="43" a="1"/>
  <c r="E686" i="43" s="1"/>
  <c r="F152" i="43" a="1"/>
  <c r="F152" i="43" s="1"/>
  <c r="G581" i="43" a="1"/>
  <c r="G581" i="43" s="1"/>
  <c r="G281" i="43" a="1"/>
  <c r="G281" i="43" s="1"/>
  <c r="D193" i="43" a="1"/>
  <c r="D193" i="43" s="1"/>
  <c r="D257" i="43" a="1"/>
  <c r="D257" i="43" s="1"/>
  <c r="E45" i="43" a="1"/>
  <c r="E45" i="43" s="1"/>
  <c r="C565" i="43" a="1"/>
  <c r="C565" i="43" s="1"/>
  <c r="G661" i="43" a="1"/>
  <c r="G661" i="43" s="1"/>
  <c r="E261" i="43" a="1"/>
  <c r="E261" i="43" s="1"/>
  <c r="C175" i="43" a="1"/>
  <c r="C175" i="43" s="1"/>
  <c r="G297" i="43" a="1"/>
  <c r="G297" i="43" s="1"/>
  <c r="D369" i="43" a="1"/>
  <c r="D369" i="43" s="1"/>
  <c r="C343" i="43" a="1"/>
  <c r="C343" i="43" s="1"/>
  <c r="C696" i="43" a="1"/>
  <c r="C696" i="43" s="1"/>
  <c r="F514" i="43" a="1"/>
  <c r="F514" i="43" s="1"/>
  <c r="E53" i="43" a="1"/>
  <c r="E53" i="43" s="1"/>
  <c r="C521" i="43" a="1"/>
  <c r="C521" i="43" s="1"/>
  <c r="E219" i="43" a="1"/>
  <c r="E219" i="43" s="1"/>
  <c r="G687" i="43" a="1"/>
  <c r="G687" i="43" s="1"/>
  <c r="F172" i="43" a="1"/>
  <c r="F172" i="43" s="1"/>
  <c r="F527" i="43" a="1"/>
  <c r="F527" i="43" s="1"/>
  <c r="C599" i="43" a="1"/>
  <c r="C599" i="43" s="1"/>
  <c r="C487" i="43" a="1"/>
  <c r="C487" i="43" s="1"/>
  <c r="E170" i="43" a="1"/>
  <c r="E170" i="43" s="1"/>
  <c r="E210" i="43" a="1"/>
  <c r="E210" i="43" s="1"/>
  <c r="D684" i="43" a="1"/>
  <c r="D684" i="43" s="1"/>
  <c r="C395" i="43" a="1"/>
  <c r="C395" i="43" s="1"/>
  <c r="E144" i="43" a="1"/>
  <c r="E144" i="43" s="1"/>
  <c r="G620" i="43" a="1"/>
  <c r="G620" i="43" s="1"/>
  <c r="G444" i="43" a="1"/>
  <c r="G444" i="43" s="1"/>
  <c r="C684" i="43" a="1"/>
  <c r="C684" i="43" s="1"/>
  <c r="G123" i="43" a="1"/>
  <c r="G123" i="43" s="1"/>
  <c r="E525" i="43" a="1"/>
  <c r="E525" i="43" s="1"/>
  <c r="C397" i="43" a="1"/>
  <c r="C397" i="43" s="1"/>
  <c r="F429" i="43" a="1"/>
  <c r="F429" i="43" s="1"/>
  <c r="G611" i="43" a="1"/>
  <c r="G611" i="43" s="1"/>
  <c r="C401" i="43" a="1"/>
  <c r="C401" i="43" s="1"/>
  <c r="C376" i="43" a="1"/>
  <c r="C376" i="43" s="1"/>
  <c r="C161" i="43" a="1"/>
  <c r="C161" i="43" s="1"/>
  <c r="D351" i="43" a="1"/>
  <c r="D351" i="43" s="1"/>
  <c r="C665" i="43" a="1"/>
  <c r="C665" i="43" s="1"/>
  <c r="C584" i="43" a="1"/>
  <c r="C584" i="43" s="1"/>
  <c r="E136" i="43" a="1"/>
  <c r="E136" i="43" s="1"/>
  <c r="E537" i="43" a="1"/>
  <c r="E537" i="43" s="1"/>
  <c r="D627" i="43" a="1"/>
  <c r="D627" i="43" s="1"/>
  <c r="C226" i="43" a="1"/>
  <c r="C226" i="43" s="1"/>
  <c r="D141" i="43" a="1"/>
  <c r="D141" i="43" s="1"/>
  <c r="F571" i="43" a="1"/>
  <c r="F571" i="43" s="1"/>
  <c r="C82" i="43" a="1"/>
  <c r="C82" i="43" s="1"/>
  <c r="D619" i="43" a="1"/>
  <c r="D619" i="43" s="1"/>
  <c r="E702" i="43" a="1"/>
  <c r="E702" i="43" s="1"/>
  <c r="D67" i="43" a="1"/>
  <c r="D67" i="43" s="1"/>
  <c r="E549" i="43" a="1"/>
  <c r="E549" i="43" s="1"/>
  <c r="F665" i="43" a="1"/>
  <c r="F665" i="43" s="1"/>
  <c r="E635" i="43" a="1"/>
  <c r="E635" i="43" s="1"/>
  <c r="E95" i="43" a="1"/>
  <c r="E95" i="43" s="1"/>
  <c r="D500" i="43" a="1"/>
  <c r="D500" i="43" s="1"/>
  <c r="G375" i="43" a="1"/>
  <c r="G375" i="43" s="1"/>
  <c r="G104" i="43" a="1"/>
  <c r="G104" i="43" s="1"/>
  <c r="E507" i="43" a="1"/>
  <c r="E507" i="43" s="1"/>
  <c r="F584" i="43" a="1"/>
  <c r="F584" i="43" s="1"/>
  <c r="E586" i="43" a="1"/>
  <c r="E586" i="43" s="1"/>
  <c r="E529" i="43" a="1"/>
  <c r="E529" i="43" s="1"/>
  <c r="D537" i="43" a="1"/>
  <c r="D537" i="43" s="1"/>
  <c r="G414" i="43" a="1"/>
  <c r="G414" i="43" s="1"/>
  <c r="C255" i="43" a="1"/>
  <c r="C255" i="43" s="1"/>
  <c r="C310" i="43" a="1"/>
  <c r="C310" i="43" s="1"/>
  <c r="E106" i="43" a="1"/>
  <c r="E106" i="43" s="1"/>
  <c r="E82" i="43" a="1"/>
  <c r="E82" i="43" s="1"/>
  <c r="G56" i="43" a="1"/>
  <c r="G56" i="43" s="1"/>
  <c r="C549" i="43" a="1"/>
  <c r="C549" i="43" s="1"/>
  <c r="C495" i="43" a="1"/>
  <c r="C495" i="43" s="1"/>
  <c r="G355" i="43" a="1"/>
  <c r="G355" i="43" s="1"/>
  <c r="D284" i="43" a="1"/>
  <c r="D284" i="43" s="1"/>
  <c r="C206" i="43" a="1"/>
  <c r="C206" i="43" s="1"/>
  <c r="D46" i="43" a="1"/>
  <c r="D46" i="43" s="1"/>
  <c r="E372" i="43" a="1"/>
  <c r="E372" i="43" s="1"/>
  <c r="D429" i="43" a="1"/>
  <c r="D429" i="43" s="1"/>
  <c r="D304" i="43" a="1"/>
  <c r="D304" i="43" s="1"/>
  <c r="C325" i="43" a="1"/>
  <c r="C325" i="43" s="1"/>
  <c r="E344" i="43" a="1"/>
  <c r="E344" i="43" s="1"/>
  <c r="C490" i="43" a="1"/>
  <c r="C490" i="43" s="1"/>
  <c r="C72" i="43" a="1"/>
  <c r="C72" i="43" s="1"/>
  <c r="F198" i="43" a="1"/>
  <c r="F198" i="43" s="1"/>
  <c r="E376" i="43" a="1"/>
  <c r="E376" i="43" s="1"/>
  <c r="F116" i="43" a="1"/>
  <c r="F116" i="43" s="1"/>
  <c r="C48" i="43" a="1"/>
  <c r="C48" i="43" s="1"/>
  <c r="G268" i="43" a="1"/>
  <c r="G268" i="43" s="1"/>
  <c r="D439" i="43" a="1"/>
  <c r="D439" i="43" s="1"/>
  <c r="F100" i="43" a="1"/>
  <c r="F100" i="43" s="1"/>
  <c r="D700" i="43" a="1"/>
  <c r="D700" i="43" s="1"/>
  <c r="G310" i="43" a="1"/>
  <c r="G310" i="43" s="1"/>
  <c r="C577" i="43" a="1"/>
  <c r="C577" i="43" s="1"/>
  <c r="G113" i="43" a="1"/>
  <c r="G113" i="43" s="1"/>
  <c r="C159" i="43" a="1"/>
  <c r="C159" i="43" s="1"/>
  <c r="E476" i="43" a="1"/>
  <c r="E476" i="43" s="1"/>
  <c r="C99" i="43" a="1"/>
  <c r="C99" i="43" s="1"/>
  <c r="G84" i="43" a="1"/>
  <c r="G84" i="43" s="1"/>
  <c r="F250" i="43" a="1"/>
  <c r="F250" i="43" s="1"/>
  <c r="G282" i="43" a="1"/>
  <c r="G282" i="43" s="1"/>
  <c r="F149" i="43" a="1"/>
  <c r="F149" i="43" s="1"/>
  <c r="F344" i="43" a="1"/>
  <c r="F344" i="43" s="1"/>
  <c r="F593" i="43" a="1"/>
  <c r="F593" i="43" s="1"/>
  <c r="C294" i="43" a="1"/>
  <c r="C294" i="43" s="1"/>
  <c r="C700" i="43" a="1"/>
  <c r="C700" i="43" s="1"/>
  <c r="G618" i="43" a="1"/>
  <c r="G618" i="43" s="1"/>
  <c r="G231" i="43" a="1"/>
  <c r="G231" i="43" s="1"/>
  <c r="D711" i="43" a="1"/>
  <c r="D711" i="43" s="1"/>
  <c r="G686" i="43" a="1"/>
  <c r="G686" i="43" s="1"/>
  <c r="E480" i="43" a="1"/>
  <c r="E480" i="43" s="1"/>
  <c r="D58" i="43" a="1"/>
  <c r="D58" i="43" s="1"/>
  <c r="C366" i="43" a="1"/>
  <c r="C366" i="43" s="1"/>
  <c r="E113" i="43" a="1"/>
  <c r="E113" i="43" s="1"/>
  <c r="C220" i="43" a="1"/>
  <c r="C220" i="43" s="1"/>
  <c r="F395" i="43" a="1"/>
  <c r="F395" i="43" s="1"/>
  <c r="D138" i="43" a="1"/>
  <c r="D138" i="43" s="1"/>
  <c r="E201" i="43" a="1"/>
  <c r="E201" i="43" s="1"/>
  <c r="E661" i="43" a="1"/>
  <c r="E661" i="43" s="1"/>
  <c r="G78" i="43" a="1"/>
  <c r="G78" i="43" s="1"/>
  <c r="G140" i="43" a="1"/>
  <c r="G140" i="43" s="1"/>
  <c r="D682" i="43" a="1"/>
  <c r="D682" i="43" s="1"/>
  <c r="D702" i="43" a="1"/>
  <c r="D702" i="43" s="1"/>
  <c r="G278" i="43" a="1"/>
  <c r="G278" i="43" s="1"/>
  <c r="F407" i="43" a="1"/>
  <c r="F407" i="43" s="1"/>
  <c r="F686" i="43" a="1"/>
  <c r="F686" i="43" s="1"/>
  <c r="D327" i="43" a="1"/>
  <c r="D327" i="43" s="1"/>
  <c r="F291" i="43" a="1"/>
  <c r="F291" i="43" s="1"/>
  <c r="F521" i="43" a="1"/>
  <c r="F521" i="43" s="1"/>
  <c r="G46" i="43" a="1"/>
  <c r="G46" i="43" s="1"/>
  <c r="G170" i="43" a="1"/>
  <c r="G170" i="43" s="1"/>
  <c r="G141" i="43" a="1"/>
  <c r="G141" i="43" s="1"/>
  <c r="F467" i="43" a="1"/>
  <c r="F467" i="43" s="1"/>
  <c r="F661" i="43" a="1"/>
  <c r="F661" i="43" s="1"/>
  <c r="C59" i="43" a="1"/>
  <c r="C59" i="43" s="1"/>
  <c r="E688" i="43" a="1"/>
  <c r="E688" i="43" s="1"/>
  <c r="E320" i="43" a="1"/>
  <c r="E320" i="43" s="1"/>
  <c r="E305" i="43" a="1"/>
  <c r="E305" i="43" s="1"/>
  <c r="F150" i="43" a="1"/>
  <c r="F150" i="43" s="1"/>
  <c r="F628" i="43" a="1"/>
  <c r="F628" i="43" s="1"/>
  <c r="E311" i="43" a="1"/>
  <c r="E311" i="43" s="1"/>
  <c r="F345" i="43" a="1"/>
  <c r="F345" i="43" s="1"/>
  <c r="C287" i="43" a="1"/>
  <c r="C287" i="43" s="1"/>
  <c r="F252" i="43" a="1"/>
  <c r="F252" i="43" s="1"/>
  <c r="C529" i="43" a="1"/>
  <c r="C529" i="43" s="1"/>
  <c r="E296" i="43" a="1"/>
  <c r="E296" i="43" s="1"/>
  <c r="G302" i="43" a="1"/>
  <c r="G302" i="43" s="1"/>
  <c r="C165" i="43" a="1"/>
  <c r="C165" i="43" s="1"/>
  <c r="C149" i="43" a="1"/>
  <c r="C149" i="43" s="1"/>
  <c r="C525" i="43" a="1"/>
  <c r="C525" i="43" s="1"/>
  <c r="E168" i="43" a="1"/>
  <c r="E168" i="43" s="1"/>
  <c r="D266" i="43" a="1"/>
  <c r="D266" i="43" s="1"/>
  <c r="D170" i="43" a="1"/>
  <c r="D170" i="43" s="1"/>
  <c r="G315" i="43" a="1"/>
  <c r="G315" i="43" s="1"/>
  <c r="C211" i="43" a="1"/>
  <c r="C211" i="43" s="1"/>
  <c r="C425" i="43" a="1"/>
  <c r="C425" i="43" s="1"/>
  <c r="F577" i="43" a="1"/>
  <c r="F577" i="43" s="1"/>
  <c r="G462" i="43" a="1"/>
  <c r="G462" i="43" s="1"/>
  <c r="E707" i="43" a="1"/>
  <c r="E707" i="43" s="1"/>
  <c r="G679" i="43" a="1"/>
  <c r="G679" i="43" s="1"/>
  <c r="G118" i="43" a="1"/>
  <c r="G118" i="43" s="1"/>
  <c r="F75" i="43" a="1"/>
  <c r="F75" i="43" s="1"/>
  <c r="D68" i="43" a="1"/>
  <c r="D68" i="43" s="1"/>
  <c r="F653" i="43" a="1"/>
  <c r="F653" i="43" s="1"/>
  <c r="G155" i="43" a="1"/>
  <c r="G155" i="43" s="1"/>
  <c r="D214" i="43" a="1"/>
  <c r="D214" i="43" s="1"/>
  <c r="D318" i="43" a="1"/>
  <c r="D318" i="43" s="1"/>
  <c r="C452" i="43" a="1"/>
  <c r="C452" i="43" s="1"/>
  <c r="E212" i="43" a="1"/>
  <c r="E212" i="43" s="1"/>
  <c r="D583" i="43" a="1"/>
  <c r="D583" i="43" s="1"/>
  <c r="G423" i="43" a="1"/>
  <c r="G423" i="43" s="1"/>
  <c r="D306" i="43" a="1"/>
  <c r="D306" i="43" s="1"/>
  <c r="G711" i="43" a="1"/>
  <c r="G711" i="43" s="1"/>
  <c r="E51" i="43" a="1"/>
  <c r="E51" i="43" s="1"/>
  <c r="D532" i="43" a="1"/>
  <c r="D532" i="43" s="1"/>
  <c r="F681" i="43" a="1"/>
  <c r="F681" i="43" s="1"/>
  <c r="D66" i="43" a="1"/>
  <c r="D66" i="43" s="1"/>
  <c r="C49" i="43" a="1"/>
  <c r="C49" i="43" s="1"/>
  <c r="G58" i="43" a="1"/>
  <c r="G58" i="43" s="1"/>
  <c r="F112" i="43" a="1"/>
  <c r="F112" i="43" s="1"/>
  <c r="F159" i="43" a="1"/>
  <c r="F159" i="43" s="1"/>
  <c r="E173" i="43" a="1"/>
  <c r="E173" i="43" s="1"/>
  <c r="F211" i="43" a="1"/>
  <c r="F211" i="43" s="1"/>
  <c r="E660" i="43" a="1"/>
  <c r="E660" i="43" s="1"/>
  <c r="D341" i="43" a="1"/>
  <c r="D341" i="43" s="1"/>
  <c r="E618" i="43" a="1"/>
  <c r="E618" i="43" s="1"/>
  <c r="D219" i="43" a="1"/>
  <c r="D219" i="43" s="1"/>
  <c r="D74" i="43" a="1"/>
  <c r="D74" i="43" s="1"/>
  <c r="C500" i="43" a="1"/>
  <c r="C500" i="43" s="1"/>
  <c r="F59" i="43" a="1"/>
  <c r="F59" i="43" s="1"/>
  <c r="E162" i="43" a="1"/>
  <c r="E162" i="43" s="1"/>
  <c r="F379" i="43" a="1"/>
  <c r="F379" i="43" s="1"/>
  <c r="F157" i="43" a="1"/>
  <c r="F157" i="43" s="1"/>
  <c r="F646" i="43" a="1"/>
  <c r="F646" i="43" s="1"/>
  <c r="G413" i="43" a="1"/>
  <c r="G413" i="43" s="1"/>
  <c r="D154" i="43" a="1"/>
  <c r="D154" i="43" s="1"/>
  <c r="E393" i="43" a="1"/>
  <c r="E393" i="43" s="1"/>
  <c r="E135" i="43" a="1"/>
  <c r="E135" i="43" s="1"/>
  <c r="C105" i="43" a="1"/>
  <c r="C105" i="43" s="1"/>
  <c r="G334" i="43" a="1"/>
  <c r="G334" i="43" s="1"/>
  <c r="C581" i="43" a="1"/>
  <c r="C581" i="43" s="1"/>
  <c r="C200" i="43" a="1"/>
  <c r="C200" i="43" s="1"/>
  <c r="D313" i="43" a="1"/>
  <c r="D313" i="43" s="1"/>
  <c r="C222" i="43" a="1"/>
  <c r="C222" i="43" s="1"/>
  <c r="E640" i="43" a="1"/>
  <c r="E640" i="43" s="1"/>
  <c r="C625" i="43" a="1"/>
  <c r="C625" i="43" s="1"/>
  <c r="E577" i="43" a="1"/>
  <c r="E577" i="43" s="1"/>
  <c r="C198" i="43" a="1"/>
  <c r="C198" i="43" s="1"/>
  <c r="D614" i="43" a="1"/>
  <c r="D614" i="43" s="1"/>
  <c r="D79" i="43" a="1"/>
  <c r="D79" i="43" s="1"/>
  <c r="D128" i="43" a="1"/>
  <c r="D128" i="43" s="1"/>
  <c r="G266" i="43" a="1"/>
  <c r="G266" i="43" s="1"/>
  <c r="C155" i="43" a="1"/>
  <c r="C155" i="43" s="1"/>
  <c r="D508" i="43" a="1"/>
  <c r="D508" i="43" s="1"/>
  <c r="F99" i="43" a="1"/>
  <c r="F99" i="43" s="1"/>
  <c r="E112" i="43" a="1"/>
  <c r="E112" i="43" s="1"/>
  <c r="E620" i="43" a="1"/>
  <c r="E620" i="43" s="1"/>
  <c r="D345" i="43" a="1"/>
  <c r="D345" i="43" s="1"/>
  <c r="G63" i="43" a="1"/>
  <c r="G63" i="43" s="1"/>
  <c r="G488" i="43" a="1"/>
  <c r="G488" i="43" s="1"/>
  <c r="F480" i="43" a="1"/>
  <c r="F480" i="43" s="1"/>
  <c r="F52" i="43" a="1"/>
  <c r="F52" i="43" s="1"/>
  <c r="G683" i="43" a="1"/>
  <c r="G683" i="43" s="1"/>
  <c r="G583" i="43" a="1"/>
  <c r="G583" i="43" s="1"/>
  <c r="D445" i="43" a="1"/>
  <c r="D445" i="43" s="1"/>
  <c r="F555" i="43" a="1"/>
  <c r="F555" i="43" s="1"/>
  <c r="E262" i="43" a="1"/>
  <c r="E262" i="43" s="1"/>
  <c r="G402" i="43" a="1"/>
  <c r="G402" i="43" s="1"/>
  <c r="C254" i="43" a="1"/>
  <c r="C254" i="43" s="1"/>
  <c r="D441" i="43" a="1"/>
  <c r="D441" i="43" s="1"/>
  <c r="D661" i="43" a="1"/>
  <c r="D661" i="43" s="1"/>
  <c r="E182" i="43" a="1"/>
  <c r="E182" i="43" s="1"/>
  <c r="C84" i="43" a="1"/>
  <c r="C84" i="43" s="1"/>
  <c r="F357" i="43" a="1"/>
  <c r="F357" i="43" s="1"/>
  <c r="F551" i="43" a="1"/>
  <c r="F551" i="43" s="1"/>
  <c r="D460" i="43" a="1"/>
  <c r="D460" i="43" s="1"/>
  <c r="E436" i="43" a="1"/>
  <c r="E436" i="43" s="1"/>
  <c r="C572" i="43" a="1"/>
  <c r="C572" i="43" s="1"/>
  <c r="C607" i="43" a="1"/>
  <c r="C607" i="43" s="1"/>
  <c r="F397" i="43" a="1"/>
  <c r="F397" i="43" s="1"/>
  <c r="F348" i="43" a="1"/>
  <c r="F348" i="43" s="1"/>
  <c r="G584" i="43" a="1"/>
  <c r="G584" i="43" s="1"/>
  <c r="G339" i="43" a="1"/>
  <c r="G339" i="43" s="1"/>
  <c r="D686" i="43" a="1"/>
  <c r="D686" i="43" s="1"/>
  <c r="F79" i="43" a="1"/>
  <c r="F79" i="43" s="1"/>
  <c r="D541" i="43" a="1"/>
  <c r="D541" i="43" s="1"/>
  <c r="F98" i="43" a="1"/>
  <c r="F98" i="43" s="1"/>
  <c r="F360" i="43" a="1"/>
  <c r="F360" i="43" s="1"/>
  <c r="G90" i="43" a="1"/>
  <c r="G90" i="43" s="1"/>
  <c r="G680" i="43" a="1"/>
  <c r="G680" i="43" s="1"/>
  <c r="C353" i="43" a="1"/>
  <c r="C353" i="43" s="1"/>
  <c r="C92" i="43" a="1"/>
  <c r="C92" i="43" s="1"/>
  <c r="G539" i="43" a="1"/>
  <c r="G539" i="43" s="1"/>
  <c r="G705" i="43" a="1"/>
  <c r="G705" i="43" s="1"/>
  <c r="C686" i="43" a="1"/>
  <c r="C686" i="43" s="1"/>
  <c r="G532" i="43" a="1"/>
  <c r="G532" i="43" s="1"/>
  <c r="G86" i="43" a="1"/>
  <c r="G86" i="43" s="1"/>
  <c r="E128" i="43" a="1"/>
  <c r="E128" i="43" s="1"/>
  <c r="E93" i="43" a="1"/>
  <c r="E93" i="43" s="1"/>
  <c r="C563" i="43" a="1"/>
  <c r="C563" i="43" s="1"/>
  <c r="F183" i="43" a="1"/>
  <c r="F183" i="43" s="1"/>
  <c r="F148" i="43" a="1"/>
  <c r="F148" i="43" s="1"/>
  <c r="E534" i="43" a="1"/>
  <c r="E534" i="43" s="1"/>
  <c r="G641" i="43" a="1"/>
  <c r="G641" i="43" s="1"/>
  <c r="F458" i="43" a="1"/>
  <c r="F458" i="43" s="1"/>
  <c r="C313" i="43" a="1"/>
  <c r="C313" i="43" s="1"/>
  <c r="G586" i="43" a="1"/>
  <c r="G586" i="43" s="1"/>
  <c r="D623" i="43" a="1"/>
  <c r="D623" i="43" s="1"/>
  <c r="F689" i="43" a="1"/>
  <c r="F689" i="43" s="1"/>
  <c r="G422" i="43" a="1"/>
  <c r="G422" i="43" s="1"/>
  <c r="G675" i="43" a="1"/>
  <c r="G675" i="43" s="1"/>
  <c r="G612" i="43" a="1"/>
  <c r="G612" i="43" s="1"/>
  <c r="F289" i="43" a="1"/>
  <c r="F289" i="43" s="1"/>
  <c r="E500" i="43" a="1"/>
  <c r="E500" i="43" s="1"/>
  <c r="D158" i="43" a="1"/>
  <c r="D158" i="43" s="1"/>
  <c r="E565" i="43" a="1"/>
  <c r="E565" i="43" s="1"/>
  <c r="F46" i="43" a="1"/>
  <c r="F46" i="43" s="1"/>
  <c r="F207" i="43" a="1"/>
  <c r="F207" i="43" s="1"/>
  <c r="F504" i="43" a="1"/>
  <c r="F504" i="43" s="1"/>
  <c r="F134" i="43" a="1"/>
  <c r="F134" i="43" s="1"/>
  <c r="D339" i="43" a="1"/>
  <c r="D339" i="43" s="1"/>
  <c r="C271" i="43" a="1"/>
  <c r="C271" i="43" s="1"/>
  <c r="G500" i="43" a="1"/>
  <c r="G500" i="43" s="1"/>
  <c r="E278" i="43" a="1"/>
  <c r="E278" i="43" s="1"/>
  <c r="C106" i="43" a="1"/>
  <c r="C106" i="43" s="1"/>
  <c r="C50" i="43" a="1"/>
  <c r="C50" i="43" s="1"/>
  <c r="D660" i="43" a="1"/>
  <c r="D660" i="43" s="1"/>
  <c r="C609" i="43" a="1"/>
  <c r="C609" i="43" s="1"/>
  <c r="G564" i="43" a="1"/>
  <c r="G564" i="43" s="1"/>
  <c r="F558" i="43" a="1"/>
  <c r="F558" i="43" s="1"/>
  <c r="C95" i="43" a="1"/>
  <c r="C95" i="43" s="1"/>
  <c r="F47" i="43" a="1"/>
  <c r="F47" i="43" s="1"/>
  <c r="D291" i="43" a="1"/>
  <c r="D291" i="43" s="1"/>
  <c r="D282" i="43" a="1"/>
  <c r="D282" i="43" s="1"/>
  <c r="F390" i="43" a="1"/>
  <c r="F390" i="43" s="1"/>
  <c r="E247" i="43" a="1"/>
  <c r="E247" i="43" s="1"/>
  <c r="D653" i="43" a="1"/>
  <c r="D653" i="43" s="1"/>
  <c r="E651" i="43" a="1"/>
  <c r="E651" i="43" s="1"/>
  <c r="E116" i="43" a="1"/>
  <c r="E116" i="43" s="1"/>
  <c r="G575" i="43" a="1"/>
  <c r="G575" i="43" s="1"/>
  <c r="F93" i="43" a="1"/>
  <c r="F93" i="43" s="1"/>
  <c r="F492" i="43" a="1"/>
  <c r="F492" i="43" s="1"/>
  <c r="C350" i="43" a="1"/>
  <c r="C350" i="43" s="1"/>
  <c r="D175" i="43" a="1"/>
  <c r="D175" i="43" s="1"/>
  <c r="D394" i="43" a="1"/>
  <c r="D394" i="43" s="1"/>
  <c r="F432" i="43" a="1"/>
  <c r="F432" i="43" s="1"/>
  <c r="F220" i="43" a="1"/>
  <c r="F220" i="43" s="1"/>
  <c r="G471" i="43" a="1"/>
  <c r="G471" i="43" s="1"/>
  <c r="E123" i="43" a="1"/>
  <c r="E123" i="43" s="1"/>
  <c r="F105" i="43" a="1"/>
  <c r="F105" i="43" s="1"/>
  <c r="E605" i="43" a="1"/>
  <c r="E605" i="43" s="1"/>
  <c r="D249" i="43" a="1"/>
  <c r="D249" i="43" s="1"/>
  <c r="D119" i="43" a="1"/>
  <c r="D119" i="43" s="1"/>
  <c r="C208" i="43" a="1"/>
  <c r="C208" i="43" s="1"/>
  <c r="C569" i="43" a="1"/>
  <c r="C569" i="43" s="1"/>
  <c r="F441" i="43" a="1"/>
  <c r="F441" i="43" s="1"/>
  <c r="C635" i="43" a="1"/>
  <c r="C635" i="43" s="1"/>
  <c r="E591" i="43" a="1"/>
  <c r="E591" i="43" s="1"/>
  <c r="E474" i="43" a="1"/>
  <c r="E474" i="43" s="1"/>
  <c r="E402" i="43" a="1"/>
  <c r="E402" i="43" s="1"/>
  <c r="E196" i="43" a="1"/>
  <c r="E196" i="43" s="1"/>
  <c r="C238" i="43" a="1"/>
  <c r="C238" i="43" s="1"/>
  <c r="D371" i="43" a="1"/>
  <c r="D371" i="43" s="1"/>
  <c r="G619" i="43" a="1"/>
  <c r="G619" i="43" s="1"/>
  <c r="C523" i="43" a="1"/>
  <c r="C523" i="43" s="1"/>
  <c r="G116" i="43" a="1"/>
  <c r="G116" i="43" s="1"/>
  <c r="D457" i="43" a="1"/>
  <c r="D457" i="43" s="1"/>
  <c r="E366" i="43" a="1"/>
  <c r="E366" i="43" s="1"/>
  <c r="C591" i="43" a="1"/>
  <c r="C591" i="43" s="1"/>
  <c r="G368" i="43" a="1"/>
  <c r="G368" i="43" s="1"/>
  <c r="G613" i="43" a="1"/>
  <c r="G613" i="43" s="1"/>
  <c r="F109" i="43" a="1"/>
  <c r="F109" i="43" s="1"/>
  <c r="E166" i="43" a="1"/>
  <c r="E166" i="43" s="1"/>
  <c r="D641" i="43" a="1"/>
  <c r="D641" i="43" s="1"/>
  <c r="G537" i="43" a="1"/>
  <c r="G537" i="43" s="1"/>
  <c r="D269" i="43" a="1"/>
  <c r="D269" i="43" s="1"/>
  <c r="D690" i="43" a="1"/>
  <c r="D690" i="43" s="1"/>
  <c r="C574" i="43" a="1"/>
  <c r="C574" i="43" s="1"/>
  <c r="F254" i="43" a="1"/>
  <c r="F254" i="43" s="1"/>
  <c r="C358" i="43" a="1"/>
  <c r="C358" i="43" s="1"/>
  <c r="C119" i="43" a="1"/>
  <c r="C119" i="43" s="1"/>
  <c r="C346" i="43" a="1"/>
  <c r="C346" i="43" s="1"/>
  <c r="G703" i="43" a="1"/>
  <c r="G703" i="43" s="1"/>
  <c r="C567" i="43" a="1"/>
  <c r="C567" i="43" s="1"/>
  <c r="C232" i="43" a="1"/>
  <c r="C232" i="43" s="1"/>
  <c r="G379" i="43" a="1"/>
  <c r="G379" i="43" s="1"/>
  <c r="G66" i="43" a="1"/>
  <c r="G66" i="43" s="1"/>
  <c r="D464" i="43" a="1"/>
  <c r="D464" i="43" s="1"/>
  <c r="G106" i="43" a="1"/>
  <c r="G106" i="43" s="1"/>
  <c r="C299" i="43" a="1"/>
  <c r="C299" i="43" s="1"/>
  <c r="G696" i="43" a="1"/>
  <c r="G696" i="43" s="1"/>
  <c r="F141" i="43" a="1"/>
  <c r="F141" i="43" s="1"/>
  <c r="G186" i="43" a="1"/>
  <c r="G186" i="43" s="1"/>
  <c r="F131" i="43" a="1"/>
  <c r="F131" i="43" s="1"/>
  <c r="G103" i="43" a="1"/>
  <c r="G103" i="43" s="1"/>
  <c r="D373" i="43" a="1"/>
  <c r="D373" i="43" s="1"/>
  <c r="E141" i="43" a="1"/>
  <c r="E141" i="43" s="1"/>
  <c r="C371" i="43" a="1"/>
  <c r="C371" i="43" s="1"/>
  <c r="G198" i="43" a="1"/>
  <c r="G198" i="43" s="1"/>
  <c r="D294" i="43" a="1"/>
  <c r="D294" i="43" s="1"/>
  <c r="C415" i="43" a="1"/>
  <c r="C415" i="43" s="1"/>
  <c r="E662" i="43" a="1"/>
  <c r="E662" i="43" s="1"/>
  <c r="F565" i="43" a="1"/>
  <c r="F565" i="43" s="1"/>
  <c r="D646" i="43" a="1"/>
  <c r="D646" i="43" s="1"/>
  <c r="C683" i="43" a="1"/>
  <c r="C683" i="43" s="1"/>
  <c r="D262" i="43" a="1"/>
  <c r="D262" i="43" s="1"/>
  <c r="C602" i="43" a="1"/>
  <c r="C602" i="43" s="1"/>
  <c r="C481" i="43" a="1"/>
  <c r="C481" i="43" s="1"/>
  <c r="F707" i="43" a="1"/>
  <c r="F707" i="43" s="1"/>
  <c r="G452" i="43" a="1"/>
  <c r="G452" i="43" s="1"/>
  <c r="C268" i="43" a="1"/>
  <c r="C268" i="43" s="1"/>
  <c r="D254" i="43" a="1"/>
  <c r="D254" i="43" s="1"/>
  <c r="F178" i="43" a="1"/>
  <c r="F178" i="43" s="1"/>
  <c r="F151" i="43" a="1"/>
  <c r="F151" i="43" s="1"/>
  <c r="C194" i="43" a="1"/>
  <c r="C194" i="43" s="1"/>
  <c r="E119" i="43" a="1"/>
  <c r="E119" i="43" s="1"/>
  <c r="E675" i="43" a="1"/>
  <c r="E675" i="43" s="1"/>
  <c r="C430" i="43" a="1"/>
  <c r="C430" i="43" s="1"/>
  <c r="C409" i="43" a="1"/>
  <c r="C409" i="43" s="1"/>
  <c r="F613" i="43" a="1"/>
  <c r="F613" i="43" s="1"/>
  <c r="G218" i="43" a="1"/>
  <c r="G218" i="43" s="1"/>
  <c r="C621" i="43" a="1"/>
  <c r="C621" i="43" s="1"/>
  <c r="F318" i="43" a="1"/>
  <c r="F318" i="43" s="1"/>
  <c r="D437" i="43" a="1"/>
  <c r="D437" i="43" s="1"/>
  <c r="F366" i="43" a="1"/>
  <c r="F366" i="43" s="1"/>
  <c r="F161" i="43" a="1"/>
  <c r="F161" i="43" s="1"/>
  <c r="D220" i="43" a="1"/>
  <c r="D220" i="43" s="1"/>
  <c r="E96" i="43" a="1"/>
  <c r="E96" i="43" s="1"/>
  <c r="F227" i="43" a="1"/>
  <c r="F227" i="43" s="1"/>
  <c r="D581" i="43" a="1"/>
  <c r="D581" i="43" s="1"/>
  <c r="E579" i="43" a="1"/>
  <c r="E579" i="43" s="1"/>
  <c r="E365" i="43" a="1"/>
  <c r="E365" i="43" s="1"/>
  <c r="F500" i="43" a="1"/>
  <c r="F500" i="43" s="1"/>
  <c r="E458" i="43" a="1"/>
  <c r="E458" i="43" s="1"/>
  <c r="G576" i="43" a="1"/>
  <c r="G576" i="43" s="1"/>
  <c r="F690" i="43" a="1"/>
  <c r="F690" i="43" s="1"/>
  <c r="G207" i="43" a="1"/>
  <c r="G207" i="43" s="1"/>
  <c r="D378" i="43" a="1"/>
  <c r="D378" i="43" s="1"/>
  <c r="E550" i="43" a="1"/>
  <c r="E550" i="43" s="1"/>
  <c r="D471" i="43" a="1"/>
  <c r="D471" i="43" s="1"/>
  <c r="E373" i="43" a="1"/>
  <c r="E373" i="43" s="1"/>
  <c r="F200" i="43" a="1"/>
  <c r="F200" i="43" s="1"/>
  <c r="C516" i="43" a="1"/>
  <c r="C516" i="43" s="1"/>
  <c r="E571" i="43" a="1"/>
  <c r="E571" i="43" s="1"/>
  <c r="G509" i="43" a="1"/>
  <c r="G509" i="43" s="1"/>
  <c r="C345" i="43" a="1"/>
  <c r="C345" i="43" s="1"/>
  <c r="D626" i="43" a="1"/>
  <c r="D626" i="43" s="1"/>
  <c r="C474" i="43" a="1"/>
  <c r="C474" i="43" s="1"/>
  <c r="D273" i="43" a="1"/>
  <c r="D273" i="43" s="1"/>
  <c r="F516" i="43" a="1"/>
  <c r="F516" i="43" s="1"/>
  <c r="E490" i="43" a="1"/>
  <c r="E490" i="43" s="1"/>
  <c r="G226" i="43" a="1"/>
  <c r="G226" i="43" s="1"/>
  <c r="G247" i="43" a="1"/>
  <c r="G247" i="43" s="1"/>
  <c r="E562" i="43" a="1"/>
  <c r="E562" i="43" s="1"/>
  <c r="E325" i="43" a="1"/>
  <c r="E325" i="43" s="1"/>
  <c r="E303" i="43" a="1"/>
  <c r="E303" i="43" s="1"/>
  <c r="F82" i="43" a="1"/>
  <c r="F82" i="43" s="1"/>
  <c r="C511" i="43" a="1"/>
  <c r="C511" i="43" s="1"/>
  <c r="F193" i="43" a="1"/>
  <c r="F193" i="43" s="1"/>
  <c r="C579" i="43" a="1"/>
  <c r="C579" i="43" s="1"/>
  <c r="F703" i="43" a="1"/>
  <c r="F703" i="43" s="1"/>
  <c r="C58" i="43" a="1"/>
  <c r="C58" i="43" s="1"/>
  <c r="E114" i="43" a="1"/>
  <c r="E114" i="43" s="1"/>
  <c r="C541" i="43" a="1"/>
  <c r="C541" i="43" s="1"/>
  <c r="G137" i="43" a="1"/>
  <c r="G137" i="43" s="1"/>
  <c r="C170" i="43" a="1"/>
  <c r="C170" i="43" s="1"/>
  <c r="G536" i="43" a="1"/>
  <c r="G536" i="43" s="1"/>
  <c r="F117" i="43" a="1"/>
  <c r="F117" i="43" s="1"/>
  <c r="F121" i="43" a="1"/>
  <c r="F121" i="43" s="1"/>
  <c r="G644" i="43" a="1"/>
  <c r="G644" i="43" s="1"/>
  <c r="G390" i="43" a="1"/>
  <c r="G390" i="43" s="1"/>
  <c r="D683" i="43" a="1"/>
  <c r="D683" i="43" s="1"/>
  <c r="E221" i="43" a="1"/>
  <c r="E221" i="43" s="1"/>
  <c r="F309" i="43" a="1"/>
  <c r="F309" i="43" s="1"/>
  <c r="D317" i="43" a="1"/>
  <c r="D317" i="43" s="1"/>
  <c r="E626" i="43" a="1"/>
  <c r="E626" i="43" s="1"/>
  <c r="C618" i="43" a="1"/>
  <c r="C618" i="43" s="1"/>
  <c r="D467" i="43" a="1"/>
  <c r="D467" i="43" s="1"/>
  <c r="D105" i="43" a="1"/>
  <c r="D105" i="43" s="1"/>
  <c r="C548" i="43" a="1"/>
  <c r="C548" i="43" s="1"/>
  <c r="F621" i="43" a="1"/>
  <c r="F621" i="43" s="1"/>
  <c r="F683" i="43" a="1"/>
  <c r="F683" i="43" s="1"/>
  <c r="G340" i="43" a="1"/>
  <c r="G340" i="43" s="1"/>
  <c r="D565" i="43" a="1"/>
  <c r="D565" i="43" s="1"/>
  <c r="D535" i="43" a="1"/>
  <c r="D535" i="43" s="1"/>
  <c r="F292" i="43" a="1"/>
  <c r="F292" i="43" s="1"/>
  <c r="G383" i="43" a="1"/>
  <c r="G383" i="43" s="1"/>
  <c r="C372" i="43" a="1"/>
  <c r="C372" i="43" s="1"/>
  <c r="D397" i="43" a="1"/>
  <c r="D397" i="43" s="1"/>
  <c r="F508" i="43" a="1"/>
  <c r="F508" i="43" s="1"/>
  <c r="C379" i="43" a="1"/>
  <c r="C379" i="43" s="1"/>
  <c r="C641" i="43" a="1"/>
  <c r="C641" i="43" s="1"/>
  <c r="C590" i="43" a="1"/>
  <c r="C590" i="43" s="1"/>
  <c r="C393" i="43" a="1"/>
  <c r="C393" i="43" s="1"/>
  <c r="E450" i="43" a="1"/>
  <c r="E450" i="43" s="1"/>
  <c r="F583" i="43" a="1"/>
  <c r="F583" i="43" s="1"/>
  <c r="E383" i="43" a="1"/>
  <c r="E383" i="43" s="1"/>
  <c r="C185" i="43" a="1"/>
  <c r="C185" i="43" s="1"/>
  <c r="F612" i="43" a="1"/>
  <c r="F612" i="43" s="1"/>
  <c r="D365" i="43" a="1"/>
  <c r="D365" i="43" s="1"/>
  <c r="C527" i="43" a="1"/>
  <c r="C527" i="43" s="1"/>
  <c r="E597" i="43" a="1"/>
  <c r="E597" i="43" s="1"/>
  <c r="C576" i="43" a="1"/>
  <c r="C576" i="43" s="1"/>
  <c r="F380" i="43" a="1"/>
  <c r="F380" i="43" s="1"/>
  <c r="F68" i="43" a="1"/>
  <c r="F68" i="43" s="1"/>
  <c r="G449" i="43" a="1"/>
  <c r="G449" i="43" s="1"/>
  <c r="E641" i="43" a="1"/>
  <c r="E641" i="43" s="1"/>
  <c r="C64" i="43" a="1"/>
  <c r="C64" i="43" s="1"/>
  <c r="G158" i="43" a="1"/>
  <c r="G158" i="43" s="1"/>
  <c r="F590" i="43" a="1"/>
  <c r="F590" i="43" s="1"/>
  <c r="G704" i="43" a="1"/>
  <c r="G704" i="43" s="1"/>
  <c r="F255" i="43" a="1"/>
  <c r="F255" i="43" s="1"/>
  <c r="G358" i="43" a="1"/>
  <c r="G358" i="43" s="1"/>
  <c r="G348" i="43" a="1"/>
  <c r="G348" i="43" s="1"/>
  <c r="F320" i="43" a="1"/>
  <c r="F320" i="43" s="1"/>
  <c r="E271" i="43" a="1"/>
  <c r="E271" i="43" s="1"/>
  <c r="D112" i="43" a="1"/>
  <c r="D112" i="43" s="1"/>
  <c r="G212" i="43" a="1"/>
  <c r="G212" i="43" s="1"/>
  <c r="C129" i="43" a="1"/>
  <c r="C129" i="43" s="1"/>
  <c r="G443" i="43" a="1"/>
  <c r="G443" i="43" s="1"/>
  <c r="G100" i="43" a="1"/>
  <c r="G100" i="43" s="1"/>
  <c r="G518" i="43" a="1"/>
  <c r="G518" i="43" s="1"/>
  <c r="E249" i="43" a="1"/>
  <c r="E249" i="43" s="1"/>
  <c r="D164" i="43" a="1"/>
  <c r="D164" i="43" s="1"/>
  <c r="G260" i="43" a="1"/>
  <c r="G260" i="43" s="1"/>
  <c r="C178" i="43" a="1"/>
  <c r="C178" i="43" s="1"/>
  <c r="E488" i="43" a="1"/>
  <c r="E488" i="43" s="1"/>
  <c r="D303" i="43" a="1"/>
  <c r="D303" i="43" s="1"/>
  <c r="G85" i="43" a="1"/>
  <c r="G85" i="43" s="1"/>
  <c r="D331" i="43" a="1"/>
  <c r="D331" i="43" s="1"/>
  <c r="D557" i="43" a="1"/>
  <c r="D557" i="43" s="1"/>
  <c r="E684" i="43" a="1"/>
  <c r="E684" i="43" s="1"/>
  <c r="F497" i="43" a="1"/>
  <c r="F497" i="43" s="1"/>
  <c r="F186" i="43" a="1"/>
  <c r="F186" i="43" s="1"/>
  <c r="E67" i="43" a="1"/>
  <c r="E67" i="43" s="1"/>
  <c r="G607" i="43" a="1"/>
  <c r="G607" i="43" s="1"/>
  <c r="G99" i="43" a="1"/>
  <c r="G99" i="43" s="1"/>
  <c r="C134" i="43" a="1"/>
  <c r="C134" i="43" s="1"/>
  <c r="G459" i="43" a="1"/>
  <c r="G459" i="43" s="1"/>
  <c r="E158" i="43" a="1"/>
  <c r="E158" i="43" s="1"/>
  <c r="D102" i="43" a="1"/>
  <c r="D102" i="43" s="1"/>
  <c r="D516" i="43" a="1"/>
  <c r="D516" i="43" s="1"/>
  <c r="G304" i="43" a="1"/>
  <c r="G304" i="43" s="1"/>
  <c r="G343" i="43" a="1"/>
  <c r="G343" i="43" s="1"/>
  <c r="C399" i="43" a="1"/>
  <c r="C399" i="43" s="1"/>
  <c r="F50" i="43" a="1"/>
  <c r="F50" i="43" s="1"/>
  <c r="C539" i="43" a="1"/>
  <c r="C539" i="43" s="1"/>
  <c r="G313" i="43" a="1"/>
  <c r="G313" i="43" s="1"/>
  <c r="D691" i="43" a="1"/>
  <c r="D691" i="43" s="1"/>
  <c r="C564" i="43" a="1"/>
  <c r="C564" i="43" s="1"/>
  <c r="G494" i="43" a="1"/>
  <c r="G494" i="43" s="1"/>
  <c r="G387" i="43" a="1"/>
  <c r="G387" i="43" s="1"/>
  <c r="F616" i="43" a="1"/>
  <c r="F616" i="43" s="1"/>
  <c r="C542" i="43" a="1"/>
  <c r="C542" i="43" s="1"/>
  <c r="D49" i="43" a="1"/>
  <c r="D49" i="43" s="1"/>
  <c r="D406" i="43" a="1"/>
  <c r="D406" i="43" s="1"/>
  <c r="C218" i="43" a="1"/>
  <c r="C218" i="43" s="1"/>
  <c r="E257" i="43" a="1"/>
  <c r="E257" i="43" s="1"/>
  <c r="F206" i="43" a="1"/>
  <c r="F206" i="43" s="1"/>
  <c r="G701" i="43" a="1"/>
  <c r="G701" i="43" s="1"/>
  <c r="F642" i="43" a="1"/>
  <c r="F642" i="43" s="1"/>
  <c r="E542" i="43" a="1"/>
  <c r="E542" i="43" s="1"/>
  <c r="G347" i="43" a="1"/>
  <c r="G347" i="43" s="1"/>
  <c r="D218" i="43" a="1"/>
  <c r="D218" i="43" s="1"/>
  <c r="E665" i="43" a="1"/>
  <c r="E665" i="43" s="1"/>
  <c r="G623" i="43" a="1"/>
  <c r="G623" i="43" s="1"/>
  <c r="D212" i="43" a="1"/>
  <c r="D212" i="43" s="1"/>
  <c r="E338" i="43" a="1"/>
  <c r="E338" i="43" s="1"/>
  <c r="F180" i="43" a="1"/>
  <c r="F180" i="43" s="1"/>
  <c r="D585" i="43" a="1"/>
  <c r="D585" i="43" s="1"/>
  <c r="D527" i="43" a="1"/>
  <c r="D527" i="43" s="1"/>
  <c r="G446" i="43" a="1"/>
  <c r="G446" i="43" s="1"/>
  <c r="D418" i="43" a="1"/>
  <c r="D418" i="43" s="1"/>
  <c r="D493" i="43" a="1"/>
  <c r="D493" i="43" s="1"/>
  <c r="G553" i="43" a="1"/>
  <c r="G553" i="43" s="1"/>
  <c r="G527" i="43" a="1"/>
  <c r="G527" i="43" s="1"/>
  <c r="G275" i="43" a="1"/>
  <c r="G275" i="43" s="1"/>
  <c r="E84" i="43" a="1"/>
  <c r="E84" i="43" s="1"/>
  <c r="D289" i="43" a="1"/>
  <c r="D289" i="43" s="1"/>
  <c r="C86" i="43" a="1"/>
  <c r="C86" i="43" s="1"/>
  <c r="E466" i="43" a="1"/>
  <c r="E466" i="43" s="1"/>
  <c r="F572" i="43" a="1"/>
  <c r="F572" i="43" s="1"/>
  <c r="C102" i="43" a="1"/>
  <c r="C102" i="43" s="1"/>
  <c r="C262" i="43" a="1"/>
  <c r="C262" i="43" s="1"/>
  <c r="C677" i="43" a="1"/>
  <c r="C677" i="43" s="1"/>
  <c r="C212" i="43" a="1"/>
  <c r="C212" i="43" s="1"/>
  <c r="G700" i="43" a="1"/>
  <c r="G700" i="43" s="1"/>
  <c r="F226" i="43" a="1"/>
  <c r="F226" i="43" s="1"/>
  <c r="D695" i="43" a="1"/>
  <c r="D695" i="43" s="1"/>
  <c r="C711" i="43" a="1"/>
  <c r="C711" i="43" s="1"/>
  <c r="D656" i="43" a="1"/>
  <c r="D656" i="43" s="1"/>
  <c r="E250" i="43" a="1"/>
  <c r="E250" i="43" s="1"/>
  <c r="C85" i="43" a="1"/>
  <c r="C85" i="43" s="1"/>
  <c r="E75" i="43" a="1"/>
  <c r="E75" i="43" s="1"/>
  <c r="G395" i="43" a="1"/>
  <c r="G395" i="43" s="1"/>
  <c r="G507" i="43" a="1"/>
  <c r="G507" i="43" s="1"/>
  <c r="C667" i="43" a="1"/>
  <c r="C667" i="43" s="1"/>
  <c r="D372" i="43" a="1"/>
  <c r="D372" i="43" s="1"/>
  <c r="F532" i="43" a="1"/>
  <c r="F532" i="43" s="1"/>
  <c r="C518" i="43" a="1"/>
  <c r="C518" i="43" s="1"/>
  <c r="C56" i="43" a="1"/>
  <c r="C56" i="43" s="1"/>
  <c r="D131" i="43" a="1"/>
  <c r="D131" i="43" s="1"/>
  <c r="E172" i="43" a="1"/>
  <c r="E172" i="43" s="1"/>
  <c r="D99" i="43" a="1"/>
  <c r="D99" i="43" s="1"/>
  <c r="D543" i="43" a="1"/>
  <c r="D543" i="43" s="1"/>
  <c r="C383" i="43" a="1"/>
  <c r="C383" i="43" s="1"/>
  <c r="C164" i="43" a="1"/>
  <c r="C164" i="43" s="1"/>
  <c r="C469" i="43" a="1"/>
  <c r="C469" i="43" s="1"/>
  <c r="E653" i="43" a="1"/>
  <c r="E653" i="43" s="1"/>
  <c r="F249" i="43" a="1"/>
  <c r="F249" i="43" s="1"/>
  <c r="G330" i="43" a="1"/>
  <c r="G330" i="43" s="1"/>
  <c r="D232" i="43" a="1"/>
  <c r="D232" i="43" s="1"/>
  <c r="D45" i="43" a="1"/>
  <c r="D45" i="43" s="1"/>
  <c r="D485" i="43" a="1"/>
  <c r="D485" i="43" s="1"/>
  <c r="F641" i="43" a="1"/>
  <c r="F641" i="43" s="1"/>
  <c r="G331" i="43" a="1"/>
  <c r="G331" i="43" s="1"/>
  <c r="D693" i="43" a="1"/>
  <c r="D693" i="43" s="1"/>
  <c r="F595" i="43" a="1"/>
  <c r="F595" i="43" s="1"/>
  <c r="C292" i="43" a="1"/>
  <c r="C292" i="43" s="1"/>
  <c r="G327" i="43" a="1"/>
  <c r="G327" i="43" s="1"/>
  <c r="E414" i="43" a="1"/>
  <c r="E414" i="43" s="1"/>
  <c r="G234" i="43" a="1"/>
  <c r="G234" i="43" s="1"/>
  <c r="G708" i="43" a="1"/>
  <c r="G708" i="43" s="1"/>
  <c r="G184" i="43" a="1"/>
  <c r="G184" i="43" s="1"/>
  <c r="F102" i="43" a="1"/>
  <c r="F102" i="43" s="1"/>
  <c r="F535" i="43" a="1"/>
  <c r="F535" i="43" s="1"/>
  <c r="C593" i="43" a="1"/>
  <c r="C593" i="43" s="1"/>
  <c r="D213" i="43" a="1"/>
  <c r="D213" i="43" s="1"/>
  <c r="D106" i="43" a="1"/>
  <c r="D106" i="43" s="1"/>
  <c r="G366" i="43" a="1"/>
  <c r="G366" i="43" s="1"/>
  <c r="C432" i="43" a="1"/>
  <c r="C432" i="43" s="1"/>
  <c r="F277" i="43" a="1"/>
  <c r="F277" i="43" s="1"/>
  <c r="C492" i="43" a="1"/>
  <c r="C492" i="43" s="1"/>
  <c r="G193" i="43" a="1"/>
  <c r="G193" i="43" s="1"/>
  <c r="G386" i="43" a="1"/>
  <c r="G386" i="43" s="1"/>
  <c r="F264" i="43" a="1"/>
  <c r="F264" i="43" s="1"/>
  <c r="C681" i="43" a="1"/>
  <c r="C681" i="43" s="1"/>
  <c r="F60" i="43" a="1"/>
  <c r="F60" i="43" s="1"/>
  <c r="D577" i="43" a="1"/>
  <c r="D577" i="43" s="1"/>
  <c r="G595" i="43" a="1"/>
  <c r="G595" i="43" s="1"/>
  <c r="C476" i="43" a="1"/>
  <c r="C476" i="43" s="1"/>
  <c r="E129" i="43" a="1"/>
  <c r="E129" i="43" s="1"/>
  <c r="F332" i="43" a="1"/>
  <c r="F332" i="43" s="1"/>
  <c r="G121" i="43" a="1"/>
  <c r="G121" i="43" s="1"/>
  <c r="E380" i="43" a="1"/>
  <c r="E380" i="43" s="1"/>
  <c r="E134" i="43" a="1"/>
  <c r="E134" i="43" s="1"/>
  <c r="C55" i="43" a="1"/>
  <c r="C55" i="43" s="1"/>
  <c r="F182" i="43" a="1"/>
  <c r="F182" i="43" s="1"/>
  <c r="D401" i="43" a="1"/>
  <c r="D401" i="43" s="1"/>
  <c r="E598" i="43" a="1"/>
  <c r="E598" i="43" s="1"/>
  <c r="G445" i="43" a="1"/>
  <c r="G445" i="43" s="1"/>
  <c r="E411" i="43" a="1"/>
  <c r="E411" i="43" s="1"/>
  <c r="G138" i="43" a="1"/>
  <c r="G138" i="43" s="1"/>
  <c r="G228" i="43" a="1"/>
  <c r="G228" i="43" s="1"/>
  <c r="G277" i="43" a="1"/>
  <c r="G277" i="43" s="1"/>
  <c r="D628" i="43" a="1"/>
  <c r="D628" i="43" s="1"/>
  <c r="D648" i="43" a="1"/>
  <c r="D648" i="43" s="1"/>
  <c r="E110" i="43" a="1"/>
  <c r="E110" i="43" s="1"/>
  <c r="E623" i="43" a="1"/>
  <c r="E623" i="43" s="1"/>
  <c r="E161" i="43" a="1"/>
  <c r="E161" i="43" s="1"/>
  <c r="G337" i="43" a="1"/>
  <c r="G337" i="43" s="1"/>
  <c r="C373" i="43" a="1"/>
  <c r="C373" i="43" s="1"/>
  <c r="G707" i="43" a="1"/>
  <c r="G707" i="43" s="1"/>
  <c r="G555" i="43" a="1"/>
  <c r="G555" i="43" s="1"/>
  <c r="D598" i="43" a="1"/>
  <c r="D598" i="43" s="1"/>
  <c r="F460" i="43" a="1"/>
  <c r="F460" i="43" s="1"/>
  <c r="E92" i="43" a="1"/>
  <c r="E92" i="43" s="1"/>
  <c r="C502" i="43" a="1"/>
  <c r="C502" i="43" s="1"/>
  <c r="G248" i="43" a="1"/>
  <c r="G248" i="43" s="1"/>
  <c r="E407" i="43" a="1"/>
  <c r="E407" i="43" s="1"/>
  <c r="G128" i="43" a="1"/>
  <c r="G128" i="43" s="1"/>
  <c r="G593" i="43" a="1"/>
  <c r="G593" i="43" s="1"/>
  <c r="C334" i="43" a="1"/>
  <c r="C334" i="43" s="1"/>
  <c r="C150" i="43" a="1"/>
  <c r="C150" i="43" s="1"/>
  <c r="D402" i="43" a="1"/>
  <c r="D402" i="43" s="1"/>
  <c r="C71" i="43" a="1"/>
  <c r="C71" i="43" s="1"/>
  <c r="E501" i="43" a="1"/>
  <c r="E501" i="43" s="1"/>
  <c r="E159" i="43" a="1"/>
  <c r="E159" i="43" s="1"/>
  <c r="E581" i="43" a="1"/>
  <c r="E581" i="43" s="1"/>
  <c r="F520" i="43" a="1"/>
  <c r="F520" i="43" s="1"/>
  <c r="C62" i="43" a="1"/>
  <c r="C62" i="43" s="1"/>
  <c r="G397" i="43" a="1"/>
  <c r="G397" i="43" s="1"/>
  <c r="G591" i="43" a="1"/>
  <c r="G591" i="43" s="1"/>
  <c r="C219" i="43" a="1"/>
  <c r="C219" i="43" s="1"/>
  <c r="G626" i="43" a="1"/>
  <c r="G626" i="43" s="1"/>
  <c r="F282" i="43" a="1"/>
  <c r="F282" i="43" s="1"/>
  <c r="G429" i="43" a="1"/>
  <c r="G429" i="43" s="1"/>
  <c r="F455" i="43" a="1"/>
  <c r="F455" i="43" s="1"/>
  <c r="C196" i="43" a="1"/>
  <c r="C196" i="43" s="1"/>
  <c r="F578" i="43" a="1"/>
  <c r="F578" i="43" s="1"/>
  <c r="G204" i="43" a="1"/>
  <c r="G204" i="43" s="1"/>
  <c r="G182" i="43" a="1"/>
  <c r="G182" i="43" s="1"/>
  <c r="G185" i="43" a="1"/>
  <c r="G185" i="43" s="1"/>
  <c r="G74" i="43" a="1"/>
  <c r="G74" i="43" s="1"/>
  <c r="G292" i="43" a="1"/>
  <c r="G292" i="43" s="1"/>
  <c r="G148" i="43" a="1"/>
  <c r="G148" i="43" s="1"/>
  <c r="C400" i="43" a="1"/>
  <c r="C400" i="43" s="1"/>
  <c r="E637" i="43" a="1"/>
  <c r="E637" i="43" s="1"/>
  <c r="D78" i="43" a="1"/>
  <c r="D78" i="43" s="1"/>
  <c r="C493" i="43" a="1"/>
  <c r="C493" i="43" s="1"/>
  <c r="E437" i="43" a="1"/>
  <c r="E437" i="43" s="1"/>
  <c r="D166" i="43" a="1"/>
  <c r="D166" i="43" s="1"/>
  <c r="C264" i="43" a="1"/>
  <c r="C264" i="43" s="1"/>
  <c r="E401" i="43" a="1"/>
  <c r="E401" i="43" s="1"/>
  <c r="F450" i="43" a="1"/>
  <c r="F450" i="43" s="1"/>
  <c r="G154" i="43" a="1"/>
  <c r="G154" i="43" s="1"/>
  <c r="C189" i="43" a="1"/>
  <c r="C189" i="43" s="1"/>
  <c r="D120" i="43" a="1"/>
  <c r="D120" i="43" s="1"/>
  <c r="F298" i="43" a="1"/>
  <c r="F298" i="43" s="1"/>
  <c r="G159" i="43" a="1"/>
  <c r="G159" i="43" s="1"/>
  <c r="F158" i="43" a="1"/>
  <c r="F158" i="43" s="1"/>
  <c r="E233" i="43" a="1"/>
  <c r="E233" i="43" s="1"/>
  <c r="C67" i="43" a="1"/>
  <c r="C67" i="43" s="1"/>
  <c r="E66" i="43" a="1"/>
  <c r="E66" i="43" s="1"/>
  <c r="E465" i="43" a="1"/>
  <c r="E465" i="43" s="1"/>
  <c r="E184" i="43" a="1"/>
  <c r="E184" i="43" s="1"/>
  <c r="G183" i="43" a="1"/>
  <c r="G183" i="43" s="1"/>
  <c r="C249" i="43" a="1"/>
  <c r="C249" i="43" s="1"/>
  <c r="D572" i="43" a="1"/>
  <c r="D572" i="43" s="1"/>
  <c r="F679" i="43" a="1"/>
  <c r="F679" i="43" s="1"/>
  <c r="E180" i="43" a="1"/>
  <c r="E180" i="43" s="1"/>
  <c r="D415" i="43" a="1"/>
  <c r="D415" i="43" s="1"/>
  <c r="E585" i="43" a="1"/>
  <c r="E585" i="43" s="1"/>
  <c r="E102" i="43" a="1"/>
  <c r="E102" i="43" s="1"/>
  <c r="D696" i="43" a="1"/>
  <c r="D696" i="43" s="1"/>
  <c r="C380" i="43" a="1"/>
  <c r="C380" i="43" s="1"/>
  <c r="G354" i="43" a="1"/>
  <c r="G354" i="43" s="1"/>
  <c r="C77" i="43" a="1"/>
  <c r="C77" i="43" s="1"/>
  <c r="F712" i="43" a="1"/>
  <c r="F712" i="43" s="1"/>
  <c r="C323" i="43" a="1"/>
  <c r="C323" i="43" s="1"/>
  <c r="F625" i="43" a="1"/>
  <c r="F625" i="43" s="1"/>
  <c r="D352" i="43" a="1"/>
  <c r="D352" i="43" s="1"/>
  <c r="C485" i="43" a="1"/>
  <c r="C485" i="43" s="1"/>
  <c r="F408" i="43" a="1"/>
  <c r="F408" i="43" s="1"/>
  <c r="G505" i="43" a="1"/>
  <c r="G505" i="43" s="1"/>
  <c r="F501" i="43" a="1"/>
  <c r="F501" i="43" s="1"/>
  <c r="E243" i="43" a="1"/>
  <c r="E243" i="43" s="1"/>
  <c r="F481" i="43" a="1"/>
  <c r="F481" i="43" s="1"/>
  <c r="E712" i="43" a="1"/>
  <c r="E712" i="43" s="1"/>
  <c r="C663" i="43" a="1"/>
  <c r="C663" i="43" s="1"/>
  <c r="F569" i="43" a="1"/>
  <c r="F569" i="43" s="1"/>
  <c r="E604" i="43" a="1"/>
  <c r="E604" i="43" s="1"/>
  <c r="D283" i="43" a="1"/>
  <c r="D283" i="43" s="1"/>
  <c r="F598" i="43" a="1"/>
  <c r="F598" i="43" s="1"/>
  <c r="F509" i="43" a="1"/>
  <c r="F509" i="43" s="1"/>
  <c r="C453" i="43" a="1"/>
  <c r="C453" i="43" s="1"/>
  <c r="D562" i="43" a="1"/>
  <c r="D562" i="43" s="1"/>
  <c r="C364" i="43" a="1"/>
  <c r="C364" i="43" s="1"/>
  <c r="F169" i="43" a="1"/>
  <c r="F169" i="43" s="1"/>
  <c r="E445" i="43" a="1"/>
  <c r="E445" i="43" s="1"/>
  <c r="E548" i="43" a="1"/>
  <c r="E548" i="43" s="1"/>
  <c r="E387" i="43" a="1"/>
  <c r="E387" i="43" s="1"/>
  <c r="F639" i="43" a="1"/>
  <c r="F639" i="43" s="1"/>
  <c r="F592" i="43" a="1"/>
  <c r="F592" i="43" s="1"/>
  <c r="D57" i="43" a="1"/>
  <c r="D57" i="43" s="1"/>
  <c r="E515" i="43" a="1"/>
  <c r="E515" i="43" s="1"/>
  <c r="C275" i="43" a="1"/>
  <c r="C275" i="43" s="1"/>
  <c r="E317" i="43" a="1"/>
  <c r="E317" i="43" s="1"/>
  <c r="F704" i="43" a="1"/>
  <c r="F704" i="43" s="1"/>
  <c r="E697" i="43" a="1"/>
  <c r="E697" i="43" s="1"/>
  <c r="C289" i="43" a="1"/>
  <c r="C289" i="43" s="1"/>
  <c r="C135" i="43" a="1"/>
  <c r="C135" i="43" s="1"/>
  <c r="G404" i="43" a="1"/>
  <c r="G404" i="43" s="1"/>
  <c r="E553" i="43" a="1"/>
  <c r="E553" i="43" s="1"/>
  <c r="C78" i="43" a="1"/>
  <c r="C78" i="43" s="1"/>
  <c r="F133" i="43" a="1"/>
  <c r="F133" i="43" s="1"/>
  <c r="E50" i="43" a="1"/>
  <c r="E50" i="43" s="1"/>
  <c r="E544" i="43" a="1"/>
  <c r="E544" i="43" s="1"/>
  <c r="E691" i="43" a="1"/>
  <c r="E691" i="43" s="1"/>
  <c r="G558" i="43" a="1"/>
  <c r="G558" i="43" s="1"/>
  <c r="G557" i="43" a="1"/>
  <c r="G557" i="43" s="1"/>
  <c r="E611" i="43" a="1"/>
  <c r="E611" i="43" s="1"/>
  <c r="D297" i="43" a="1"/>
  <c r="D297" i="43" s="1"/>
  <c r="E369" i="43" a="1"/>
  <c r="E369" i="43" s="1"/>
  <c r="D609" i="43" a="1"/>
  <c r="D609" i="43" s="1"/>
  <c r="G684" i="43" a="1"/>
  <c r="G684" i="43" s="1"/>
  <c r="G161" i="43" a="1"/>
  <c r="G161" i="43" s="1"/>
  <c r="C303" i="43" a="1"/>
  <c r="C303" i="43" s="1"/>
  <c r="G690" i="43" a="1"/>
  <c r="G690" i="43" s="1"/>
  <c r="C247" i="43" a="1"/>
  <c r="C247" i="43" s="1"/>
  <c r="G485" i="43" a="1"/>
  <c r="G485" i="43" s="1"/>
  <c r="C45" i="43" a="1"/>
  <c r="C45" i="43" s="1"/>
  <c r="D400" i="43" a="1"/>
  <c r="D400" i="43" s="1"/>
  <c r="D570" i="43" a="1"/>
  <c r="D570" i="43" s="1"/>
  <c r="E513" i="43" a="1"/>
  <c r="E513" i="43" s="1"/>
  <c r="C66" i="43" a="1"/>
  <c r="C66" i="43" s="1"/>
  <c r="G361" i="43" a="1"/>
  <c r="G361" i="43" s="1"/>
  <c r="D240" i="43" a="1"/>
  <c r="D240" i="43" s="1"/>
  <c r="F276" i="43" a="1"/>
  <c r="F276" i="43" s="1"/>
  <c r="E264" i="43" a="1"/>
  <c r="E264" i="43" s="1"/>
  <c r="G309" i="43" a="1"/>
  <c r="G309" i="43" s="1"/>
  <c r="C63" i="43" a="1"/>
  <c r="C63" i="43" s="1"/>
  <c r="E408" i="43" a="1"/>
  <c r="E408" i="43" s="1"/>
  <c r="C586" i="43" a="1"/>
  <c r="C586" i="43" s="1"/>
  <c r="C231" i="43" a="1"/>
  <c r="C231" i="43" s="1"/>
  <c r="E285" i="43" a="1"/>
  <c r="E285" i="43" s="1"/>
  <c r="F485" i="43" a="1"/>
  <c r="F485" i="43" s="1"/>
  <c r="F113" i="43" a="1"/>
  <c r="F113" i="43" s="1"/>
  <c r="G143" i="43" a="1"/>
  <c r="G143" i="43" s="1"/>
  <c r="G568" i="43" a="1"/>
  <c r="G568" i="43" s="1"/>
  <c r="E316" i="43" a="1"/>
  <c r="E316" i="43" s="1"/>
  <c r="D196" i="43" a="1"/>
  <c r="D196" i="43" s="1"/>
  <c r="G61" i="43" a="1"/>
  <c r="G61" i="43" s="1"/>
  <c r="D323" i="43" a="1"/>
  <c r="D323" i="43" s="1"/>
  <c r="D70" i="43" a="1"/>
  <c r="D70" i="43" s="1"/>
  <c r="C448" i="43" a="1"/>
  <c r="C448" i="43" s="1"/>
  <c r="E291" i="43" a="1"/>
  <c r="E291" i="43" s="1"/>
  <c r="E121" i="43" a="1"/>
  <c r="E121" i="43" s="1"/>
  <c r="G578" i="43" a="1"/>
  <c r="G578" i="43" s="1"/>
  <c r="F630" i="43" a="1"/>
  <c r="F630" i="43" s="1"/>
  <c r="F381" i="43" a="1"/>
  <c r="F381" i="43" s="1"/>
  <c r="D277" i="43" a="1"/>
  <c r="D277" i="43" s="1"/>
  <c r="D93" i="43" a="1"/>
  <c r="D93" i="43" s="1"/>
  <c r="D590" i="43" a="1"/>
  <c r="D590" i="43" s="1"/>
  <c r="G637" i="43" a="1"/>
  <c r="G637" i="43" s="1"/>
  <c r="D268" i="43" a="1"/>
  <c r="D268" i="43" s="1"/>
  <c r="C233" i="43" a="1"/>
  <c r="C233" i="43" s="1"/>
  <c r="E185" i="43" a="1"/>
  <c r="E185" i="43" s="1"/>
  <c r="D432" i="43" a="1"/>
  <c r="D432" i="43" s="1"/>
  <c r="G473" i="43" a="1"/>
  <c r="G473" i="43" s="1"/>
  <c r="F197" i="43" a="1"/>
  <c r="F197" i="43" s="1"/>
  <c r="F427" i="43" a="1"/>
  <c r="F427" i="43" s="1"/>
  <c r="C473" i="43" a="1"/>
  <c r="C473" i="43" s="1"/>
  <c r="E290" i="43" a="1"/>
  <c r="E290" i="43" s="1"/>
  <c r="G119" i="43" a="1"/>
  <c r="G119" i="43" s="1"/>
  <c r="E427" i="43" a="1"/>
  <c r="E427" i="43" s="1"/>
  <c r="D357" i="43" a="1"/>
  <c r="D357" i="43" s="1"/>
  <c r="C560" i="43" a="1"/>
  <c r="C560" i="43" s="1"/>
  <c r="G91" i="43" a="1"/>
  <c r="G91" i="43" s="1"/>
  <c r="E509" i="43" a="1"/>
  <c r="E509" i="43" s="1"/>
  <c r="G667" i="43" a="1"/>
  <c r="G667" i="43" s="1"/>
  <c r="D474" i="43" a="1"/>
  <c r="D474" i="43" s="1"/>
  <c r="D150" i="43" a="1"/>
  <c r="D150" i="43" s="1"/>
  <c r="E459" i="43" a="1"/>
  <c r="E459" i="43" s="1"/>
  <c r="G442" i="43" a="1"/>
  <c r="G442" i="43" s="1"/>
  <c r="E494" i="43" a="1"/>
  <c r="E494" i="43" s="1"/>
  <c r="E71" i="43" a="1"/>
  <c r="E71" i="43" s="1"/>
  <c r="E200" i="43" a="1"/>
  <c r="E200" i="43" s="1"/>
  <c r="E481" i="43" a="1"/>
  <c r="E481" i="43" s="1"/>
  <c r="G201" i="43" a="1"/>
  <c r="G201" i="43" s="1"/>
  <c r="G131" i="43" a="1"/>
  <c r="G131" i="43" s="1"/>
  <c r="D704" i="43" a="1"/>
  <c r="D704" i="43" s="1"/>
  <c r="G689" i="43" a="1"/>
  <c r="G689" i="43" s="1"/>
  <c r="D316" i="43" a="1"/>
  <c r="D316" i="43" s="1"/>
  <c r="C81" i="43" a="1"/>
  <c r="C81" i="43" s="1"/>
  <c r="E656" i="43" a="1"/>
  <c r="E656" i="43" s="1"/>
  <c r="F471" i="43" a="1"/>
  <c r="F471" i="43" s="1"/>
  <c r="D518" i="43" a="1"/>
  <c r="D518" i="43" s="1"/>
  <c r="E360" i="43" a="1"/>
  <c r="E360" i="43" s="1"/>
  <c r="C537" i="43" a="1"/>
  <c r="C537" i="43" s="1"/>
  <c r="C93" i="43" a="1"/>
  <c r="C93" i="43" s="1"/>
  <c r="E619" i="43" a="1"/>
  <c r="E619" i="43" s="1"/>
  <c r="D416" i="43" a="1"/>
  <c r="D416" i="43" s="1"/>
  <c r="G642" i="43" a="1"/>
  <c r="G642" i="43" s="1"/>
  <c r="G709" i="43" a="1"/>
  <c r="G709" i="43" s="1"/>
  <c r="E147" i="43" a="1"/>
  <c r="E147" i="43" s="1"/>
  <c r="C171" i="43" a="1"/>
  <c r="C171" i="43" s="1"/>
  <c r="D85" i="43" a="1"/>
  <c r="D85" i="43" s="1"/>
  <c r="G652" i="43" a="1"/>
  <c r="G652" i="43" s="1"/>
  <c r="F156" i="43" a="1"/>
  <c r="F156" i="43" s="1"/>
  <c r="E536" i="43" a="1"/>
  <c r="E536" i="43" s="1"/>
  <c r="G543" i="43" a="1"/>
  <c r="G543" i="43" s="1"/>
  <c r="D490" i="43" a="1"/>
  <c r="D490" i="43" s="1"/>
  <c r="C546" i="43" a="1"/>
  <c r="C546" i="43" s="1"/>
  <c r="E171" i="43" a="1"/>
  <c r="E171" i="43" s="1"/>
  <c r="F386" i="43" a="1"/>
  <c r="F386" i="43" s="1"/>
  <c r="F614" i="43" a="1"/>
  <c r="F614" i="43" s="1"/>
  <c r="C284" i="43" a="1"/>
  <c r="C284" i="43" s="1"/>
  <c r="D420" i="43" a="1"/>
  <c r="D420" i="43" s="1"/>
  <c r="C65" i="43" a="1"/>
  <c r="C65" i="43" s="1"/>
  <c r="E304" i="43" a="1"/>
  <c r="E304" i="43" s="1"/>
  <c r="E388" i="43" a="1"/>
  <c r="E388" i="43" s="1"/>
  <c r="E215" i="43" a="1"/>
  <c r="E215" i="43" s="1"/>
  <c r="C278" i="43" a="1"/>
  <c r="C278" i="43" s="1"/>
  <c r="F453" i="43" a="1"/>
  <c r="F453" i="43" s="1"/>
  <c r="F284" i="43" a="1"/>
  <c r="F284" i="43" s="1"/>
  <c r="E337" i="43" a="1"/>
  <c r="E337" i="43" s="1"/>
  <c r="D392" i="43" a="1"/>
  <c r="D392" i="43" s="1"/>
  <c r="D422" i="43" a="1"/>
  <c r="D422" i="43" s="1"/>
  <c r="F305" i="43" a="1"/>
  <c r="F305" i="43" s="1"/>
  <c r="C180" i="43" a="1"/>
  <c r="C180" i="43" s="1"/>
  <c r="C674" i="43" a="1"/>
  <c r="C674" i="43" s="1"/>
  <c r="D602" i="43" a="1"/>
  <c r="D602" i="43" s="1"/>
  <c r="G200" i="43" a="1"/>
  <c r="G200" i="43" s="1"/>
  <c r="G320" i="43" a="1"/>
  <c r="G320" i="43" s="1"/>
  <c r="D275" i="43" a="1"/>
  <c r="D275" i="43" s="1"/>
  <c r="D176" i="43" a="1"/>
  <c r="D176" i="43" s="1"/>
  <c r="C276" i="43" a="1"/>
  <c r="C276" i="43" s="1"/>
  <c r="D514" i="43" a="1"/>
  <c r="D514" i="43" s="1"/>
  <c r="F506" i="43" a="1"/>
  <c r="F506" i="43" s="1"/>
  <c r="F668" i="43" a="1"/>
  <c r="F668" i="43" s="1"/>
  <c r="F413" i="43" a="1"/>
  <c r="F413" i="43" s="1"/>
  <c r="D534" i="43" a="1"/>
  <c r="D534" i="43" s="1"/>
  <c r="D184" i="43" a="1"/>
  <c r="D184" i="43" s="1"/>
  <c r="G109" i="43" a="1"/>
  <c r="G109" i="43" s="1"/>
  <c r="F611" i="43" a="1"/>
  <c r="F611" i="43" s="1"/>
  <c r="C241" i="43" a="1"/>
  <c r="C241" i="43" s="1"/>
  <c r="F422" i="43" a="1"/>
  <c r="F422" i="43" s="1"/>
  <c r="C434" i="43" a="1"/>
  <c r="C434" i="43" s="1"/>
  <c r="G598" i="43" a="1"/>
  <c r="G598" i="43" s="1"/>
  <c r="E49" i="43" a="1"/>
  <c r="E49" i="43" s="1"/>
  <c r="C89" i="43" a="1"/>
  <c r="C89" i="43" s="1"/>
  <c r="G219" i="43" a="1"/>
  <c r="G219" i="43" s="1"/>
  <c r="D100" i="43" a="1"/>
  <c r="D100" i="43" s="1"/>
  <c r="D54" i="43" a="1"/>
  <c r="D54" i="43" s="1"/>
  <c r="E85" i="43" a="1"/>
  <c r="E85" i="43" s="1"/>
  <c r="C117" i="43" a="1"/>
  <c r="C117" i="43" s="1"/>
  <c r="C651" i="43" a="1"/>
  <c r="C651" i="43" s="1"/>
  <c r="F107" i="43" a="1"/>
  <c r="F107" i="43" s="1"/>
  <c r="G646" i="43" a="1"/>
  <c r="G646" i="43" s="1"/>
  <c r="F655" i="43" a="1"/>
  <c r="F655" i="43" s="1"/>
  <c r="C530" i="43" a="1"/>
  <c r="C530" i="43" s="1"/>
  <c r="C429" i="43" a="1"/>
  <c r="C429" i="43" s="1"/>
  <c r="G326" i="43" a="1"/>
  <c r="G326" i="43" s="1"/>
  <c r="E504" i="43" a="1"/>
  <c r="E504" i="43" s="1"/>
  <c r="D243" i="43" a="1"/>
  <c r="D243" i="43" s="1"/>
  <c r="G695" i="43" a="1"/>
  <c r="G695" i="43" s="1"/>
  <c r="D298" i="43" a="1"/>
  <c r="D298" i="43" s="1"/>
  <c r="G60" i="43" a="1"/>
  <c r="G60" i="43" s="1"/>
  <c r="F359" i="43" a="1"/>
  <c r="F359" i="43" s="1"/>
  <c r="G296" i="43" a="1"/>
  <c r="G296" i="43" s="1"/>
  <c r="C611" i="43" a="1"/>
  <c r="C611" i="43" s="1"/>
  <c r="F323" i="43" a="1"/>
  <c r="F323" i="43" s="1"/>
  <c r="F123" i="43" a="1"/>
  <c r="F123" i="43" s="1"/>
  <c r="E232" i="43" a="1"/>
  <c r="E232" i="43" s="1"/>
  <c r="F58" i="43" a="1"/>
  <c r="F58" i="43" s="1"/>
  <c r="E621" i="43" a="1"/>
  <c r="E621" i="43" s="1"/>
  <c r="G242" i="43" a="1"/>
  <c r="G242" i="43" s="1"/>
  <c r="F523" i="43" a="1"/>
  <c r="F523" i="43" s="1"/>
  <c r="G694" i="43" a="1"/>
  <c r="G694" i="43" s="1"/>
  <c r="F256" i="43" a="1"/>
  <c r="F256" i="43" s="1"/>
  <c r="C551" i="43" a="1"/>
  <c r="C551" i="43" s="1"/>
  <c r="G625" i="43" a="1"/>
  <c r="G625" i="43" s="1"/>
  <c r="E155" i="43" a="1"/>
  <c r="E155" i="43" s="1"/>
  <c r="C632" i="43" a="1"/>
  <c r="C632" i="43" s="1"/>
  <c r="E386" i="43" a="1"/>
  <c r="E386" i="43" s="1"/>
  <c r="C326" i="43" a="1"/>
  <c r="C326" i="43" s="1"/>
  <c r="E187" i="43" a="1"/>
  <c r="E187" i="43" s="1"/>
  <c r="E204" i="43" a="1"/>
  <c r="E204" i="43" s="1"/>
  <c r="G221" i="43" a="1"/>
  <c r="G221" i="43" s="1"/>
  <c r="D271" i="43" a="1"/>
  <c r="D271" i="43" s="1"/>
  <c r="F483" i="43" a="1"/>
  <c r="F483" i="43" s="1"/>
  <c r="F283" i="43" a="1"/>
  <c r="F283" i="43" s="1"/>
  <c r="E148" i="43" a="1"/>
  <c r="E148" i="43" s="1"/>
  <c r="D140" i="43" a="1"/>
  <c r="D140" i="43" s="1"/>
  <c r="G604" i="43" a="1"/>
  <c r="G604" i="43" s="1"/>
  <c r="C140" i="43" a="1"/>
  <c r="C140" i="43" s="1"/>
  <c r="D663" i="43" a="1"/>
  <c r="D663" i="43" s="1"/>
  <c r="C670" i="43" a="1"/>
  <c r="C670" i="43" s="1"/>
  <c r="C273" i="43" a="1"/>
  <c r="C273" i="43" s="1"/>
  <c r="C344" i="43" a="1"/>
  <c r="C344" i="43" s="1"/>
  <c r="E522" i="43" a="1"/>
  <c r="E522" i="43" s="1"/>
  <c r="D299" i="43" a="1"/>
  <c r="D299" i="43" s="1"/>
  <c r="E309" i="43" a="1"/>
  <c r="E309" i="43" s="1"/>
  <c r="F74" i="43" a="1"/>
  <c r="F74" i="43" s="1"/>
  <c r="G519" i="43" a="1"/>
  <c r="G519" i="43" s="1"/>
  <c r="G401" i="43" a="1"/>
  <c r="G401" i="43" s="1"/>
  <c r="D187" i="43" a="1"/>
  <c r="D187" i="43" s="1"/>
  <c r="G640" i="43" a="1"/>
  <c r="G640" i="43" s="1"/>
  <c r="E352" i="43" a="1"/>
  <c r="E352" i="43" s="1"/>
  <c r="D675" i="43" a="1"/>
  <c r="D675" i="43" s="1"/>
  <c r="E268" i="43" a="1"/>
  <c r="E268" i="43" s="1"/>
  <c r="C355" i="43" a="1"/>
  <c r="C355" i="43" s="1"/>
  <c r="E508" i="43" a="1"/>
  <c r="E508" i="43" s="1"/>
  <c r="G628" i="43" a="1"/>
  <c r="G628" i="43" s="1"/>
  <c r="F85" i="43" a="1"/>
  <c r="F85" i="43" s="1"/>
  <c r="E176" i="43" a="1"/>
  <c r="E176" i="43" s="1"/>
  <c r="F400" i="43" a="1"/>
  <c r="F400" i="43" s="1"/>
  <c r="E266" i="43" a="1"/>
  <c r="E266" i="43" s="1"/>
  <c r="F232" i="43" a="1"/>
  <c r="F232" i="43" s="1"/>
  <c r="F268" i="43" a="1"/>
  <c r="F268" i="43" s="1"/>
  <c r="F240" i="43" a="1"/>
  <c r="F240" i="43" s="1"/>
  <c r="G634" i="43" a="1"/>
  <c r="G634" i="43" s="1"/>
  <c r="G312" i="43" a="1"/>
  <c r="G312" i="43" s="1"/>
  <c r="D593" i="43" a="1"/>
  <c r="D593" i="43" s="1"/>
  <c r="G264" i="43" a="1"/>
  <c r="G264" i="43" s="1"/>
  <c r="D144" i="43" a="1"/>
  <c r="D144" i="43" s="1"/>
  <c r="E103" i="43" a="1"/>
  <c r="E103" i="43" s="1"/>
  <c r="E254" i="43" a="1"/>
  <c r="E254" i="43" s="1"/>
  <c r="E183" i="43" a="1"/>
  <c r="E183" i="43" s="1"/>
  <c r="D69" i="43" a="1"/>
  <c r="D69" i="43" s="1"/>
  <c r="E655" i="43" a="1"/>
  <c r="E655" i="43" s="1"/>
  <c r="G255" i="43" a="1"/>
  <c r="G255" i="43" s="1"/>
  <c r="G435" i="43" a="1"/>
  <c r="G435" i="43" s="1"/>
  <c r="E557" i="43" a="1"/>
  <c r="E557" i="43" s="1"/>
  <c r="F219" i="43" a="1"/>
  <c r="F219" i="43" s="1"/>
  <c r="F711" i="43" a="1"/>
  <c r="F711" i="43" s="1"/>
  <c r="G571" i="43" a="1"/>
  <c r="G571" i="43" s="1"/>
  <c r="C388" i="43" a="1"/>
  <c r="C388" i="43" s="1"/>
  <c r="F365" i="43" a="1"/>
  <c r="F365" i="43" s="1"/>
  <c r="D451" i="43" a="1"/>
  <c r="D451" i="43" s="1"/>
  <c r="D528" i="43" a="1"/>
  <c r="D528" i="43" s="1"/>
  <c r="D171" i="43" a="1"/>
  <c r="D171" i="43" s="1"/>
  <c r="E452" i="43" a="1"/>
  <c r="E452" i="43" s="1"/>
  <c r="E430" i="43" a="1"/>
  <c r="E430" i="43" s="1"/>
  <c r="C53" i="43" a="1"/>
  <c r="C53" i="43" s="1"/>
  <c r="F430" i="43" a="1"/>
  <c r="F430" i="43" s="1"/>
  <c r="G672" i="43" a="1"/>
  <c r="G672" i="43" s="1"/>
  <c r="G359" i="43" a="1"/>
  <c r="G359" i="43" s="1"/>
  <c r="E563" i="43" a="1"/>
  <c r="E563" i="43" s="1"/>
  <c r="F65" i="43" a="1"/>
  <c r="F65" i="43" s="1"/>
  <c r="G697" i="43" a="1"/>
  <c r="G697" i="43" s="1"/>
  <c r="D556" i="43" a="1"/>
  <c r="D556" i="43" s="1"/>
  <c r="E558" i="43" a="1"/>
  <c r="E558" i="43" s="1"/>
  <c r="F61" i="43" a="1"/>
  <c r="F61" i="43" s="1"/>
  <c r="C332" i="43" a="1"/>
  <c r="C332" i="43" s="1"/>
  <c r="D234" i="43" a="1"/>
  <c r="D234" i="43" s="1"/>
  <c r="F317" i="43" a="1"/>
  <c r="F317" i="43" s="1"/>
  <c r="D579" i="43" a="1"/>
  <c r="D579" i="43" s="1"/>
  <c r="G325" i="43" a="1"/>
  <c r="G325" i="43" s="1"/>
  <c r="C141" i="43" a="1"/>
  <c r="C141" i="43" s="1"/>
  <c r="F72" i="43" a="1"/>
  <c r="F72" i="43" s="1"/>
  <c r="C654" i="43" a="1"/>
  <c r="C654" i="43" s="1"/>
  <c r="D276" i="43" a="1"/>
  <c r="D276" i="43" s="1"/>
  <c r="F373" i="43" a="1"/>
  <c r="F373" i="43" s="1"/>
  <c r="C114" i="43" a="1"/>
  <c r="C114" i="43" s="1"/>
  <c r="F135" i="43" a="1"/>
  <c r="F135" i="43" s="1"/>
  <c r="E478" i="43" a="1"/>
  <c r="E478" i="43" s="1"/>
  <c r="E48" i="43" a="1"/>
  <c r="E48" i="43" s="1"/>
  <c r="G597" i="43" a="1"/>
  <c r="G597" i="43" s="1"/>
  <c r="D245" i="43" a="1"/>
  <c r="D245" i="43" s="1"/>
  <c r="E56" i="43" a="1"/>
  <c r="E56" i="43" s="1"/>
  <c r="D618" i="43" a="1"/>
  <c r="D618" i="43" s="1"/>
  <c r="G617" i="43" a="1"/>
  <c r="G617" i="43" s="1"/>
  <c r="G316" i="43" a="1"/>
  <c r="G316" i="43" s="1"/>
  <c r="F154" i="43" a="1"/>
  <c r="F154" i="43" s="1"/>
  <c r="F562" i="43" a="1"/>
  <c r="F562" i="43" s="1"/>
  <c r="D469" i="43" a="1"/>
  <c r="D469" i="43" s="1"/>
  <c r="F89" i="43" a="1"/>
  <c r="F89" i="43" s="1"/>
  <c r="D52" i="43" a="1"/>
  <c r="D52" i="43" s="1"/>
  <c r="D584" i="43" a="1"/>
  <c r="D584" i="43" s="1"/>
  <c r="E109" i="43" a="1"/>
  <c r="E109" i="43" s="1"/>
  <c r="G388" i="43" a="1"/>
  <c r="G388" i="43" s="1"/>
  <c r="E236" i="43" a="1"/>
  <c r="E236" i="43" s="1"/>
  <c r="G110" i="43" a="1"/>
  <c r="G110" i="43" s="1"/>
  <c r="C158" i="43" a="1"/>
  <c r="C158" i="43" s="1"/>
  <c r="F663" i="43" a="1"/>
  <c r="F663" i="43" s="1"/>
  <c r="F194" i="43" a="1"/>
  <c r="F194" i="43" s="1"/>
  <c r="F353" i="43" a="1"/>
  <c r="F353" i="43" s="1"/>
  <c r="D92" i="43" a="1"/>
  <c r="D92" i="43" s="1"/>
  <c r="F418" i="43" a="1"/>
  <c r="F418" i="43" s="1"/>
  <c r="C649" i="43" a="1"/>
  <c r="C649" i="43" s="1"/>
  <c r="F667" i="43" a="1"/>
  <c r="F667" i="43" s="1"/>
  <c r="E149" i="43" a="1"/>
  <c r="E149" i="43" s="1"/>
  <c r="D488" i="43" a="1"/>
  <c r="D488" i="43" s="1"/>
  <c r="G256" i="43" a="1"/>
  <c r="G256" i="43" s="1"/>
  <c r="G432" i="43" a="1"/>
  <c r="G432" i="43" s="1"/>
  <c r="E99" i="43" a="1"/>
  <c r="E99" i="43" s="1"/>
  <c r="F588" i="43" a="1"/>
  <c r="F588" i="43" s="1"/>
  <c r="C623" i="43" a="1"/>
  <c r="C623" i="43" s="1"/>
  <c r="D169" i="43" a="1"/>
  <c r="D169" i="43" s="1"/>
  <c r="G511" i="43" a="1"/>
  <c r="G511" i="43" s="1"/>
  <c r="G677" i="43" a="1"/>
  <c r="G677" i="43" s="1"/>
  <c r="C145" i="43" a="1"/>
  <c r="C145" i="43" s="1"/>
  <c r="F215" i="43" a="1"/>
  <c r="F215" i="43" s="1"/>
  <c r="C301" i="43" a="1"/>
  <c r="C301" i="43" s="1"/>
  <c r="F136" i="43" a="1"/>
  <c r="F136" i="43" s="1"/>
  <c r="E140" i="43" a="1"/>
  <c r="E140" i="43" s="1"/>
  <c r="G516" i="43" a="1"/>
  <c r="G516" i="43" s="1"/>
  <c r="G520" i="43" a="1"/>
  <c r="G520" i="43" s="1"/>
  <c r="G530" i="43" a="1"/>
  <c r="G530" i="43" s="1"/>
  <c r="D444" i="43" a="1"/>
  <c r="D444" i="43" s="1"/>
  <c r="G225" i="43" a="1"/>
  <c r="G225" i="43" s="1"/>
  <c r="G631" i="43" a="1"/>
  <c r="G631" i="43" s="1"/>
  <c r="D576" i="43" a="1"/>
  <c r="D576" i="43" s="1"/>
  <c r="E535" i="43" a="1"/>
  <c r="E535" i="43" s="1"/>
  <c r="D578" i="43" a="1"/>
  <c r="D578" i="43" s="1"/>
  <c r="E668" i="43" a="1"/>
  <c r="E668" i="43" s="1"/>
  <c r="D332" i="43" a="1"/>
  <c r="D332" i="43" s="1"/>
  <c r="E357" i="43" a="1"/>
  <c r="E357" i="43" s="1"/>
  <c r="G68" i="43" a="1"/>
  <c r="G68" i="43" s="1"/>
  <c r="F81" i="43" a="1"/>
  <c r="F81" i="43" s="1"/>
  <c r="G648" i="43" a="1"/>
  <c r="G648" i="43" s="1"/>
  <c r="C142" i="43" a="1"/>
  <c r="C142" i="43" s="1"/>
  <c r="C522" i="43" a="1"/>
  <c r="C522" i="43" s="1"/>
  <c r="C499" i="43" a="1"/>
  <c r="C499" i="43" s="1"/>
  <c r="F88" i="43" a="1"/>
  <c r="F88" i="43" s="1"/>
  <c r="D325" i="43" a="1"/>
  <c r="D325" i="43" s="1"/>
  <c r="G89" i="43" a="1"/>
  <c r="G89" i="43" s="1"/>
  <c r="D148" i="43" a="1"/>
  <c r="D148" i="43" s="1"/>
  <c r="G205" i="43" a="1"/>
  <c r="G205" i="43" s="1"/>
  <c r="E425" i="43" a="1"/>
  <c r="E425" i="43" s="1"/>
  <c r="G81" i="43" a="1"/>
  <c r="G81" i="43" s="1"/>
  <c r="G606" i="43" a="1"/>
  <c r="G606" i="43" s="1"/>
  <c r="G478" i="43" a="1"/>
  <c r="G478" i="43" s="1"/>
  <c r="E329" i="43" a="1"/>
  <c r="E329" i="43" s="1"/>
  <c r="D290" i="43" a="1"/>
  <c r="D290" i="43" s="1"/>
  <c r="E429" i="43" a="1"/>
  <c r="E429" i="43" s="1"/>
  <c r="F142" i="43" a="1"/>
  <c r="F142" i="43" s="1"/>
  <c r="C640" i="43" a="1"/>
  <c r="C640" i="43" s="1"/>
  <c r="F310" i="43" a="1"/>
  <c r="F310" i="43" s="1"/>
  <c r="C360" i="43" a="1"/>
  <c r="C360" i="43" s="1"/>
  <c r="G285" i="43" a="1"/>
  <c r="G285" i="43" s="1"/>
  <c r="C520" i="43" a="1"/>
  <c r="C520" i="43" s="1"/>
  <c r="E682" i="43" a="1"/>
  <c r="E682" i="43" s="1"/>
  <c r="F393" i="43" a="1"/>
  <c r="F393" i="43" s="1"/>
  <c r="F296" i="43" a="1"/>
  <c r="F296" i="43" s="1"/>
  <c r="G351" i="43" a="1"/>
  <c r="G351" i="43" s="1"/>
  <c r="F522" i="43" a="1"/>
  <c r="F522" i="43" s="1"/>
  <c r="C606" i="43" a="1"/>
  <c r="C606" i="43" s="1"/>
  <c r="C357" i="43" a="1"/>
  <c r="C357" i="43" s="1"/>
  <c r="C709" i="43" a="1"/>
  <c r="C709" i="43" s="1"/>
  <c r="D430" i="43" a="1"/>
  <c r="D430" i="43" s="1"/>
  <c r="C201" i="43" a="1"/>
  <c r="C201" i="43" s="1"/>
  <c r="F231" i="43" a="1"/>
  <c r="F231" i="43" s="1"/>
  <c r="C458" i="43" a="1"/>
  <c r="C458" i="43" s="1"/>
  <c r="F550" i="43" a="1"/>
  <c r="F550" i="43" s="1"/>
  <c r="F69" i="43" a="1"/>
  <c r="F69" i="43" s="1"/>
  <c r="C47" i="43" a="1"/>
  <c r="C47" i="43" s="1"/>
  <c r="D301" i="43" a="1"/>
  <c r="D301" i="43" s="1"/>
  <c r="C348" i="43" a="1"/>
  <c r="C348" i="43" s="1"/>
  <c r="D379" i="43" a="1"/>
  <c r="D379" i="43" s="1"/>
  <c r="G563" i="43" a="1"/>
  <c r="G563" i="43" s="1"/>
  <c r="D343" i="43" a="1"/>
  <c r="D343" i="43" s="1"/>
  <c r="D203" i="43" a="1"/>
  <c r="D203" i="43" s="1"/>
  <c r="G323" i="43" a="1"/>
  <c r="G323" i="43" s="1"/>
  <c r="D190" i="43" a="1"/>
  <c r="D190" i="43" s="1"/>
  <c r="E164" i="43" a="1"/>
  <c r="E164" i="43" s="1"/>
  <c r="G288" i="43" a="1"/>
  <c r="G288" i="43" s="1"/>
  <c r="G262" i="43" a="1"/>
  <c r="G262" i="43" s="1"/>
  <c r="F103" i="43" a="1"/>
  <c r="F103" i="43" s="1"/>
  <c r="E151" i="43" a="1"/>
  <c r="E151" i="43" s="1"/>
  <c r="D107" i="43" a="1"/>
  <c r="D107" i="43" s="1"/>
  <c r="E683" i="43" a="1"/>
  <c r="E683" i="43" s="1"/>
  <c r="F62" i="43" a="1"/>
  <c r="F62" i="43" s="1"/>
  <c r="E332" i="43" a="1"/>
  <c r="E332" i="43" s="1"/>
  <c r="D320" i="43" a="1"/>
  <c r="D320" i="43" s="1"/>
  <c r="E143" i="43" a="1"/>
  <c r="E143" i="43" s="1"/>
  <c r="E353" i="43" a="1"/>
  <c r="E353" i="43" s="1"/>
  <c r="E654" i="43" a="1"/>
  <c r="E654" i="43" s="1"/>
  <c r="G235" i="43" a="1"/>
  <c r="G235" i="43" s="1"/>
  <c r="F451" i="43" a="1"/>
  <c r="F451" i="43" s="1"/>
  <c r="C143" i="43" a="1"/>
  <c r="C143" i="43" s="1"/>
  <c r="E511" i="43" a="1"/>
  <c r="E511" i="43" s="1"/>
  <c r="D504" i="43" a="1"/>
  <c r="D504" i="43" s="1"/>
  <c r="C75" i="43" a="1"/>
  <c r="C75" i="43" s="1"/>
  <c r="C199" i="43" a="1"/>
  <c r="C199" i="43" s="1"/>
  <c r="F702" i="43" a="1"/>
  <c r="F702" i="43" s="1"/>
  <c r="E521" i="43" a="1"/>
  <c r="E521" i="43" s="1"/>
  <c r="G577" i="43" a="1"/>
  <c r="G577" i="43" s="1"/>
  <c r="F544" i="43" a="1"/>
  <c r="F544" i="43" s="1"/>
  <c r="G47" i="43" a="1"/>
  <c r="G47" i="43" s="1"/>
  <c r="F233" i="43" a="1"/>
  <c r="F233" i="43" s="1"/>
  <c r="G693" i="43" a="1"/>
  <c r="G693" i="43" s="1"/>
  <c r="F539" i="43" a="1"/>
  <c r="F539" i="43" s="1"/>
  <c r="G544" i="43" a="1"/>
  <c r="G544" i="43" s="1"/>
  <c r="G374" i="43" a="1"/>
  <c r="G374" i="43" s="1"/>
  <c r="G71" i="43" a="1"/>
  <c r="G71" i="43" s="1"/>
  <c r="D632" i="43" a="1"/>
  <c r="D632" i="43" s="1"/>
  <c r="F446" i="43" a="1"/>
  <c r="F446" i="43" s="1"/>
  <c r="D178" i="43" a="1"/>
  <c r="D178" i="43" s="1"/>
  <c r="E593" i="43" a="1"/>
  <c r="E593" i="43" s="1"/>
  <c r="C147" i="43" a="1"/>
  <c r="C147" i="43" s="1"/>
  <c r="E642" i="43" a="1"/>
  <c r="E642" i="43" s="1"/>
  <c r="D574" i="43" a="1"/>
  <c r="D574" i="43" s="1"/>
  <c r="F304" i="43" a="1"/>
  <c r="F304" i="43" s="1"/>
  <c r="C553" i="43" a="1"/>
  <c r="C553" i="43" s="1"/>
  <c r="D483" i="43" a="1"/>
  <c r="D483" i="43" s="1"/>
  <c r="D155" i="43" a="1"/>
  <c r="D155" i="43" s="1"/>
  <c r="G561" i="43" a="1"/>
  <c r="G561" i="43" s="1"/>
  <c r="F204" i="43" a="1"/>
  <c r="F204" i="43" s="1"/>
  <c r="G502" i="43" a="1"/>
  <c r="G502" i="43" s="1"/>
  <c r="D135" i="43" a="1"/>
  <c r="D135" i="43" s="1"/>
  <c r="G76" i="43" a="1"/>
  <c r="G76" i="43" s="1"/>
  <c r="C266" i="43" a="1"/>
  <c r="C266" i="43" s="1"/>
  <c r="D191" i="43" a="1"/>
  <c r="D191" i="43" s="1"/>
  <c r="C154" i="43" a="1"/>
  <c r="C154" i="43" s="1"/>
  <c r="G284" i="43" a="1"/>
  <c r="G284" i="43" s="1"/>
  <c r="E464" i="43" a="1"/>
  <c r="E464" i="43" s="1"/>
  <c r="G499" i="43" a="1"/>
  <c r="G499" i="43" s="1"/>
  <c r="E47" i="43" a="1"/>
  <c r="E47" i="43" s="1"/>
  <c r="C619" i="43" a="1"/>
  <c r="C619" i="43" s="1"/>
  <c r="F618" i="43" a="1"/>
  <c r="F618" i="43" s="1"/>
  <c r="G376" i="43" a="1"/>
  <c r="G376" i="43" s="1"/>
  <c r="F691" i="43" a="1"/>
  <c r="F691" i="43" s="1"/>
  <c r="C668" i="43" a="1"/>
  <c r="C668" i="43" s="1"/>
  <c r="F472" i="43" a="1"/>
  <c r="F472" i="43" s="1"/>
  <c r="G651" i="43" a="1"/>
  <c r="G651" i="43" s="1"/>
  <c r="E422" i="43" a="1"/>
  <c r="E422" i="43" s="1"/>
  <c r="F411" i="43" a="1"/>
  <c r="F411" i="43" s="1"/>
  <c r="D662" i="43" a="1"/>
  <c r="D662" i="43" s="1"/>
  <c r="E226" i="43" a="1"/>
  <c r="E226" i="43" s="1"/>
  <c r="F144" i="43" a="1"/>
  <c r="F144" i="43" s="1"/>
  <c r="C225" i="43" a="1"/>
  <c r="C225" i="43" s="1"/>
  <c r="E224" i="43" a="1"/>
  <c r="E224" i="43" s="1"/>
  <c r="D707" i="43" a="1"/>
  <c r="D707" i="43" s="1"/>
  <c r="D71" i="43" a="1"/>
  <c r="D71" i="43" s="1"/>
  <c r="C248" i="43" a="1"/>
  <c r="C248" i="43" s="1"/>
  <c r="E394" i="43" a="1"/>
  <c r="E394" i="43" s="1"/>
  <c r="D546" i="43" a="1"/>
  <c r="D546" i="43" s="1"/>
  <c r="D156" i="43" a="1"/>
  <c r="D156" i="43" s="1"/>
  <c r="F208" i="43" a="1"/>
  <c r="F208" i="43" s="1"/>
  <c r="G399" i="43" a="1"/>
  <c r="G399" i="43" s="1"/>
  <c r="E576" i="43" a="1"/>
  <c r="E576" i="43" s="1"/>
  <c r="F640" i="43" a="1"/>
  <c r="F640" i="43" s="1"/>
  <c r="G250" i="43" a="1"/>
  <c r="G250" i="43" s="1"/>
  <c r="F626" i="43" a="1"/>
  <c r="F626" i="43" s="1"/>
  <c r="D103" i="43" a="1"/>
  <c r="D103" i="43" s="1"/>
  <c r="G430" i="43" a="1"/>
  <c r="G430" i="43" s="1"/>
  <c r="F604" i="43" a="1"/>
  <c r="F604" i="43" s="1"/>
  <c r="C592" i="43" a="1"/>
  <c r="C592" i="43" s="1"/>
  <c r="D620" i="43" a="1"/>
  <c r="D620" i="43" s="1"/>
  <c r="E72" i="43" a="1"/>
  <c r="E72" i="43" s="1"/>
  <c r="F49" i="43" a="1"/>
  <c r="F49" i="43" s="1"/>
  <c r="E358" i="43" a="1"/>
  <c r="E358" i="43" s="1"/>
  <c r="C693" i="43" a="1"/>
  <c r="C693" i="43" s="1"/>
  <c r="D173" i="43" a="1"/>
  <c r="D173" i="43" s="1"/>
  <c r="F487" i="43" a="1"/>
  <c r="F487" i="43" s="1"/>
  <c r="F290" i="43" a="1"/>
  <c r="F290" i="43" s="1"/>
  <c r="E670" i="43" a="1"/>
  <c r="E670" i="43" s="1"/>
  <c r="C277" i="43" a="1"/>
  <c r="C277" i="43" s="1"/>
  <c r="E644" i="43" a="1"/>
  <c r="E644" i="43" s="1"/>
  <c r="G179" i="43" a="1"/>
  <c r="G179" i="43" s="1"/>
  <c r="C285" i="43" a="1"/>
  <c r="C285" i="43" s="1"/>
  <c r="G590" i="43" a="1"/>
  <c r="G590" i="43" s="1"/>
  <c r="G120" i="43" a="1"/>
  <c r="G120" i="43" s="1"/>
  <c r="F635" i="43" a="1"/>
  <c r="F635" i="43" s="1"/>
  <c r="D613" i="43" a="1"/>
  <c r="D613" i="43" s="1"/>
  <c r="D250" i="43" a="1"/>
  <c r="D250" i="43" s="1"/>
  <c r="G241" i="43" a="1"/>
  <c r="G241" i="43" s="1"/>
  <c r="D479" i="43" a="1"/>
  <c r="D479" i="43" s="1"/>
  <c r="G352" i="43" a="1"/>
  <c r="G352" i="43" s="1"/>
  <c r="F623" i="43" a="1"/>
  <c r="F623" i="43" s="1"/>
  <c r="D703" i="43" a="1"/>
  <c r="D703" i="43" s="1"/>
  <c r="D455" i="43" a="1"/>
  <c r="D455" i="43" s="1"/>
  <c r="D409" i="43" a="1"/>
  <c r="D409" i="43" s="1"/>
  <c r="C283" i="43" a="1"/>
  <c r="C283" i="43" s="1"/>
  <c r="D338" i="43" a="1"/>
  <c r="D338" i="43" s="1"/>
  <c r="D264" i="43" a="1"/>
  <c r="D264" i="43" s="1"/>
  <c r="C351" i="43" a="1"/>
  <c r="C351" i="43" s="1"/>
  <c r="F464" i="43" a="1"/>
  <c r="F464" i="43" s="1"/>
  <c r="E570" i="43" a="1"/>
  <c r="E570" i="43" s="1"/>
  <c r="G560" i="43" a="1"/>
  <c r="G560" i="43" s="1"/>
  <c r="C514" i="43" a="1"/>
  <c r="C514" i="43" s="1"/>
  <c r="F324" i="43" a="1"/>
  <c r="F324" i="43" s="1"/>
  <c r="E280" i="43" a="1"/>
  <c r="E280" i="43" s="1"/>
  <c r="E227" i="43" a="1"/>
  <c r="E227" i="43" s="1"/>
  <c r="G588" i="43" a="1"/>
  <c r="G588" i="43" s="1"/>
  <c r="F574" i="43" a="1"/>
  <c r="F574" i="43" s="1"/>
  <c r="F84" i="43" a="1"/>
  <c r="F84" i="43" s="1"/>
  <c r="G540" i="43" a="1"/>
  <c r="G540" i="43" s="1"/>
  <c r="F388" i="43" a="1"/>
  <c r="F388" i="43" s="1"/>
  <c r="E282" i="43" a="1"/>
  <c r="E282" i="43" s="1"/>
  <c r="C689" i="43" a="1"/>
  <c r="C689" i="43" s="1"/>
  <c r="C697" i="43" a="1"/>
  <c r="C697" i="43" s="1"/>
  <c r="F469" i="43" a="1"/>
  <c r="F469" i="43" s="1"/>
  <c r="C604" i="43" a="1"/>
  <c r="C604" i="43" s="1"/>
  <c r="E345" i="43" a="1"/>
  <c r="E345" i="43" s="1"/>
  <c r="C558" i="43" a="1"/>
  <c r="C558" i="43" s="1"/>
  <c r="E431" i="43" a="1"/>
  <c r="E431" i="43" s="1"/>
  <c r="D431" i="43" a="1"/>
  <c r="D431" i="43" s="1"/>
  <c r="E169" i="43" a="1"/>
  <c r="E169" i="43" s="1"/>
  <c r="E79" i="43" a="1"/>
  <c r="E79" i="43" s="1"/>
  <c r="E606" i="43" a="1"/>
  <c r="E606" i="43" s="1"/>
  <c r="C669" i="43" a="1"/>
  <c r="C669" i="43" s="1"/>
  <c r="E137" i="43" a="1"/>
  <c r="E137" i="43" s="1"/>
  <c r="F71" i="43" a="1"/>
  <c r="F71" i="43" s="1"/>
  <c r="G257" i="43" a="1"/>
  <c r="G257" i="43" s="1"/>
  <c r="E590" i="43" a="1"/>
  <c r="E590" i="43" s="1"/>
  <c r="F199" i="43" a="1"/>
  <c r="F199" i="43" s="1"/>
  <c r="G135" i="43" a="1"/>
  <c r="G135" i="43" s="1"/>
  <c r="F648" i="43" a="1"/>
  <c r="F648" i="43" s="1"/>
  <c r="D511" i="43" a="1"/>
  <c r="D511" i="43" s="1"/>
  <c r="C151" i="43" a="1"/>
  <c r="C151" i="43" s="1"/>
  <c r="D399" i="43" a="1"/>
  <c r="D399" i="43" s="1"/>
  <c r="D492" i="43" a="1"/>
  <c r="D492" i="43" s="1"/>
  <c r="F45" i="43" a="1"/>
  <c r="F45" i="43" s="1"/>
  <c r="F170" i="43" a="1"/>
  <c r="F170" i="43" s="1"/>
  <c r="F173" i="43" a="1"/>
  <c r="F173" i="43" s="1"/>
  <c r="C61" i="43" a="1"/>
  <c r="C61" i="43" s="1"/>
  <c r="C613" i="43" a="1"/>
  <c r="C613" i="43" s="1"/>
  <c r="F444" i="43" a="1"/>
  <c r="F444" i="43" s="1"/>
  <c r="G59" i="43" a="1"/>
  <c r="G59" i="43" s="1"/>
  <c r="E69" i="43" a="1"/>
  <c r="E69" i="43" s="1"/>
  <c r="G133" i="43" a="1"/>
  <c r="G133" i="43" s="1"/>
  <c r="C402" i="43" a="1"/>
  <c r="C402" i="43" s="1"/>
  <c r="G385" i="43" a="1"/>
  <c r="G385" i="43" s="1"/>
  <c r="G582" i="43" a="1"/>
  <c r="G582" i="43" s="1"/>
  <c r="G75" i="43" a="1"/>
  <c r="G75" i="43" s="1"/>
  <c r="D189" i="43" a="1"/>
  <c r="D189" i="43" s="1"/>
  <c r="G600" i="43" a="1"/>
  <c r="G600" i="43" s="1"/>
  <c r="C612" i="43" a="1"/>
  <c r="C612" i="43" s="1"/>
  <c r="G710" i="43" a="1"/>
  <c r="G710" i="43" s="1"/>
  <c r="C422" i="43" a="1"/>
  <c r="C422" i="43" s="1"/>
  <c r="C367" i="43" a="1"/>
  <c r="C367" i="43" s="1"/>
  <c r="C339" i="43" a="1"/>
  <c r="C339" i="43" s="1"/>
  <c r="E555" i="43" a="1"/>
  <c r="E555" i="43" s="1"/>
  <c r="C320" i="43" a="1"/>
  <c r="C320" i="43" s="1"/>
  <c r="D217" i="43" a="1"/>
  <c r="D217" i="43" s="1"/>
  <c r="G610" i="43" a="1"/>
  <c r="G610" i="43" s="1"/>
  <c r="D199" i="43" a="1"/>
  <c r="D199" i="43" s="1"/>
  <c r="F184" i="43" a="1"/>
  <c r="F184" i="43" s="1"/>
  <c r="G493" i="43" a="1"/>
  <c r="G493" i="43" s="1"/>
  <c r="C282" i="43" a="1"/>
  <c r="C282" i="43" s="1"/>
  <c r="E689" i="43" a="1"/>
  <c r="E689" i="43" s="1"/>
  <c r="F579" i="43" a="1"/>
  <c r="F579" i="43" s="1"/>
  <c r="G436" i="43" a="1"/>
  <c r="G436" i="43" s="1"/>
  <c r="G605" i="43" a="1"/>
  <c r="G605" i="43" s="1"/>
  <c r="D386" i="43" a="1"/>
  <c r="D386" i="43" s="1"/>
  <c r="E674" i="43" a="1"/>
  <c r="E674" i="43" s="1"/>
  <c r="F676" i="43" a="1"/>
  <c r="F676" i="43" s="1"/>
  <c r="D360" i="43" a="1"/>
  <c r="D360" i="43" s="1"/>
  <c r="G176" i="43" a="1"/>
  <c r="G176" i="43" s="1"/>
  <c r="C501" i="43" a="1"/>
  <c r="C501" i="43" s="1"/>
  <c r="E409" i="43" a="1"/>
  <c r="E409" i="43" s="1"/>
  <c r="D98" i="43" a="1"/>
  <c r="D98" i="43" s="1"/>
  <c r="G306" i="43" a="1"/>
  <c r="G306" i="43" s="1"/>
  <c r="E256" i="43" a="1"/>
  <c r="E256" i="43" s="1"/>
  <c r="G424" i="43" a="1"/>
  <c r="G424" i="43" s="1"/>
  <c r="G367" i="43" a="1"/>
  <c r="G367" i="43" s="1"/>
  <c r="F297" i="43" a="1"/>
  <c r="F297" i="43" s="1"/>
  <c r="D311" i="43" a="1"/>
  <c r="D311" i="43" s="1"/>
  <c r="G712" i="43" a="1"/>
  <c r="G712" i="43" s="1"/>
  <c r="E451" i="43" a="1"/>
  <c r="E451" i="43" s="1"/>
  <c r="D571" i="43" a="1"/>
  <c r="D571" i="43" s="1"/>
  <c r="D670" i="43" a="1"/>
  <c r="D670" i="43" s="1"/>
  <c r="F280" i="43" a="1"/>
  <c r="F280" i="43" s="1"/>
  <c r="D292" i="43" a="1"/>
  <c r="D292" i="43" s="1"/>
  <c r="E528" i="43" a="1"/>
  <c r="E528" i="43" s="1"/>
  <c r="D172" i="43" a="1"/>
  <c r="D172" i="43" s="1"/>
  <c r="E516" i="43" a="1"/>
  <c r="E516" i="43" s="1"/>
  <c r="F369" i="43" a="1"/>
  <c r="F369" i="43" s="1"/>
  <c r="G535" i="43" a="1"/>
  <c r="G535" i="43" s="1"/>
  <c r="C338" i="43" a="1"/>
  <c r="C338" i="43" s="1"/>
  <c r="F210" i="43" a="1"/>
  <c r="F210" i="43" s="1"/>
  <c r="C298" i="43" a="1"/>
  <c r="C298" i="43" s="1"/>
  <c r="F473" i="43" a="1"/>
  <c r="F473" i="43" s="1"/>
  <c r="C556" i="43" a="1"/>
  <c r="C556" i="43" s="1"/>
  <c r="E346" i="43" a="1"/>
  <c r="E346" i="43" s="1"/>
  <c r="G476" i="43" a="1"/>
  <c r="G476" i="43" s="1"/>
  <c r="G548" i="43" a="1"/>
  <c r="G548" i="43" s="1"/>
  <c r="E453" i="43" a="1"/>
  <c r="E453" i="43" s="1"/>
  <c r="F145" i="43" a="1"/>
  <c r="F145" i="43" s="1"/>
  <c r="G455" i="43" a="1"/>
  <c r="G455" i="43" s="1"/>
  <c r="F313" i="43" a="1"/>
  <c r="F313" i="43" s="1"/>
  <c r="F654" i="43" a="1"/>
  <c r="F654" i="43" s="1"/>
  <c r="F299" i="43" a="1"/>
  <c r="F299" i="43" s="1"/>
  <c r="C690" i="43" a="1"/>
  <c r="C690" i="43" s="1"/>
  <c r="E57" i="43" a="1"/>
  <c r="E57" i="43" s="1"/>
  <c r="F599" i="43" a="1"/>
  <c r="F599" i="43" s="1"/>
  <c r="F162" i="43" a="1"/>
  <c r="F162" i="43" s="1"/>
  <c r="G408" i="43" a="1"/>
  <c r="G408" i="43" s="1"/>
  <c r="G425" i="43" a="1"/>
  <c r="G425" i="43" s="1"/>
  <c r="E218" i="43" a="1"/>
  <c r="E218" i="43" s="1"/>
  <c r="D247" i="43" a="1"/>
  <c r="D247" i="43" s="1"/>
  <c r="G654" i="43" a="1"/>
  <c r="G654" i="43" s="1"/>
  <c r="G243" i="43" a="1"/>
  <c r="G243" i="43" s="1"/>
  <c r="C205" i="43" a="1"/>
  <c r="C205" i="43" s="1"/>
  <c r="F452" i="43" a="1"/>
  <c r="F452" i="43" s="1"/>
  <c r="C290" i="43" a="1"/>
  <c r="C290" i="43" s="1"/>
  <c r="C176" i="43" a="1"/>
  <c r="C176" i="43" s="1"/>
  <c r="D385" i="43" a="1"/>
  <c r="D385" i="43" s="1"/>
  <c r="E486" i="43" a="1"/>
  <c r="E486" i="43" s="1"/>
  <c r="G49" i="43" a="1"/>
  <c r="G49" i="43" s="1"/>
  <c r="F346" i="43" a="1"/>
  <c r="F346" i="43" s="1"/>
  <c r="G369" i="43" a="1"/>
  <c r="G369" i="43" s="1"/>
  <c r="G92" i="43" a="1"/>
  <c r="G92" i="43" s="1"/>
  <c r="C257" i="43" a="1"/>
  <c r="C257" i="43" s="1"/>
  <c r="G663" i="43" a="1"/>
  <c r="G663" i="43" s="1"/>
  <c r="F55" i="43" a="1"/>
  <c r="F55" i="43" s="1"/>
  <c r="G187" i="43" a="1"/>
  <c r="G187" i="43" s="1"/>
  <c r="F542" i="43" a="1"/>
  <c r="F542" i="43" s="1"/>
  <c r="D446" i="43" a="1"/>
  <c r="D446" i="43" s="1"/>
  <c r="C227" i="43" a="1"/>
  <c r="C227" i="43" s="1"/>
  <c r="C324" i="43" a="1"/>
  <c r="C324" i="43" s="1"/>
  <c r="D688" i="43" a="1"/>
  <c r="D688" i="43" s="1"/>
  <c r="E68" i="43" a="1"/>
  <c r="E68" i="43" s="1"/>
  <c r="G411" i="43" a="1"/>
  <c r="G411" i="43" s="1"/>
  <c r="G470" i="43" a="1"/>
  <c r="G470" i="43" s="1"/>
  <c r="E348" i="43" a="1"/>
  <c r="E348" i="43" s="1"/>
  <c r="F143" i="43" a="1"/>
  <c r="F143" i="43" s="1"/>
  <c r="D205" i="43" a="1"/>
  <c r="D205" i="43" s="1"/>
  <c r="G515" i="43" a="1"/>
  <c r="G515" i="43" s="1"/>
  <c r="D450" i="43" a="1"/>
  <c r="D450" i="43" s="1"/>
  <c r="G658" i="43" a="1"/>
  <c r="G658" i="43" s="1"/>
  <c r="D529" i="43" a="1"/>
  <c r="D529" i="43" s="1"/>
  <c r="G192" i="43" a="1"/>
  <c r="G192" i="43" s="1"/>
  <c r="C515" i="43" a="1"/>
  <c r="C515" i="43" s="1"/>
  <c r="G345" i="43" a="1"/>
  <c r="G345" i="43" s="1"/>
  <c r="F399" i="43" a="1"/>
  <c r="F399" i="43" s="1"/>
  <c r="G681" i="43" a="1"/>
  <c r="G681" i="43" s="1"/>
  <c r="D466" i="43" a="1"/>
  <c r="D466" i="43" s="1"/>
  <c r="G492" i="43" a="1"/>
  <c r="G492" i="43" s="1"/>
  <c r="G472" i="43" a="1"/>
  <c r="G472" i="43" s="1"/>
  <c r="C427" i="43" a="1"/>
  <c r="C427" i="43" s="1"/>
  <c r="C359" i="43" a="1"/>
  <c r="C359" i="43" s="1"/>
  <c r="F66" i="43" a="1"/>
  <c r="F66" i="43" s="1"/>
  <c r="E98" i="43" a="1"/>
  <c r="E98" i="43" s="1"/>
  <c r="E234" i="43" a="1"/>
  <c r="E234" i="43" s="1"/>
  <c r="G236" i="43" a="1"/>
  <c r="G236" i="43" s="1"/>
  <c r="C443" i="43" a="1"/>
  <c r="C443" i="43" s="1"/>
  <c r="F620" i="43" a="1"/>
  <c r="F620" i="43" s="1"/>
  <c r="G305" i="43" a="1"/>
  <c r="G305" i="43" s="1"/>
  <c r="G458" i="43" a="1"/>
  <c r="G458" i="43" s="1"/>
  <c r="F549" i="43" a="1"/>
  <c r="F549" i="43" s="1"/>
  <c r="F196" i="43" a="1"/>
  <c r="F196" i="43" s="1"/>
  <c r="D480" i="43" a="1"/>
  <c r="D480" i="43" s="1"/>
  <c r="C103" i="43" a="1"/>
  <c r="C103" i="43" s="1"/>
  <c r="G418" i="43" a="1"/>
  <c r="G418" i="43" s="1"/>
  <c r="E639" i="43" a="1"/>
  <c r="E639" i="43" s="1"/>
  <c r="F352" i="43" a="1"/>
  <c r="F352" i="43" s="1"/>
  <c r="F543" i="43" a="1"/>
  <c r="F543" i="43" s="1"/>
  <c r="E583" i="43" a="1"/>
  <c r="E583" i="43" s="1"/>
  <c r="C331" i="43" a="1"/>
  <c r="C331" i="43" s="1"/>
  <c r="D654" i="43" a="1"/>
  <c r="D654" i="43" s="1"/>
  <c r="G456" i="43" a="1"/>
  <c r="G456" i="43" s="1"/>
  <c r="F651" i="43" a="1"/>
  <c r="F651" i="43" s="1"/>
  <c r="D366" i="43" a="1"/>
  <c r="D366" i="43" s="1"/>
  <c r="G54" i="43" a="1"/>
  <c r="G54" i="43" s="1"/>
  <c r="F372" i="43" a="1"/>
  <c r="F372" i="43" s="1"/>
  <c r="G280" i="43" a="1"/>
  <c r="G280" i="43" s="1"/>
  <c r="F513" i="43" a="1"/>
  <c r="F513" i="43" s="1"/>
  <c r="D548" i="43" a="1"/>
  <c r="D548" i="43" s="1"/>
  <c r="D637" i="43" a="1"/>
  <c r="D637" i="43" s="1"/>
  <c r="C187" i="43" a="1"/>
  <c r="C187" i="43" s="1"/>
  <c r="F700" i="43" a="1"/>
  <c r="F700" i="43" s="1"/>
  <c r="G483" i="43" a="1"/>
  <c r="G483" i="43" s="1"/>
  <c r="E647" i="43" a="1"/>
  <c r="E647" i="43" s="1"/>
  <c r="G480" i="43" a="1"/>
  <c r="G480" i="43" s="1"/>
  <c r="D563" i="43" a="1"/>
  <c r="D563" i="43" s="1"/>
  <c r="G95" i="43" a="1"/>
  <c r="G95" i="43" s="1"/>
  <c r="C79" i="43" a="1"/>
  <c r="C79" i="43" s="1"/>
  <c r="D194" i="43" a="1"/>
  <c r="D194" i="43" s="1"/>
  <c r="G261" i="43" a="1"/>
  <c r="G261" i="43" s="1"/>
  <c r="C571" i="43" a="1"/>
  <c r="C571" i="43" s="1"/>
  <c r="F698" i="43" a="1"/>
  <c r="F698" i="43" s="1"/>
  <c r="C414" i="43" a="1"/>
  <c r="C414" i="43" s="1"/>
  <c r="E690" i="43" a="1"/>
  <c r="E690" i="43" s="1"/>
  <c r="C297" i="43" a="1"/>
  <c r="C297" i="43" s="1"/>
  <c r="F619" i="43" a="1"/>
  <c r="F619" i="43" s="1"/>
  <c r="F187" i="43" a="1"/>
  <c r="F187" i="43" s="1"/>
  <c r="C703" i="43" a="1"/>
  <c r="C703" i="43" s="1"/>
  <c r="D381" i="43" a="1"/>
  <c r="D381" i="43" s="1"/>
  <c r="D649" i="43" a="1"/>
  <c r="D649" i="43" s="1"/>
  <c r="D515" i="43" a="1"/>
  <c r="D515" i="43" s="1"/>
  <c r="C352" i="43" a="1"/>
  <c r="C352" i="43" s="1"/>
  <c r="E310" i="43" a="1"/>
  <c r="E310" i="43" s="1"/>
  <c r="C691" i="43" a="1"/>
  <c r="C691" i="43" s="1"/>
  <c r="E646" i="43" a="1"/>
  <c r="E646" i="43" s="1"/>
  <c r="G211" i="43" a="1"/>
  <c r="G211" i="43" s="1"/>
  <c r="D231" i="43" a="1"/>
  <c r="D231" i="43" s="1"/>
  <c r="C51" i="43" a="1"/>
  <c r="C51" i="43" s="1"/>
  <c r="F402" i="43" a="1"/>
  <c r="F402" i="43" s="1"/>
  <c r="G676" i="43" a="1"/>
  <c r="G676" i="43" s="1"/>
  <c r="C585" i="43" a="1"/>
  <c r="C585" i="43" s="1"/>
  <c r="G467" i="43" a="1"/>
  <c r="G467" i="43" s="1"/>
  <c r="G498" i="43" a="1"/>
  <c r="G498" i="43" s="1"/>
  <c r="C712" i="43" a="1"/>
  <c r="C712" i="43" s="1"/>
  <c r="C438" i="43" a="1"/>
  <c r="C438" i="43" s="1"/>
  <c r="F669" i="43" a="1"/>
  <c r="F669" i="43" s="1"/>
  <c r="G311" i="43" a="1"/>
  <c r="G311" i="43" s="1"/>
  <c r="E595" i="43" a="1"/>
  <c r="E595" i="43" s="1"/>
  <c r="C660" i="43" a="1"/>
  <c r="C660" i="43" s="1"/>
  <c r="E284" i="43" a="1"/>
  <c r="E284" i="43" s="1"/>
  <c r="E54" i="43" a="1"/>
  <c r="E54" i="43" s="1"/>
  <c r="E225" i="43" a="1"/>
  <c r="E225" i="43" s="1"/>
  <c r="G486" i="43" a="1"/>
  <c r="G486" i="43" s="1"/>
  <c r="G191" i="43" a="1"/>
  <c r="G191" i="43" s="1"/>
  <c r="G52" i="43" a="1"/>
  <c r="G52" i="43" s="1"/>
  <c r="D358" i="43" a="1"/>
  <c r="D358" i="43" s="1"/>
  <c r="E269" i="43" a="1"/>
  <c r="E269" i="43" s="1"/>
  <c r="F459" i="43" a="1"/>
  <c r="F459" i="43" s="1"/>
  <c r="G460" i="43" a="1"/>
  <c r="G460" i="43" s="1"/>
  <c r="E543" i="43" a="1"/>
  <c r="E543" i="43" s="1"/>
  <c r="C128" i="43" a="1"/>
  <c r="C128" i="43" s="1"/>
  <c r="G409" i="43" a="1"/>
  <c r="G409" i="43" s="1"/>
  <c r="D60" i="43" a="1"/>
  <c r="D60" i="43" s="1"/>
  <c r="D393" i="43" a="1"/>
  <c r="D393" i="43" s="1"/>
  <c r="E154" i="43" a="1"/>
  <c r="E154" i="43" s="1"/>
  <c r="E206" i="43" a="1"/>
  <c r="E206" i="43" s="1"/>
  <c r="E499" i="43" a="1"/>
  <c r="E499" i="43" s="1"/>
  <c r="G206" i="43" a="1"/>
  <c r="G206" i="43" s="1"/>
  <c r="C182" i="43" a="1"/>
  <c r="C182" i="43" s="1"/>
  <c r="C451" i="43" a="1"/>
  <c r="C451" i="43" s="1"/>
  <c r="E441" i="43" a="1"/>
  <c r="E441" i="43" s="1"/>
  <c r="C229" i="43" a="1"/>
  <c r="C229" i="43" s="1"/>
  <c r="G83" i="43" a="1"/>
  <c r="G83" i="43" s="1"/>
  <c r="C532" i="43" a="1"/>
  <c r="C532" i="43" s="1"/>
  <c r="G474" i="43" a="1"/>
  <c r="G474" i="43" s="1"/>
  <c r="C261" i="43" a="1"/>
  <c r="C261" i="43" s="1"/>
  <c r="G65" i="43" a="1"/>
  <c r="G65" i="43" s="1"/>
  <c r="F525" i="43" a="1"/>
  <c r="F525" i="43" s="1"/>
  <c r="E588" i="43" a="1"/>
  <c r="E588" i="43" s="1"/>
  <c r="D48" i="43" a="1"/>
  <c r="D48" i="43" s="1"/>
  <c r="G117" i="43" a="1"/>
  <c r="G117" i="43" s="1"/>
  <c r="C240" i="43" a="1"/>
  <c r="C240" i="43" s="1"/>
  <c r="F674" i="43" a="1"/>
  <c r="F674" i="43" s="1"/>
  <c r="G635" i="43" a="1"/>
  <c r="G635" i="43" s="1"/>
  <c r="C60" i="43" a="1"/>
  <c r="C60" i="43" s="1"/>
  <c r="G585" i="43" a="1"/>
  <c r="G585" i="43" s="1"/>
  <c r="E578" i="43" a="1"/>
  <c r="E578" i="43" s="1"/>
  <c r="D278" i="43" a="1"/>
  <c r="D278" i="43" s="1"/>
  <c r="F436" i="43" a="1"/>
  <c r="F436" i="43" s="1"/>
  <c r="C148" i="43" a="1"/>
  <c r="C148" i="43" s="1"/>
  <c r="D233" i="43" a="1"/>
  <c r="D233" i="43" s="1"/>
  <c r="E117" i="43" a="1"/>
  <c r="E117" i="43" s="1"/>
  <c r="D117" i="43" a="1"/>
  <c r="D117" i="43" s="1"/>
  <c r="D261" i="43" a="1"/>
  <c r="D261" i="43" s="1"/>
  <c r="D337" i="43" a="1"/>
  <c r="D337" i="43" s="1"/>
  <c r="E306" i="43" a="1"/>
  <c r="E306" i="43" s="1"/>
  <c r="D472" i="43" a="1"/>
  <c r="D472" i="43" s="1"/>
  <c r="E107" i="43" a="1"/>
  <c r="E107" i="43" s="1"/>
  <c r="G233" i="43" a="1"/>
  <c r="G233" i="43" s="1"/>
  <c r="D487" i="43" a="1"/>
  <c r="D487" i="43" s="1"/>
  <c r="G249" i="43" a="1"/>
  <c r="G249" i="43" s="1"/>
  <c r="C203" i="43" a="1"/>
  <c r="C203" i="43" s="1"/>
  <c r="D427" i="43" a="1"/>
  <c r="D427" i="43" s="1"/>
  <c r="C562" i="43" a="1"/>
  <c r="C562" i="43" s="1"/>
  <c r="D200" i="43" a="1"/>
  <c r="D200" i="43" s="1"/>
  <c r="G393" i="43" a="1"/>
  <c r="G393" i="43" s="1"/>
  <c r="C131" i="43" a="1"/>
  <c r="C131" i="43" s="1"/>
  <c r="E469" i="43" a="1"/>
  <c r="E469" i="43" s="1"/>
  <c r="G589" i="43" a="1"/>
  <c r="G589" i="43" s="1"/>
  <c r="D625" i="43" a="1"/>
  <c r="D625" i="43" s="1"/>
  <c r="F415" i="43" a="1"/>
  <c r="F415" i="43" s="1"/>
  <c r="F205" i="43" a="1"/>
  <c r="F205" i="43" s="1"/>
  <c r="E138" i="43" a="1"/>
  <c r="E138" i="43" s="1"/>
  <c r="C192" i="43" a="1"/>
  <c r="C192" i="43" s="1"/>
  <c r="G220" i="43" a="1"/>
  <c r="G220" i="43" s="1"/>
  <c r="D465" i="43" a="1"/>
  <c r="D465" i="43" s="1"/>
  <c r="G164" i="43" a="1"/>
  <c r="G164" i="43" s="1"/>
  <c r="D248" i="43" a="1"/>
  <c r="D248" i="43" s="1"/>
  <c r="E627" i="43" a="1"/>
  <c r="E627" i="43" s="1"/>
  <c r="D452" i="43" a="1"/>
  <c r="D452" i="43" s="1"/>
  <c r="E530" i="43" a="1"/>
  <c r="E530" i="43" s="1"/>
  <c r="F563" i="43" a="1"/>
  <c r="F563" i="43" s="1"/>
  <c r="C455" i="43" a="1"/>
  <c r="C455" i="43" s="1"/>
  <c r="E574" i="43" a="1"/>
  <c r="E574" i="43" s="1"/>
  <c r="F351" i="43" a="1"/>
  <c r="F351" i="43" s="1"/>
  <c r="D486" i="43" a="1"/>
  <c r="D486" i="43" s="1"/>
  <c r="D448" i="43" a="1"/>
  <c r="D448" i="43" s="1"/>
  <c r="G415" i="43" a="1"/>
  <c r="G415" i="43" s="1"/>
  <c r="D476" i="43" a="1"/>
  <c r="D476" i="43" s="1"/>
  <c r="E672" i="43" a="1"/>
  <c r="E672" i="43" s="1"/>
  <c r="D592" i="43" a="1"/>
  <c r="D592" i="43" s="1"/>
  <c r="D47" i="43" a="1"/>
  <c r="D47" i="43" s="1"/>
  <c r="G299" i="43" a="1"/>
  <c r="G299" i="43" s="1"/>
  <c r="D388" i="43" a="1"/>
  <c r="D388" i="43" s="1"/>
  <c r="E88" i="43" a="1"/>
  <c r="E88" i="43" s="1"/>
  <c r="F137" i="43" a="1"/>
  <c r="F137" i="43" s="1"/>
  <c r="C488" i="43" a="1"/>
  <c r="C488" i="43" s="1"/>
  <c r="E186" i="43" a="1"/>
  <c r="E186" i="43" s="1"/>
  <c r="C633" i="43" a="1"/>
  <c r="C633" i="43" s="1"/>
  <c r="E432" i="43" a="1"/>
  <c r="E432" i="43" s="1"/>
  <c r="C123" i="43" a="1"/>
  <c r="C123" i="43" s="1"/>
  <c r="F241" i="43" a="1"/>
  <c r="F241" i="43" s="1"/>
  <c r="E649" i="43" a="1"/>
  <c r="E649" i="43" s="1"/>
  <c r="E541" i="43" a="1"/>
  <c r="E541" i="43" s="1"/>
  <c r="D88" i="43" a="1"/>
  <c r="D88" i="43" s="1"/>
  <c r="C374" i="43" a="1"/>
  <c r="C374" i="43" s="1"/>
  <c r="E416" i="43" a="1"/>
  <c r="E416" i="43" s="1"/>
  <c r="F493" i="43" a="1"/>
  <c r="F493" i="43" s="1"/>
  <c r="F695" i="43" a="1"/>
  <c r="F695" i="43" s="1"/>
  <c r="F457" i="43" a="1"/>
  <c r="F457" i="43" s="1"/>
  <c r="E379" i="43" a="1"/>
  <c r="E379" i="43" s="1"/>
  <c r="C252" i="43" a="1"/>
  <c r="C252" i="43" s="1"/>
  <c r="E289" i="43" a="1"/>
  <c r="E289" i="43" s="1"/>
  <c r="G346" i="43" a="1"/>
  <c r="G346" i="43" s="1"/>
  <c r="E298" i="43" a="1"/>
  <c r="E298" i="43" s="1"/>
  <c r="D672" i="43" a="1"/>
  <c r="D672" i="43" s="1"/>
  <c r="G145" i="43" a="1"/>
  <c r="G145" i="43" s="1"/>
  <c r="D462" i="43" a="1"/>
  <c r="D462" i="43" s="1"/>
  <c r="C658" i="43" a="1"/>
  <c r="C658" i="43" s="1"/>
  <c r="D689" i="43" a="1"/>
  <c r="D689" i="43" s="1"/>
  <c r="E70" i="43" a="1"/>
  <c r="E70" i="43" s="1"/>
  <c r="D522" i="43" a="1"/>
  <c r="D522" i="43" s="1"/>
  <c r="C341" i="43" a="1"/>
  <c r="C341" i="43" s="1"/>
  <c r="E485" i="43" a="1"/>
  <c r="E485" i="43" s="1"/>
  <c r="F474" i="43" a="1"/>
  <c r="F474" i="43" s="1"/>
  <c r="G602" i="43" a="1"/>
  <c r="G602" i="43" s="1"/>
  <c r="D499" i="43" a="1"/>
  <c r="D499" i="43" s="1"/>
  <c r="C676" i="43" a="1"/>
  <c r="C676" i="43" s="1"/>
  <c r="D530" i="43" a="1"/>
  <c r="D530" i="43" s="1"/>
  <c r="C423" i="43" a="1"/>
  <c r="C423" i="43" s="1"/>
  <c r="C390" i="43" a="1"/>
  <c r="C390" i="43" s="1"/>
  <c r="E704" i="43" a="1"/>
  <c r="E704" i="43" s="1"/>
  <c r="D355" i="43" a="1"/>
  <c r="D355" i="43" s="1"/>
  <c r="D91" i="43" a="1"/>
  <c r="D91" i="43" s="1"/>
  <c r="C204" i="43" a="1"/>
  <c r="C204" i="43" s="1"/>
  <c r="D183" i="43" a="1"/>
  <c r="D183" i="43" s="1"/>
  <c r="G240" i="43" a="1"/>
  <c r="G240" i="43" s="1"/>
  <c r="G88" i="43" a="1"/>
  <c r="G88" i="43" s="1"/>
  <c r="D497" i="43" a="1"/>
  <c r="D497" i="43" s="1"/>
  <c r="E156" i="43" a="1"/>
  <c r="E156" i="43" s="1"/>
  <c r="E58" i="43" a="1"/>
  <c r="E58" i="43" s="1"/>
  <c r="G521" i="43" a="1"/>
  <c r="G521" i="43" s="1"/>
  <c r="G614" i="43" a="1"/>
  <c r="G614" i="43" s="1"/>
  <c r="F557" i="43" a="1"/>
  <c r="F557" i="43" s="1"/>
  <c r="E228" i="43" a="1"/>
  <c r="E228" i="43" s="1"/>
  <c r="D655" i="43" a="1"/>
  <c r="D655" i="43" s="1"/>
  <c r="D520" i="43" a="1"/>
  <c r="D520" i="43" s="1"/>
  <c r="C570" i="43" a="1"/>
  <c r="C570" i="43" s="1"/>
  <c r="C330" i="43" a="1"/>
  <c r="C330" i="43" s="1"/>
  <c r="C507" i="43" a="1"/>
  <c r="C507" i="43" s="1"/>
  <c r="E600" i="43" a="1"/>
  <c r="E600" i="43" s="1"/>
  <c r="F64" i="43" a="1"/>
  <c r="F64" i="43" s="1"/>
  <c r="D421" i="43" a="1"/>
  <c r="D421" i="43" s="1"/>
  <c r="F534" i="43" a="1"/>
  <c r="F534" i="43" s="1"/>
  <c r="G208" i="43" a="1"/>
  <c r="G208" i="43" s="1"/>
  <c r="F495" i="43" a="1"/>
  <c r="F495" i="43" s="1"/>
  <c r="E438" i="43" a="1"/>
  <c r="E438" i="43" s="1"/>
  <c r="F670" i="43" a="1"/>
  <c r="F670" i="43" s="1"/>
  <c r="F556" i="43" a="1"/>
  <c r="F556" i="43" s="1"/>
  <c r="F564" i="43" a="1"/>
  <c r="F564" i="43" s="1"/>
  <c r="C112" i="43" a="1"/>
  <c r="C112" i="43" s="1"/>
  <c r="E252" i="43" a="1"/>
  <c r="E252" i="43" s="1"/>
  <c r="F644" i="43" a="1"/>
  <c r="F644" i="43" s="1"/>
  <c r="C445" i="43" a="1"/>
  <c r="C445" i="43" s="1"/>
  <c r="D705" i="43" a="1"/>
  <c r="D705" i="43" s="1"/>
  <c r="C588" i="43" a="1"/>
  <c r="C588" i="43" s="1"/>
  <c r="G526" i="43" a="1"/>
  <c r="G526" i="43" s="1"/>
  <c r="E213" i="43" a="1"/>
  <c r="E213" i="43" s="1"/>
  <c r="F570" i="43" a="1"/>
  <c r="F570" i="43" s="1"/>
  <c r="E602" i="43" a="1"/>
  <c r="E602" i="43" s="1"/>
  <c r="F114" i="43" a="1"/>
  <c r="F114" i="43" s="1"/>
  <c r="D605" i="43" a="1"/>
  <c r="D605" i="43" s="1"/>
  <c r="D201" i="43" a="1"/>
  <c r="D201" i="43" s="1"/>
  <c r="F128" i="43" a="1"/>
  <c r="F128" i="43" s="1"/>
  <c r="E276" i="43" a="1"/>
  <c r="E276" i="43" s="1"/>
  <c r="C467" i="43" a="1"/>
  <c r="C467" i="43" s="1"/>
  <c r="F682" i="43" a="1"/>
  <c r="F682" i="43" s="1"/>
  <c r="E275" i="43" a="1"/>
  <c r="E275" i="43" s="1"/>
  <c r="E248" i="43" a="1"/>
  <c r="E248" i="43" s="1"/>
  <c r="G457" i="43" a="1"/>
  <c r="G457" i="43" s="1"/>
  <c r="E483" i="43" a="1"/>
  <c r="E483" i="43" s="1"/>
  <c r="D591" i="43" a="1"/>
  <c r="D591" i="43" s="1"/>
  <c r="F385" i="43" a="1"/>
  <c r="F385" i="43" s="1"/>
  <c r="F478" i="43" a="1"/>
  <c r="F478" i="43" s="1"/>
  <c r="E556" i="43" a="1"/>
  <c r="E556" i="43" s="1"/>
  <c r="G691" i="43" a="1"/>
  <c r="G691" i="43" s="1"/>
  <c r="E60" i="43" a="1"/>
  <c r="E60" i="43" s="1"/>
  <c r="C304" i="43" a="1"/>
  <c r="C304" i="43" s="1"/>
  <c r="F63" i="43" a="1"/>
  <c r="F63" i="43" s="1"/>
  <c r="F537" i="43" a="1"/>
  <c r="F537" i="43" s="1"/>
  <c r="G417" i="43" a="1"/>
  <c r="G417" i="43" s="1"/>
  <c r="E676" i="43" a="1"/>
  <c r="E676" i="43" s="1"/>
  <c r="E495" i="43" a="1"/>
  <c r="E495" i="43" s="1"/>
  <c r="C381" i="43" a="1"/>
  <c r="C381" i="43" s="1"/>
  <c r="D597" i="43" a="1"/>
  <c r="D597" i="43" s="1"/>
  <c r="G149" i="43" a="1"/>
  <c r="G149" i="43" s="1"/>
  <c r="C465" i="43" a="1"/>
  <c r="C465" i="43" s="1"/>
  <c r="G114" i="43" a="1"/>
  <c r="G114" i="43" s="1"/>
  <c r="E150" i="43" a="1"/>
  <c r="E150" i="43" s="1"/>
  <c r="E614" i="43" a="1"/>
  <c r="E614" i="43" s="1"/>
  <c r="D513" i="43" a="1"/>
  <c r="D513" i="43" s="1"/>
  <c r="E443" i="43" a="1"/>
  <c r="E443" i="43" s="1"/>
  <c r="F632" i="43" a="1"/>
  <c r="F632" i="43" s="1"/>
  <c r="D550" i="43" a="1"/>
  <c r="D550" i="43" s="1"/>
  <c r="C183" i="43" a="1"/>
  <c r="C183" i="43" s="1"/>
  <c r="F166" i="43" a="1"/>
  <c r="F166" i="43" s="1"/>
  <c r="G547" i="43" a="1"/>
  <c r="G547" i="43" s="1"/>
  <c r="C152" i="43" a="1"/>
  <c r="C152" i="43" s="1"/>
  <c r="C464" i="43" a="1"/>
  <c r="C464" i="43" s="1"/>
  <c r="C57" i="43" a="1"/>
  <c r="C57" i="43" s="1"/>
  <c r="E208" i="43" a="1"/>
  <c r="E208" i="43" s="1"/>
  <c r="D621" i="43" a="1"/>
  <c r="D621" i="43" s="1"/>
  <c r="F327" i="43" a="1"/>
  <c r="F327" i="43" s="1"/>
  <c r="G674" i="43" a="1"/>
  <c r="G674" i="43" s="1"/>
  <c r="D226" i="43" a="1"/>
  <c r="D226" i="43" s="1"/>
  <c r="E630" i="43" a="1"/>
  <c r="E630" i="43" s="1"/>
  <c r="F53" i="43" a="1"/>
  <c r="F53" i="43" s="1"/>
  <c r="C110" i="43" a="1"/>
  <c r="C110" i="43" s="1"/>
  <c r="F462" i="43" a="1"/>
  <c r="F462" i="43" s="1"/>
  <c r="G481" i="43" a="1"/>
  <c r="G481" i="43" s="1"/>
  <c r="E616" i="43" a="1"/>
  <c r="E616" i="43" s="1"/>
  <c r="D502" i="43" a="1"/>
  <c r="D502" i="43" s="1"/>
  <c r="D225" i="43" a="1"/>
  <c r="D225" i="43" s="1"/>
  <c r="G295" i="43" a="1"/>
  <c r="G295" i="43" s="1"/>
  <c r="F530" i="43" a="1"/>
  <c r="F530" i="43" s="1"/>
  <c r="D344" i="43" a="1"/>
  <c r="D344" i="43" s="1"/>
  <c r="F67" i="43" a="1"/>
  <c r="F67" i="43" s="1"/>
  <c r="E473" i="43" a="1"/>
  <c r="E473" i="43" s="1"/>
  <c r="G151" i="43" a="1"/>
  <c r="G151" i="43" s="1"/>
  <c r="F91" i="43" a="1"/>
  <c r="F91" i="43" s="1"/>
  <c r="E506" i="43" a="1"/>
  <c r="E506" i="43" s="1"/>
  <c r="E390" i="43" a="1"/>
  <c r="E390" i="43" s="1"/>
  <c r="E292" i="43" a="1"/>
  <c r="E292" i="43" s="1"/>
  <c r="C54" i="43" a="1"/>
  <c r="C54" i="43" s="1"/>
  <c r="E374" i="43" a="1"/>
  <c r="E374" i="43" s="1"/>
  <c r="E546" i="43" a="1"/>
  <c r="E546" i="43" s="1"/>
  <c r="E628" i="43" a="1"/>
  <c r="E628" i="43" s="1"/>
  <c r="C639" i="43" a="1"/>
  <c r="C639" i="43" s="1"/>
  <c r="E460" i="43" a="1"/>
  <c r="E460" i="43" s="1"/>
  <c r="F48" i="43" a="1"/>
  <c r="F48" i="43" s="1"/>
  <c r="F627" i="43" a="1"/>
  <c r="F627" i="43" s="1"/>
  <c r="D669" i="43" a="1"/>
  <c r="D669" i="43" s="1"/>
  <c r="F507" i="43" a="1"/>
  <c r="F507" i="43" s="1"/>
  <c r="D353" i="43" a="1"/>
  <c r="D353" i="43" s="1"/>
  <c r="E493" i="43" a="1"/>
  <c r="E493" i="43" s="1"/>
  <c r="F218" i="43" a="1"/>
  <c r="F218" i="43" s="1"/>
  <c r="C69" i="43" a="1"/>
  <c r="C69" i="43" s="1"/>
  <c r="C157" i="43" a="1"/>
  <c r="C157" i="43" s="1"/>
  <c r="E532" i="43" a="1"/>
  <c r="E532" i="43" s="1"/>
  <c r="F301" i="43" a="1"/>
  <c r="F301" i="43" s="1"/>
  <c r="G396" i="43" a="1"/>
  <c r="G396" i="43" s="1"/>
  <c r="G165" i="43" a="1"/>
  <c r="G165" i="43" s="1"/>
  <c r="E331" i="43" a="1"/>
  <c r="E331" i="43" s="1"/>
  <c r="F362" i="43" a="1"/>
  <c r="F362" i="43" s="1"/>
  <c r="C416" i="43" a="1"/>
  <c r="C416" i="43" s="1"/>
  <c r="G271" i="43" a="1"/>
  <c r="G271" i="43" s="1"/>
  <c r="F660" i="43" a="1"/>
  <c r="F660" i="43" s="1"/>
  <c r="F138" i="43" a="1"/>
  <c r="F138" i="43" s="1"/>
  <c r="D157" i="43" a="1"/>
  <c r="D157" i="43" s="1"/>
  <c r="E444" i="43" a="1"/>
  <c r="E444" i="43" s="1"/>
  <c r="E191" i="43" a="1"/>
  <c r="E191" i="43" s="1"/>
  <c r="G570" i="43" a="1"/>
  <c r="G570" i="43" s="1"/>
  <c r="C679" i="43" a="1"/>
  <c r="C679" i="43" s="1"/>
  <c r="D507" i="43" a="1"/>
  <c r="D507" i="43" s="1"/>
  <c r="F119" i="43" a="1"/>
  <c r="F119" i="43" s="1"/>
  <c r="G96" i="43" a="1"/>
  <c r="G96" i="43" s="1"/>
  <c r="F164" i="43" a="1"/>
  <c r="F164" i="43" s="1"/>
  <c r="G574" i="43" a="1"/>
  <c r="G574" i="43" s="1"/>
  <c r="G698" i="43" a="1"/>
  <c r="G698" i="43" s="1"/>
  <c r="D390" i="43" a="1"/>
  <c r="D390" i="43" s="1"/>
  <c r="E514" i="43" a="1"/>
  <c r="E514" i="43" s="1"/>
  <c r="F221" i="43" a="1"/>
  <c r="F221" i="43" s="1"/>
  <c r="G514" i="43" a="1"/>
  <c r="G514" i="43" s="1"/>
  <c r="D525" i="43" a="1"/>
  <c r="D525" i="43" s="1"/>
  <c r="G546" i="43" a="1"/>
  <c r="G546" i="43" s="1"/>
  <c r="C138" i="43" a="1"/>
  <c r="C138" i="43" s="1"/>
  <c r="C528" i="43" a="1"/>
  <c r="C528" i="43" s="1"/>
  <c r="D152" i="43" a="1"/>
  <c r="D152" i="43" s="1"/>
  <c r="E527" i="43" a="1"/>
  <c r="E527" i="43" s="1"/>
  <c r="E59" i="43" a="1"/>
  <c r="E59" i="43" s="1"/>
  <c r="G173" i="43" a="1"/>
  <c r="G173" i="43" s="1"/>
  <c r="D459" i="43" a="1"/>
  <c r="D459" i="43" s="1"/>
  <c r="D206" i="43" a="1"/>
  <c r="D206" i="43" s="1"/>
  <c r="F423" i="43" a="1"/>
  <c r="F423" i="43" s="1"/>
  <c r="F586" i="43" a="1"/>
  <c r="F586" i="43" s="1"/>
  <c r="G504" i="43" a="1"/>
  <c r="G504" i="43" s="1"/>
  <c r="E415" i="43" a="1"/>
  <c r="E415" i="43" s="1"/>
  <c r="F278" i="43" a="1"/>
  <c r="F278" i="43" s="1"/>
  <c r="G551" i="43" a="1"/>
  <c r="G551" i="43" s="1"/>
  <c r="F177" i="43" a="1"/>
  <c r="F177" i="43" s="1"/>
  <c r="E523" i="43" a="1"/>
  <c r="E523" i="43" s="1"/>
  <c r="G122" i="43" a="1"/>
  <c r="G122" i="43" s="1"/>
  <c r="D159" i="43" a="1"/>
  <c r="D159" i="43" s="1"/>
  <c r="C486" i="43" a="1"/>
  <c r="C486" i="43" s="1"/>
  <c r="G437" i="43" a="1"/>
  <c r="G437" i="43" s="1"/>
  <c r="F541" i="43" a="1"/>
  <c r="F541" i="43" s="1"/>
  <c r="E710" i="43" a="1"/>
  <c r="E710" i="43" s="1"/>
  <c r="C578" i="43" a="1"/>
  <c r="C578" i="43" s="1"/>
  <c r="G490" i="43" a="1"/>
  <c r="G490" i="43" s="1"/>
  <c r="E634" i="43" a="1"/>
  <c r="E634" i="43" s="1"/>
  <c r="E287" i="43" a="1"/>
  <c r="E287" i="43" s="1"/>
  <c r="C250" i="43" a="1"/>
  <c r="C250" i="43" s="1"/>
  <c r="E669" i="43" a="1"/>
  <c r="E669" i="43" s="1"/>
  <c r="D481" i="43" a="1"/>
  <c r="D481" i="43" s="1"/>
  <c r="D588" i="43" a="1"/>
  <c r="D588" i="43" s="1"/>
  <c r="G194" i="43" a="1"/>
  <c r="G194" i="43" s="1"/>
  <c r="C259" i="43" a="1"/>
  <c r="C259" i="43" s="1"/>
  <c r="G107" i="43" a="1"/>
  <c r="G107" i="43" s="1"/>
  <c r="C646" i="43" a="1"/>
  <c r="C646" i="43" s="1"/>
  <c r="E130" i="43" a="1"/>
  <c r="E130" i="43" s="1"/>
  <c r="F476" i="43" a="1"/>
  <c r="F476" i="43" s="1"/>
  <c r="G549" i="43" a="1"/>
  <c r="G549" i="43" s="1"/>
  <c r="G130" i="43" a="1"/>
  <c r="G130" i="43" s="1"/>
  <c r="G150" i="43" a="1"/>
  <c r="G150" i="43" s="1"/>
  <c r="D425" i="43" a="1"/>
  <c r="D425" i="43" s="1"/>
  <c r="D84" i="43" a="1"/>
  <c r="D84" i="43" s="1"/>
  <c r="E625" i="43" a="1"/>
  <c r="E625" i="43" s="1"/>
  <c r="G144" i="43" a="1"/>
  <c r="G144" i="43" s="1"/>
  <c r="D458" i="43" a="1"/>
  <c r="D458" i="43" s="1"/>
  <c r="G371" i="43" a="1"/>
  <c r="G371" i="43" s="1"/>
  <c r="G630" i="43" a="1"/>
  <c r="G630" i="43" s="1"/>
  <c r="E178" i="43" a="1"/>
  <c r="E178" i="43" s="1"/>
  <c r="C96" i="43" a="1"/>
  <c r="C96" i="43" s="1"/>
  <c r="C407" i="43" a="1"/>
  <c r="C407" i="43" s="1"/>
  <c r="C234" i="43" a="1"/>
  <c r="C234" i="43" s="1"/>
  <c r="F490" i="43" a="1"/>
  <c r="F490" i="43" s="1"/>
  <c r="F339" i="43" a="1"/>
  <c r="F339" i="43" s="1"/>
  <c r="F54" i="43" a="1"/>
  <c r="F54" i="43" s="1"/>
  <c r="C695" i="43" a="1"/>
  <c r="C695" i="43" s="1"/>
  <c r="C466" i="43" a="1"/>
  <c r="C466" i="43" s="1"/>
  <c r="G670" i="43" a="1"/>
  <c r="G670" i="43" s="1"/>
  <c r="E318" i="43" a="1"/>
  <c r="E318" i="43" s="1"/>
  <c r="G599" i="43" a="1"/>
  <c r="G599" i="43" s="1"/>
  <c r="F96" i="43" a="1"/>
  <c r="F96" i="43" s="1"/>
  <c r="D404" i="43" a="1"/>
  <c r="D404" i="43" s="1"/>
  <c r="C113" i="43" a="1"/>
  <c r="C113" i="43" s="1"/>
  <c r="C513" i="43" a="1"/>
  <c r="C513" i="43" s="1"/>
  <c r="C472" i="43" a="1"/>
  <c r="C472" i="43" s="1"/>
  <c r="E467" i="43" a="1"/>
  <c r="E467" i="43" s="1"/>
  <c r="D551" i="43" a="1"/>
  <c r="D551" i="43" s="1"/>
  <c r="G45" i="43" a="1"/>
  <c r="G45" i="43" s="1"/>
  <c r="E609" i="43" a="1"/>
  <c r="E609" i="43" s="1"/>
  <c r="D185" i="43" a="1"/>
  <c r="D185" i="43" s="1"/>
  <c r="G82" i="43" a="1"/>
  <c r="G82" i="43" s="1"/>
  <c r="D599" i="43" a="1"/>
  <c r="D599" i="43" s="1"/>
  <c r="E400" i="43" a="1"/>
  <c r="E400" i="43" s="1"/>
  <c r="G136" i="43" a="1"/>
  <c r="G136" i="43" s="1"/>
  <c r="F600" i="43" a="1"/>
  <c r="F600" i="43" s="1"/>
  <c r="G97" i="43" a="1"/>
  <c r="G97" i="43" s="1"/>
  <c r="E192" i="43" a="1"/>
  <c r="E192" i="43" s="1"/>
  <c r="D542" i="43" a="1"/>
  <c r="D542" i="43" s="1"/>
  <c r="G290" i="43" a="1"/>
  <c r="G290" i="43" s="1"/>
  <c r="C630" i="43" a="1"/>
  <c r="C630" i="43" s="1"/>
  <c r="G341" i="43" a="1"/>
  <c r="G341" i="43" s="1"/>
  <c r="C184" i="43" a="1"/>
  <c r="C184" i="43" s="1"/>
  <c r="F224" i="43" a="1"/>
  <c r="F224" i="43" s="1"/>
  <c r="D77" i="43" a="1"/>
  <c r="D77" i="43" s="1"/>
  <c r="G263" i="43" a="1"/>
  <c r="G263" i="43" s="1"/>
  <c r="E569" i="43" a="1"/>
  <c r="E569" i="43" s="1"/>
  <c r="E62" i="43" a="1"/>
  <c r="E62" i="43" s="1"/>
  <c r="D64" i="43" a="1"/>
  <c r="D64" i="43" s="1"/>
  <c r="C245" i="43" a="1"/>
  <c r="C245" i="43" s="1"/>
  <c r="F633" i="43" a="1"/>
  <c r="F633" i="43" s="1"/>
  <c r="E220" i="43" a="1"/>
  <c r="E220" i="43" s="1"/>
  <c r="C408" i="43" a="1"/>
  <c r="C408" i="43" s="1"/>
  <c r="C315" i="43" a="1"/>
  <c r="C315" i="43" s="1"/>
  <c r="E681" i="43" a="1"/>
  <c r="E681" i="43" s="1"/>
  <c r="F285" i="43" a="1"/>
  <c r="F285" i="43" s="1"/>
  <c r="E695" i="43" a="1"/>
  <c r="E695" i="43" s="1"/>
  <c r="E612" i="43" a="1"/>
  <c r="E612" i="43" s="1"/>
  <c r="C156" i="43" a="1"/>
  <c r="C156" i="43" s="1"/>
  <c r="G495" i="43" a="1"/>
  <c r="G495" i="43" s="1"/>
  <c r="G317" i="43" a="1"/>
  <c r="G317" i="43" s="1"/>
  <c r="G522" i="43" a="1"/>
  <c r="G522" i="43" s="1"/>
  <c r="G132" i="43" a="1"/>
  <c r="G132" i="43" s="1"/>
  <c r="C162" i="43" a="1"/>
  <c r="C162" i="43" s="1"/>
  <c r="D544" i="43" a="1"/>
  <c r="D544" i="43" s="1"/>
  <c r="E479" i="43" a="1"/>
  <c r="E479" i="43" s="1"/>
  <c r="E238" i="43" a="1"/>
  <c r="E238" i="43" s="1"/>
  <c r="C327" i="43" a="1"/>
  <c r="C327" i="43" s="1"/>
  <c r="D651" i="43" a="1"/>
  <c r="D651" i="43" s="1"/>
  <c r="F246" i="43" a="1"/>
  <c r="F246" i="43" s="1"/>
  <c r="F515" i="43" a="1"/>
  <c r="F515" i="43" s="1"/>
  <c r="G523" i="43" a="1"/>
  <c r="G523" i="43" s="1"/>
  <c r="C404" i="43" a="1"/>
  <c r="C404" i="43" s="1"/>
  <c r="E497" i="43" a="1"/>
  <c r="E497" i="43" s="1"/>
  <c r="F439" i="43" a="1"/>
  <c r="F439" i="43" s="1"/>
  <c r="C504" i="43" a="1"/>
  <c r="C504" i="43" s="1"/>
  <c r="F414" i="43" a="1"/>
  <c r="F414" i="43" s="1"/>
  <c r="G394" i="43" a="1"/>
  <c r="G394" i="43" s="1"/>
  <c r="C133" i="43" a="1"/>
  <c r="C133" i="43" s="1"/>
  <c r="D607" i="43" a="1"/>
  <c r="D607" i="43" s="1"/>
  <c r="F236" i="43" a="1"/>
  <c r="F236" i="43" s="1"/>
  <c r="D346" i="43" a="1"/>
  <c r="D346" i="43" s="1"/>
  <c r="D521" i="43" a="1"/>
  <c r="D521" i="43" s="1"/>
  <c r="E63" i="43" a="1"/>
  <c r="E63" i="43" s="1"/>
  <c r="E193" i="43" a="1"/>
  <c r="E193" i="43" s="1"/>
  <c r="C544" i="43" a="1"/>
  <c r="C544" i="43" s="1"/>
  <c r="E131" i="43" a="1"/>
  <c r="E131" i="43" s="1"/>
  <c r="F597" i="43" a="1"/>
  <c r="F597" i="43" s="1"/>
  <c r="F553" i="43" a="1"/>
  <c r="F553" i="43" s="1"/>
  <c r="G660" i="43" a="1"/>
  <c r="G660" i="43" s="1"/>
  <c r="G105" i="43" a="1"/>
  <c r="G105" i="43" s="1"/>
  <c r="C52" i="43" a="1"/>
  <c r="C52" i="43" s="1"/>
  <c r="G389" i="43" a="1"/>
  <c r="G389" i="43" s="1"/>
  <c r="G572" i="43" a="1"/>
  <c r="G572" i="43" s="1"/>
  <c r="C46" i="43" a="1"/>
  <c r="C46" i="43" s="1"/>
  <c r="E241" i="43" a="1"/>
  <c r="E241" i="43" s="1"/>
  <c r="E341" i="43" a="1"/>
  <c r="E341" i="43" s="1"/>
  <c r="G506" i="43" a="1"/>
  <c r="G506" i="43" s="1"/>
  <c r="C224" i="43" a="1"/>
  <c r="C224" i="43" s="1"/>
  <c r="G633" i="43" a="1"/>
  <c r="G633" i="43" s="1"/>
  <c r="E283" i="43" a="1"/>
  <c r="E283" i="43" s="1"/>
  <c r="F225" i="43" a="1"/>
  <c r="F225" i="43" s="1"/>
  <c r="F431" i="43" a="1"/>
  <c r="F431" i="43" s="1"/>
  <c r="A82" i="56"/>
  <c r="B81" i="56"/>
  <c r="B1018" i="47"/>
  <c r="A1024" i="47"/>
  <c r="B1028" i="47"/>
  <c r="A1034" i="47"/>
  <c r="A1023" i="47"/>
  <c r="B1017" i="47"/>
  <c r="A1027" i="47"/>
  <c r="B1021" i="47"/>
  <c r="A1020" i="47"/>
  <c r="B1014" i="47"/>
  <c r="A1025" i="47"/>
  <c r="B1019" i="47"/>
  <c r="B493" i="47"/>
  <c r="B494" i="47"/>
  <c r="B495" i="47"/>
  <c r="D12" i="47"/>
  <c r="E36" i="47"/>
  <c r="C60" i="47"/>
  <c r="G30" i="47"/>
  <c r="F42" i="47"/>
  <c r="G54" i="47"/>
  <c r="G570" i="47"/>
  <c r="D582" i="47"/>
  <c r="F27" i="47"/>
  <c r="F567" i="47"/>
  <c r="D51" i="47"/>
  <c r="C606" i="47"/>
  <c r="G18" i="47"/>
  <c r="D600" i="47"/>
  <c r="E600" i="47"/>
  <c r="C54" i="47"/>
  <c r="E573" i="47"/>
  <c r="E51" i="47"/>
  <c r="D57" i="47"/>
  <c r="E18" i="47"/>
  <c r="C579" i="47"/>
  <c r="C30" i="47"/>
  <c r="D573" i="47"/>
  <c r="G12" i="47"/>
  <c r="F576" i="47"/>
  <c r="D18" i="47"/>
  <c r="D63" i="47"/>
  <c r="G615" i="47"/>
  <c r="G63" i="47"/>
  <c r="C558" i="47"/>
  <c r="F618" i="47"/>
  <c r="E9" i="47"/>
  <c r="G57" i="47"/>
  <c r="C81" i="47"/>
  <c r="F18" i="47"/>
  <c r="D33" i="47"/>
  <c r="F21" i="47"/>
  <c r="F51" i="47"/>
  <c r="D606" i="47"/>
  <c r="G588" i="47"/>
  <c r="G612" i="47"/>
  <c r="G42" i="47"/>
  <c r="C27" i="47"/>
  <c r="E588" i="47"/>
  <c r="D9" i="47"/>
  <c r="C24" i="47"/>
  <c r="G84" i="47"/>
  <c r="F78" i="47"/>
  <c r="F24" i="47"/>
  <c r="C585" i="47"/>
  <c r="F45" i="47"/>
  <c r="E597" i="47"/>
  <c r="F63" i="47"/>
  <c r="G561" i="47"/>
  <c r="E12" i="47"/>
  <c r="C39" i="47"/>
  <c r="F561" i="47"/>
  <c r="E42" i="47"/>
  <c r="G9" i="47"/>
  <c r="F12" i="47"/>
  <c r="G66" i="47"/>
  <c r="E81" i="47"/>
  <c r="D618" i="47"/>
  <c r="D54" i="47"/>
  <c r="E618" i="47"/>
  <c r="D72" i="47"/>
  <c r="G48" i="47"/>
  <c r="G573" i="47"/>
  <c r="E567" i="47"/>
  <c r="C33" i="47"/>
  <c r="G600" i="47"/>
  <c r="E594" i="47"/>
  <c r="E48" i="47"/>
  <c r="C618" i="47"/>
  <c r="F69" i="47"/>
  <c r="E582" i="47"/>
  <c r="F15" i="47"/>
  <c r="E576" i="47"/>
  <c r="G564" i="47"/>
  <c r="C21" i="47"/>
  <c r="F555" i="47"/>
  <c r="G69" i="47"/>
  <c r="D39" i="47"/>
  <c r="E579" i="47"/>
  <c r="G558" i="47"/>
  <c r="F54" i="47"/>
  <c r="G603" i="47"/>
  <c r="G576" i="47"/>
  <c r="D27" i="47"/>
  <c r="D579" i="47"/>
  <c r="F597" i="47"/>
  <c r="G609" i="47"/>
  <c r="E6" i="47"/>
  <c r="E15" i="47"/>
  <c r="F9" i="47"/>
  <c r="E54" i="47"/>
  <c r="G582" i="47"/>
  <c r="D30" i="47"/>
  <c r="F36" i="47"/>
  <c r="C582" i="47"/>
  <c r="D75" i="47"/>
  <c r="G72" i="47"/>
  <c r="F48" i="47"/>
  <c r="G24" i="47"/>
  <c r="C555" i="47"/>
  <c r="C63" i="47"/>
  <c r="F573" i="47"/>
  <c r="G45" i="47"/>
  <c r="G33" i="47"/>
  <c r="C600" i="47"/>
  <c r="D24" i="47"/>
  <c r="E33" i="47"/>
  <c r="D615" i="47"/>
  <c r="D81" i="47"/>
  <c r="D48" i="47"/>
  <c r="C84" i="47"/>
  <c r="C18" i="47"/>
  <c r="C57" i="47"/>
  <c r="G579" i="47"/>
  <c r="D561" i="47"/>
  <c r="E60" i="47"/>
  <c r="F579" i="47"/>
  <c r="E30" i="47"/>
  <c r="F33" i="47"/>
  <c r="D36" i="47"/>
  <c r="C603" i="47"/>
  <c r="C69" i="47"/>
  <c r="G60" i="47"/>
  <c r="F615" i="47"/>
  <c r="C75" i="47"/>
  <c r="F72" i="47"/>
  <c r="F594" i="47"/>
  <c r="E561" i="47"/>
  <c r="E45" i="47"/>
  <c r="E24" i="47"/>
  <c r="F603" i="47"/>
  <c r="F66" i="47"/>
  <c r="C576" i="47"/>
  <c r="F6" i="47"/>
  <c r="F57" i="47"/>
  <c r="F588" i="47"/>
  <c r="G555" i="47"/>
  <c r="E84" i="47"/>
  <c r="G27" i="47"/>
  <c r="G51" i="47"/>
  <c r="E66" i="47"/>
  <c r="F84" i="47"/>
  <c r="G567" i="47"/>
  <c r="E78" i="47"/>
  <c r="D78" i="47"/>
  <c r="D609" i="47"/>
  <c r="E57" i="47"/>
  <c r="D603" i="47"/>
  <c r="G606" i="47"/>
  <c r="F600" i="47"/>
  <c r="E69" i="47"/>
  <c r="F30" i="47"/>
  <c r="G15" i="47"/>
  <c r="G78" i="47"/>
  <c r="D588" i="47"/>
  <c r="C561" i="47"/>
  <c r="G3" i="47"/>
  <c r="F609" i="47"/>
  <c r="G75" i="47"/>
  <c r="C573" i="47"/>
  <c r="G36" i="47"/>
  <c r="E72" i="47"/>
  <c r="C615" i="47"/>
  <c r="E21" i="47"/>
  <c r="D69" i="47"/>
  <c r="E555" i="47"/>
  <c r="D594" i="47"/>
  <c r="G585" i="47"/>
  <c r="C6" i="47"/>
  <c r="C567" i="47"/>
  <c r="E609" i="47"/>
  <c r="D21" i="47"/>
  <c r="D597" i="47"/>
  <c r="C78" i="47"/>
  <c r="E603" i="47"/>
  <c r="G618" i="47"/>
  <c r="D42" i="47"/>
  <c r="G594" i="47"/>
  <c r="D6" i="47"/>
  <c r="C51" i="47"/>
  <c r="D15" i="47"/>
  <c r="E27" i="47"/>
  <c r="G21" i="47"/>
  <c r="C9" i="47"/>
  <c r="F39" i="47"/>
  <c r="C36" i="47"/>
  <c r="D555" i="47"/>
  <c r="D3" i="47"/>
  <c r="E39" i="47"/>
  <c r="F60" i="47"/>
  <c r="C12" i="47"/>
  <c r="D567" i="47"/>
  <c r="E3" i="47"/>
  <c r="G597" i="47"/>
  <c r="C609" i="47"/>
  <c r="E615" i="47"/>
  <c r="C42" i="47"/>
  <c r="C597" i="47"/>
  <c r="C594" i="47"/>
  <c r="G39" i="47"/>
  <c r="D576" i="47"/>
  <c r="F81" i="47"/>
  <c r="D558" i="47"/>
  <c r="F582" i="47"/>
  <c r="F558" i="47"/>
  <c r="D84" i="47"/>
  <c r="D585" i="47"/>
  <c r="F75" i="47"/>
  <c r="C15" i="47"/>
  <c r="C588" i="47"/>
  <c r="E63" i="47"/>
  <c r="G81" i="47"/>
  <c r="E558" i="47"/>
  <c r="D60" i="47"/>
  <c r="C48" i="47"/>
  <c r="F3" i="47"/>
  <c r="G591" i="47"/>
  <c r="L517" i="55" l="1"/>
  <c r="F111" i="43" a="1"/>
  <c r="F111" i="43" s="1"/>
  <c r="E403" i="43" a="1"/>
  <c r="E403" i="43" s="1"/>
  <c r="F214" i="43" a="1"/>
  <c r="F214" i="43" s="1"/>
  <c r="F561" i="43" a="1"/>
  <c r="F561" i="43" s="1"/>
  <c r="F638" i="43" a="1"/>
  <c r="F638" i="43" s="1"/>
  <c r="E687" i="43" a="1"/>
  <c r="E687" i="43" s="1"/>
  <c r="D221" i="43" a="1"/>
  <c r="D221" i="43" s="1"/>
  <c r="C701" i="43" a="1"/>
  <c r="C701" i="43" s="1"/>
  <c r="C610" i="43" a="1"/>
  <c r="C610" i="43" s="1"/>
  <c r="F389" i="43" a="1"/>
  <c r="F389" i="43" s="1"/>
  <c r="F603" i="43" a="1"/>
  <c r="F603" i="43" s="1"/>
  <c r="D533" i="43" a="1"/>
  <c r="D533" i="43" s="1"/>
  <c r="F680" i="43" a="1"/>
  <c r="F680" i="43" s="1"/>
  <c r="D295" i="43" a="1"/>
  <c r="D295" i="43" s="1"/>
  <c r="D456" i="43" a="1"/>
  <c r="D456" i="43" s="1"/>
  <c r="C652" i="43" a="1"/>
  <c r="C652" i="43" s="1"/>
  <c r="E382" i="43" a="1"/>
  <c r="E382" i="43" s="1"/>
  <c r="C582" i="43" a="1"/>
  <c r="C582" i="43" s="1"/>
  <c r="E708" i="43" a="1"/>
  <c r="E708" i="43" s="1"/>
  <c r="C631" i="43" a="1"/>
  <c r="C631" i="43" s="1"/>
  <c r="E295" i="43" a="1"/>
  <c r="E295" i="43" s="1"/>
  <c r="E470" i="43" a="1"/>
  <c r="E470" i="43" s="1"/>
  <c r="D582" i="43" a="1"/>
  <c r="D582" i="43" s="1"/>
  <c r="E417" i="43" a="1"/>
  <c r="E417" i="43" s="1"/>
  <c r="D652" i="43" a="1"/>
  <c r="D652" i="43" s="1"/>
  <c r="F582" i="43" a="1"/>
  <c r="F582" i="43" s="1"/>
  <c r="E491" i="43" a="1"/>
  <c r="E491" i="43" s="1"/>
  <c r="E235" i="43" a="1"/>
  <c r="E235" i="43" s="1"/>
  <c r="C596" i="43" a="1"/>
  <c r="C596" i="43" s="1"/>
  <c r="D624" i="43" a="1"/>
  <c r="D624" i="43" s="1"/>
  <c r="F361" i="43" a="1"/>
  <c r="F361" i="43" s="1"/>
  <c r="D2" i="43" a="1"/>
  <c r="D2" i="43" s="1"/>
  <c r="C137" i="43" a="1"/>
  <c r="C137" i="43" s="1"/>
  <c r="E17" i="43" a="1"/>
  <c r="E17" i="43" s="1"/>
  <c r="D309" i="43" a="1"/>
  <c r="D309" i="43" s="1"/>
  <c r="E260" i="43" a="1"/>
  <c r="E260" i="43" s="1"/>
  <c r="C253" i="43" a="1"/>
  <c r="C253" i="43" s="1"/>
  <c r="C288" i="43" a="1"/>
  <c r="C288" i="43" s="1"/>
  <c r="C274" i="43" a="1"/>
  <c r="C274" i="43" s="1"/>
  <c r="C319" i="43" a="1"/>
  <c r="C319" i="43" s="1"/>
  <c r="E638" i="43" a="1"/>
  <c r="E638" i="43" s="1"/>
  <c r="D631" i="43" a="1"/>
  <c r="D631" i="43" s="1"/>
  <c r="E645" i="43" a="1"/>
  <c r="E645" i="43" s="1"/>
  <c r="C221" i="43" a="1"/>
  <c r="C221" i="43" s="1"/>
  <c r="D617" i="43" a="1"/>
  <c r="D617" i="43" s="1"/>
  <c r="C463" i="43" a="1"/>
  <c r="C463" i="43" s="1"/>
  <c r="F340" i="43" a="1"/>
  <c r="F340" i="43" s="1"/>
  <c r="F449" i="43" a="1"/>
  <c r="F449" i="43" s="1"/>
  <c r="D505" i="43" a="1"/>
  <c r="D505" i="43" s="1"/>
  <c r="F575" i="43" a="1"/>
  <c r="F575" i="43" s="1"/>
  <c r="C246" i="43" a="1"/>
  <c r="C246" i="43" s="1"/>
  <c r="C561" i="43" a="1"/>
  <c r="C561" i="43" s="1"/>
  <c r="E624" i="43" a="1"/>
  <c r="E624" i="43" s="1"/>
  <c r="D382" i="43" a="1"/>
  <c r="D382" i="43" s="1"/>
  <c r="F694" i="43" a="1"/>
  <c r="F694" i="43" s="1"/>
  <c r="F519" i="43" a="1"/>
  <c r="F519" i="43" s="1"/>
  <c r="E222" i="43" a="1"/>
  <c r="E222" i="43" s="1"/>
  <c r="F235" i="43" a="1"/>
  <c r="F235" i="43" s="1"/>
  <c r="E596" i="43" a="1"/>
  <c r="E596" i="43" s="1"/>
  <c r="D463" i="43" a="1"/>
  <c r="D463" i="43" s="1"/>
  <c r="F382" i="43" a="1"/>
  <c r="F382" i="43" s="1"/>
  <c r="C519" i="43" a="1"/>
  <c r="C519" i="43" s="1"/>
  <c r="E568" i="43" a="1"/>
  <c r="E568" i="43" s="1"/>
  <c r="D410" i="43" a="1"/>
  <c r="D410" i="43" s="1"/>
  <c r="D680" i="43" a="1"/>
  <c r="D680" i="43" s="1"/>
  <c r="C526" i="43" a="1"/>
  <c r="C526" i="43" s="1"/>
  <c r="D596" i="43" a="1"/>
  <c r="D596" i="43" s="1"/>
  <c r="E319" i="43" a="1"/>
  <c r="E319" i="43" s="1"/>
  <c r="G77" i="43" a="1"/>
  <c r="G77" i="43" s="1"/>
  <c r="D354" i="43" a="1"/>
  <c r="D354" i="43" s="1"/>
  <c r="E246" i="43" a="1"/>
  <c r="E246" i="43" s="1"/>
  <c r="C336" i="43" a="1"/>
  <c r="C336" i="43" s="1"/>
  <c r="D260" i="43" a="1"/>
  <c r="D260" i="43" s="1"/>
  <c r="C382" i="43" a="1"/>
  <c r="C382" i="43" s="1"/>
  <c r="E214" i="43" a="1"/>
  <c r="E214" i="43" s="1"/>
  <c r="E617" i="43" a="1"/>
  <c r="E617" i="43" s="1"/>
  <c r="D694" i="43" a="1"/>
  <c r="D694" i="43" s="1"/>
  <c r="C424" i="43" a="1"/>
  <c r="C424" i="43" s="1"/>
  <c r="E484" i="43" a="1"/>
  <c r="E484" i="43" s="1"/>
  <c r="C491" i="43" a="1"/>
  <c r="C491" i="43" s="1"/>
  <c r="F491" i="43" a="1"/>
  <c r="F491" i="43" s="1"/>
  <c r="E326" i="43" a="1"/>
  <c r="E326" i="43" s="1"/>
  <c r="D610" i="43" a="1"/>
  <c r="D610" i="43" s="1"/>
  <c r="D484" i="43" a="1"/>
  <c r="D484" i="43" s="1"/>
  <c r="D435" i="43" a="1"/>
  <c r="D435" i="43" s="1"/>
  <c r="F470" i="43" a="1"/>
  <c r="F470" i="43" s="1"/>
  <c r="E442" i="43" a="1"/>
  <c r="E442" i="43" s="1"/>
  <c r="E561" i="43" a="1"/>
  <c r="E561" i="43" s="1"/>
  <c r="E340" i="43" a="1"/>
  <c r="E340" i="43" s="1"/>
  <c r="F701" i="43" a="1"/>
  <c r="F701" i="43" s="1"/>
  <c r="E505" i="43" a="1"/>
  <c r="E505" i="43" s="1"/>
  <c r="F424" i="43" a="1"/>
  <c r="F424" i="43" s="1"/>
  <c r="F533" i="43" a="1"/>
  <c r="F533" i="43" s="1"/>
  <c r="C603" i="43" a="1"/>
  <c r="C603" i="43" s="1"/>
  <c r="F666" i="43" a="1"/>
  <c r="F666" i="43" s="1"/>
  <c r="E375" i="43" a="1"/>
  <c r="E375" i="43" s="1"/>
  <c r="C687" i="43" a="1"/>
  <c r="C687" i="43" s="1"/>
  <c r="F435" i="43" a="1"/>
  <c r="F435" i="43" s="1"/>
  <c r="E389" i="43" a="1"/>
  <c r="E389" i="43" s="1"/>
  <c r="C498" i="43" a="1"/>
  <c r="C498" i="43" s="1"/>
  <c r="D701" i="43" a="1"/>
  <c r="D701" i="43" s="1"/>
  <c r="D512" i="43" a="1"/>
  <c r="D512" i="43" s="1"/>
  <c r="F281" i="43" a="1"/>
  <c r="F281" i="43" s="1"/>
  <c r="F104" i="43" a="1"/>
  <c r="F104" i="43" s="1"/>
  <c r="D76" i="43" a="1"/>
  <c r="D76" i="43" s="1"/>
  <c r="F347" i="43" a="1"/>
  <c r="F347" i="43" s="1"/>
  <c r="D242" i="43" a="1"/>
  <c r="D242" i="43" s="1"/>
  <c r="E274" i="43" a="1"/>
  <c r="E274" i="43" s="1"/>
  <c r="E281" i="43" a="1"/>
  <c r="E281" i="43" s="1"/>
  <c r="E263" i="43" a="1"/>
  <c r="E263" i="43" s="1"/>
  <c r="D319" i="43" a="1"/>
  <c r="D319" i="43" s="1"/>
  <c r="C547" i="43" a="1"/>
  <c r="C547" i="43" s="1"/>
  <c r="C624" i="43" a="1"/>
  <c r="C624" i="43" s="1"/>
  <c r="E410" i="43" a="1"/>
  <c r="E410" i="43" s="1"/>
  <c r="F652" i="43" a="1"/>
  <c r="F652" i="43" s="1"/>
  <c r="D477" i="43" a="1"/>
  <c r="D477" i="43" s="1"/>
  <c r="F505" i="43" a="1"/>
  <c r="F505" i="43" s="1"/>
  <c r="E288" i="43" a="1"/>
  <c r="E288" i="43" s="1"/>
  <c r="E694" i="43" a="1"/>
  <c r="E694" i="43" s="1"/>
  <c r="D547" i="43" a="1"/>
  <c r="D547" i="43" s="1"/>
  <c r="F396" i="43" a="1"/>
  <c r="F396" i="43" s="1"/>
  <c r="E435" i="43" a="1"/>
  <c r="E435" i="43" s="1"/>
  <c r="C708" i="43" a="1"/>
  <c r="C708" i="43" s="1"/>
  <c r="E477" i="43" a="1"/>
  <c r="E477" i="43" s="1"/>
  <c r="F302" i="43" a="1"/>
  <c r="F302" i="43" s="1"/>
  <c r="C589" i="43" a="1"/>
  <c r="C589" i="43" s="1"/>
  <c r="F456" i="43" a="1"/>
  <c r="F456" i="43" s="1"/>
  <c r="E396" i="43" a="1"/>
  <c r="E396" i="43" s="1"/>
  <c r="C645" i="43" a="1"/>
  <c r="C645" i="43" s="1"/>
  <c r="D491" i="43" a="1"/>
  <c r="D491" i="43" s="1"/>
  <c r="F477" i="43" a="1"/>
  <c r="F477" i="43" s="1"/>
  <c r="F319" i="43" a="1"/>
  <c r="F319" i="43" s="1"/>
  <c r="F540" i="43" a="1"/>
  <c r="F540" i="43" s="1"/>
  <c r="C554" i="43" a="1"/>
  <c r="C554" i="43" s="1"/>
  <c r="D361" i="43" a="1"/>
  <c r="D361" i="43" s="1"/>
  <c r="E673" i="43" a="1"/>
  <c r="E673" i="43" s="1"/>
  <c r="E589" i="43" a="1"/>
  <c r="E589" i="43" s="1"/>
  <c r="F645" i="43" a="1"/>
  <c r="F645" i="43" s="1"/>
  <c r="F274" i="43" a="1"/>
  <c r="F274" i="43" s="1"/>
  <c r="C122" i="43" a="1"/>
  <c r="C122" i="43" s="1"/>
  <c r="D329" i="43" a="1"/>
  <c r="D329" i="43" s="1"/>
  <c r="C309" i="43" a="1"/>
  <c r="C309" i="43" s="1"/>
  <c r="C295" i="43" a="1"/>
  <c r="C295" i="43" s="1"/>
  <c r="C361" i="43" a="1"/>
  <c r="C361" i="43" s="1"/>
  <c r="F403" i="43" a="1"/>
  <c r="F403" i="43" s="1"/>
  <c r="E526" i="43" a="1"/>
  <c r="E526" i="43" s="1"/>
  <c r="F659" i="43" a="1"/>
  <c r="F659" i="43" s="1"/>
  <c r="F375" i="43" a="1"/>
  <c r="F375" i="43" s="1"/>
  <c r="E456" i="43" a="1"/>
  <c r="E456" i="43" s="1"/>
  <c r="F589" i="43" a="1"/>
  <c r="F589" i="43" s="1"/>
  <c r="E582" i="43" a="1"/>
  <c r="E582" i="43" s="1"/>
  <c r="E253" i="43" a="1"/>
  <c r="E253" i="43" s="1"/>
  <c r="D449" i="43" a="1"/>
  <c r="D449" i="43" s="1"/>
  <c r="D526" i="43" a="1"/>
  <c r="D526" i="43" s="1"/>
  <c r="F368" i="43" a="1"/>
  <c r="F368" i="43" s="1"/>
  <c r="E631" i="43" a="1"/>
  <c r="E631" i="43" s="1"/>
  <c r="D687" i="43" a="1"/>
  <c r="D687" i="43" s="1"/>
  <c r="C477" i="43" a="1"/>
  <c r="C477" i="43" s="1"/>
  <c r="F263" i="43" a="1"/>
  <c r="F263" i="43" s="1"/>
  <c r="D589" i="43" a="1"/>
  <c r="D589" i="43" s="1"/>
  <c r="E547" i="43" a="1"/>
  <c r="E547" i="43" s="1"/>
  <c r="E361" i="43" a="1"/>
  <c r="E361" i="43" s="1"/>
  <c r="E652" i="43" a="1"/>
  <c r="E652" i="43" s="1"/>
  <c r="E540" i="43" a="1"/>
  <c r="E540" i="43" s="1"/>
  <c r="E680" i="43" a="1"/>
  <c r="E680" i="43" s="1"/>
  <c r="D659" i="43" a="1"/>
  <c r="D659" i="43" s="1"/>
  <c r="F596" i="43" a="1"/>
  <c r="F596" i="43" s="1"/>
  <c r="E533" i="43" a="1"/>
  <c r="E533" i="43" s="1"/>
  <c r="F326" i="43" a="1"/>
  <c r="F326" i="43" s="1"/>
  <c r="D498" i="43" a="1"/>
  <c r="D498" i="43" s="1"/>
  <c r="F547" i="43" a="1"/>
  <c r="F547" i="43" s="1"/>
  <c r="F687" i="43" a="1"/>
  <c r="F687" i="43" s="1"/>
  <c r="F417" i="43" a="1"/>
  <c r="F417" i="43" s="1"/>
  <c r="D322" i="43" a="1"/>
  <c r="D322" i="43" s="1"/>
  <c r="C270" i="43" a="1"/>
  <c r="C270" i="43" s="1"/>
  <c r="D336" i="43" a="1"/>
  <c r="D336" i="43" s="1"/>
  <c r="D315" i="43" a="1"/>
  <c r="D315" i="43" s="1"/>
  <c r="C442" i="43" a="1"/>
  <c r="C442" i="43" s="1"/>
  <c r="D253" i="43" a="1"/>
  <c r="D253" i="43" s="1"/>
  <c r="C410" i="43" a="1"/>
  <c r="C410" i="43" s="1"/>
  <c r="D603" i="43" a="1"/>
  <c r="D603" i="43" s="1"/>
  <c r="C540" i="43" a="1"/>
  <c r="C540" i="43" s="1"/>
  <c r="D519" i="43" a="1"/>
  <c r="D519" i="43" s="1"/>
  <c r="F354" i="43" a="1"/>
  <c r="F354" i="43" s="1"/>
  <c r="C505" i="43" a="1"/>
  <c r="C505" i="43" s="1"/>
  <c r="C470" i="43" a="1"/>
  <c r="C470" i="43" s="1"/>
  <c r="C666" i="43" a="1"/>
  <c r="C666" i="43" s="1"/>
  <c r="D246" i="43" a="1"/>
  <c r="D246" i="43" s="1"/>
  <c r="C512" i="43" a="1"/>
  <c r="C512" i="43" s="1"/>
  <c r="D568" i="43" a="1"/>
  <c r="D568" i="43" s="1"/>
  <c r="F333" i="43" a="1"/>
  <c r="F333" i="43" s="1"/>
  <c r="D666" i="43" a="1"/>
  <c r="D666" i="43" s="1"/>
  <c r="D638" i="43" a="1"/>
  <c r="D638" i="43" s="1"/>
  <c r="D708" i="43" a="1"/>
  <c r="D708" i="43" s="1"/>
  <c r="D540" i="43" a="1"/>
  <c r="D540" i="43" s="1"/>
  <c r="E659" i="43" a="1"/>
  <c r="E659" i="43" s="1"/>
  <c r="F568" i="43" a="1"/>
  <c r="F568" i="43" s="1"/>
  <c r="E333" i="43" a="1"/>
  <c r="E333" i="43" s="1"/>
  <c r="E512" i="43" a="1"/>
  <c r="E512" i="43" s="1"/>
  <c r="D554" i="43" a="1"/>
  <c r="D554" i="43" s="1"/>
  <c r="C575" i="43" a="1"/>
  <c r="C575" i="43" s="1"/>
  <c r="C568" i="43" a="1"/>
  <c r="C568" i="43" s="1"/>
  <c r="E610" i="43" a="1"/>
  <c r="E610" i="43" s="1"/>
  <c r="E666" i="43" a="1"/>
  <c r="E666" i="43" s="1"/>
  <c r="D302" i="43" a="1"/>
  <c r="D302" i="43" s="1"/>
  <c r="C680" i="43" a="1"/>
  <c r="C680" i="43" s="1"/>
  <c r="D470" i="43" a="1"/>
  <c r="D470" i="43" s="1"/>
  <c r="E575" i="43" a="1"/>
  <c r="E575" i="43" s="1"/>
  <c r="D27" i="43" a="1"/>
  <c r="D27" i="43" s="1"/>
  <c r="D97" i="43" a="1"/>
  <c r="D97" i="43" s="1"/>
  <c r="E347" i="43" a="1"/>
  <c r="E347" i="43" s="1"/>
  <c r="C354" i="43" a="1"/>
  <c r="C354" i="43" s="1"/>
  <c r="C260" i="43" a="1"/>
  <c r="C260" i="43" s="1"/>
  <c r="C435" i="43" a="1"/>
  <c r="C435" i="43" s="1"/>
  <c r="C417" i="43" a="1"/>
  <c r="C417" i="43" s="1"/>
  <c r="E354" i="43" a="1"/>
  <c r="E354" i="43" s="1"/>
  <c r="F617" i="43" a="1"/>
  <c r="F617" i="43" s="1"/>
  <c r="C449" i="43" a="1"/>
  <c r="C449" i="43" s="1"/>
  <c r="F624" i="43" a="1"/>
  <c r="F624" i="43" s="1"/>
  <c r="E302" i="43" a="1"/>
  <c r="E302" i="43" s="1"/>
  <c r="E449" i="43" a="1"/>
  <c r="E449" i="43" s="1"/>
  <c r="F242" i="43" a="1"/>
  <c r="F242" i="43" s="1"/>
  <c r="D424" i="43" a="1"/>
  <c r="D424" i="43" s="1"/>
  <c r="F673" i="43" a="1"/>
  <c r="F673" i="43" s="1"/>
  <c r="E603" i="43" a="1"/>
  <c r="E603" i="43" s="1"/>
  <c r="F463" i="43" a="1"/>
  <c r="F463" i="43" s="1"/>
  <c r="C302" i="43" a="1"/>
  <c r="C302" i="43" s="1"/>
  <c r="D645" i="43" a="1"/>
  <c r="D645" i="43" s="1"/>
  <c r="D575" i="43" a="1"/>
  <c r="D575" i="43" s="1"/>
  <c r="F554" i="43" a="1"/>
  <c r="F554" i="43" s="1"/>
  <c r="C694" i="43" a="1"/>
  <c r="C694" i="43" s="1"/>
  <c r="F708" i="43" a="1"/>
  <c r="F708" i="43" s="1"/>
  <c r="F295" i="43" a="1"/>
  <c r="F295" i="43" s="1"/>
  <c r="E701" i="43" a="1"/>
  <c r="E701" i="43" s="1"/>
  <c r="F512" i="43" a="1"/>
  <c r="F512" i="43" s="1"/>
  <c r="E519" i="43" a="1"/>
  <c r="E519" i="43" s="1"/>
  <c r="F610" i="43" a="1"/>
  <c r="F610" i="43" s="1"/>
  <c r="F228" i="43" a="1"/>
  <c r="F228" i="43" s="1"/>
  <c r="F288" i="43" a="1"/>
  <c r="F288" i="43" s="1"/>
  <c r="C484" i="43" a="1"/>
  <c r="C484" i="43" s="1"/>
  <c r="C659" i="43" a="1"/>
  <c r="C659" i="43" s="1"/>
  <c r="E424" i="43" a="1"/>
  <c r="E424" i="43" s="1"/>
  <c r="C73" i="43" a="1"/>
  <c r="C73" i="43" s="1"/>
  <c r="E312" i="43" a="1"/>
  <c r="E312" i="43" s="1"/>
  <c r="F83" i="43" a="1"/>
  <c r="F83" i="43" s="1"/>
  <c r="C242" i="43" a="1"/>
  <c r="C242" i="43" s="1"/>
  <c r="C322" i="43" a="1"/>
  <c r="C322" i="43" s="1"/>
  <c r="C281" i="43" a="1"/>
  <c r="C281" i="43" s="1"/>
  <c r="D222" i="43" a="1"/>
  <c r="D222" i="43" s="1"/>
  <c r="C533" i="43" a="1"/>
  <c r="C533" i="43" s="1"/>
  <c r="D442" i="43" a="1"/>
  <c r="D442" i="43" s="1"/>
  <c r="E554" i="43" a="1"/>
  <c r="E554" i="43" s="1"/>
  <c r="D288" i="43" a="1"/>
  <c r="D288" i="43" s="1"/>
  <c r="C638" i="43" a="1"/>
  <c r="C638" i="43" s="1"/>
  <c r="D561" i="43" a="1"/>
  <c r="D561" i="43" s="1"/>
  <c r="F410" i="43" a="1"/>
  <c r="F410" i="43" s="1"/>
  <c r="F442" i="43" a="1"/>
  <c r="F442" i="43" s="1"/>
  <c r="D673" i="43" a="1"/>
  <c r="D673" i="43" s="1"/>
  <c r="F484" i="43" a="1"/>
  <c r="F484" i="43" s="1"/>
  <c r="D281" i="43" a="1"/>
  <c r="D281" i="43" s="1"/>
  <c r="E315" i="43" a="1"/>
  <c r="E315" i="43" s="1"/>
  <c r="F315" i="43" a="1"/>
  <c r="F315" i="43" s="1"/>
  <c r="D417" i="43" a="1"/>
  <c r="D417" i="43" s="1"/>
  <c r="C673" i="43" a="1"/>
  <c r="C673" i="43" s="1"/>
  <c r="C617" i="43" a="1"/>
  <c r="C617" i="43" s="1"/>
  <c r="F260" i="43" a="1"/>
  <c r="F260" i="43" s="1"/>
  <c r="F253" i="43" a="1"/>
  <c r="F253" i="43" s="1"/>
  <c r="E498" i="43" a="1"/>
  <c r="E498" i="43" s="1"/>
  <c r="D333" i="43" a="1"/>
  <c r="D333" i="43" s="1"/>
  <c r="E463" i="43" a="1"/>
  <c r="E463" i="43" s="1"/>
  <c r="F631" i="43" a="1"/>
  <c r="F631" i="43" s="1"/>
  <c r="F498" i="43" a="1"/>
  <c r="F498" i="43" s="1"/>
  <c r="C333" i="43" a="1"/>
  <c r="C333" i="43" s="1"/>
  <c r="D274" i="43" a="1"/>
  <c r="D274" i="43" s="1"/>
  <c r="C456" i="43" a="1"/>
  <c r="C456" i="43" s="1"/>
  <c r="F526" i="43" a="1"/>
  <c r="F526" i="43" s="1"/>
  <c r="E368" i="43" a="1"/>
  <c r="E368" i="43" s="1"/>
  <c r="C108" i="43" a="1"/>
  <c r="C108" i="43" s="1"/>
  <c r="D87" i="43" a="1"/>
  <c r="D87" i="43" s="1"/>
  <c r="F312" i="43" a="1"/>
  <c r="F312" i="43" s="1"/>
  <c r="C329" i="43" a="1"/>
  <c r="C329" i="43" s="1"/>
  <c r="C431" i="43" a="1"/>
  <c r="C431" i="43" s="1"/>
  <c r="A83" i="56"/>
  <c r="B82" i="56"/>
  <c r="A1030" i="47"/>
  <c r="B1024" i="47"/>
  <c r="A1040" i="47"/>
  <c r="B1034" i="47"/>
  <c r="A1029" i="47"/>
  <c r="B1023" i="47"/>
  <c r="A1033" i="47"/>
  <c r="B1027" i="47"/>
  <c r="B1020" i="47"/>
  <c r="A1026" i="47"/>
  <c r="A1031" i="47"/>
  <c r="B1025" i="47"/>
  <c r="B499" i="47"/>
  <c r="B501" i="47"/>
  <c r="B500" i="47"/>
  <c r="E570" i="47"/>
  <c r="C591" i="47"/>
  <c r="E585" i="47"/>
  <c r="E591" i="47"/>
  <c r="F612" i="47"/>
  <c r="C564" i="47"/>
  <c r="E612" i="47"/>
  <c r="F606" i="47"/>
  <c r="D570" i="47"/>
  <c r="F591" i="47"/>
  <c r="D564" i="47"/>
  <c r="D591" i="47"/>
  <c r="E606" i="47"/>
  <c r="F570" i="47"/>
  <c r="C570" i="47"/>
  <c r="E564" i="47"/>
  <c r="F585" i="47"/>
  <c r="F564" i="47"/>
  <c r="A84" i="56" l="1"/>
  <c r="B83" i="56"/>
  <c r="A1036" i="47"/>
  <c r="B1030" i="47"/>
  <c r="A1035" i="47"/>
  <c r="B1029" i="47"/>
  <c r="A1046" i="47"/>
  <c r="B1040" i="47"/>
  <c r="A1039" i="47"/>
  <c r="B1033" i="47"/>
  <c r="B1026" i="47"/>
  <c r="A1032" i="47"/>
  <c r="B1031" i="47"/>
  <c r="A1037" i="47"/>
  <c r="B505" i="47"/>
  <c r="B506" i="47"/>
  <c r="B507" i="47"/>
  <c r="A85" i="56" l="1"/>
  <c r="B84" i="56"/>
  <c r="B1036" i="47"/>
  <c r="A1042" i="47"/>
  <c r="B1046" i="47"/>
  <c r="A1052" i="47"/>
  <c r="B1035" i="47"/>
  <c r="A1041" i="47"/>
  <c r="B1039" i="47"/>
  <c r="A1045" i="47"/>
  <c r="B1032" i="47"/>
  <c r="A1038" i="47"/>
  <c r="B1037" i="47"/>
  <c r="A1043" i="47"/>
  <c r="B511" i="47"/>
  <c r="B513" i="47"/>
  <c r="B512" i="47"/>
  <c r="A86" i="56" l="1"/>
  <c r="B85" i="56"/>
  <c r="A1048" i="47"/>
  <c r="B1042" i="47"/>
  <c r="B1052" i="47"/>
  <c r="A1058" i="47"/>
  <c r="A1047" i="47"/>
  <c r="B1041" i="47"/>
  <c r="B1045" i="47"/>
  <c r="A1051" i="47"/>
  <c r="A1044" i="47"/>
  <c r="B1038" i="47"/>
  <c r="B1043" i="47"/>
  <c r="A1049" i="47"/>
  <c r="B517" i="47"/>
  <c r="B518" i="47"/>
  <c r="B519" i="47"/>
  <c r="A87" i="56" l="1"/>
  <c r="B86" i="56"/>
  <c r="A1054" i="47"/>
  <c r="B1048" i="47"/>
  <c r="A1053" i="47"/>
  <c r="B1047" i="47"/>
  <c r="A1064" i="47"/>
  <c r="B1058" i="47"/>
  <c r="A1057" i="47"/>
  <c r="B1051" i="47"/>
  <c r="B1044" i="47"/>
  <c r="A1050" i="47"/>
  <c r="A1055" i="47"/>
  <c r="B1049" i="47"/>
  <c r="B525" i="47"/>
  <c r="B524" i="47"/>
  <c r="B523" i="47"/>
  <c r="A88" i="56" l="1"/>
  <c r="B87" i="56"/>
  <c r="B1054" i="47"/>
  <c r="A1060" i="47"/>
  <c r="B1064" i="47"/>
  <c r="A1070" i="47"/>
  <c r="B1053" i="47"/>
  <c r="A1059" i="47"/>
  <c r="A1063" i="47"/>
  <c r="B1057" i="47"/>
  <c r="B1050" i="47"/>
  <c r="A1056" i="47"/>
  <c r="A1061" i="47"/>
  <c r="B1055" i="47"/>
  <c r="B531" i="47"/>
  <c r="B529" i="47"/>
  <c r="B530" i="47"/>
  <c r="A89" i="56" l="1"/>
  <c r="B88" i="56"/>
  <c r="A1066" i="47"/>
  <c r="B1060" i="47"/>
  <c r="B1059" i="47"/>
  <c r="A1065" i="47"/>
  <c r="A1076" i="47"/>
  <c r="B1070" i="47"/>
  <c r="A1069" i="47"/>
  <c r="B1063" i="47"/>
  <c r="B1056" i="47"/>
  <c r="A1062" i="47"/>
  <c r="B1061" i="47"/>
  <c r="A1067" i="47"/>
  <c r="B536" i="47"/>
  <c r="B537" i="47"/>
  <c r="B535" i="47"/>
  <c r="A90" i="56" l="1"/>
  <c r="B89" i="56"/>
  <c r="A1072" i="47"/>
  <c r="B1066" i="47"/>
  <c r="A1082" i="47"/>
  <c r="B1076" i="47"/>
  <c r="A1071" i="47"/>
  <c r="B1065" i="47"/>
  <c r="A1075" i="47"/>
  <c r="B1069" i="47"/>
  <c r="A1068" i="47"/>
  <c r="B1062" i="47"/>
  <c r="A1073" i="47"/>
  <c r="B1067" i="47"/>
  <c r="B541" i="47"/>
  <c r="B542" i="47"/>
  <c r="B549" i="47"/>
  <c r="B543" i="47"/>
  <c r="A91" i="56" l="1"/>
  <c r="B90" i="56"/>
  <c r="B1072" i="47"/>
  <c r="A1078" i="47"/>
  <c r="B1071" i="47"/>
  <c r="A1077" i="47"/>
  <c r="A1088" i="47"/>
  <c r="B1082" i="47"/>
  <c r="A1081" i="47"/>
  <c r="B1075" i="47"/>
  <c r="B1068" i="47"/>
  <c r="A1074" i="47"/>
  <c r="A1079" i="47"/>
  <c r="B1073" i="47"/>
  <c r="B553" i="47"/>
  <c r="B547" i="47"/>
  <c r="B554" i="47"/>
  <c r="B548" i="47"/>
  <c r="A92" i="56" l="1"/>
  <c r="B91" i="56"/>
  <c r="A1084" i="47"/>
  <c r="B1078" i="47"/>
  <c r="A1083" i="47"/>
  <c r="B1077" i="47"/>
  <c r="B1088" i="47"/>
  <c r="A1094" i="47"/>
  <c r="A1087" i="47"/>
  <c r="B1081" i="47"/>
  <c r="A1080" i="47"/>
  <c r="B1074" i="47"/>
  <c r="A1085" i="47"/>
  <c r="B1079" i="47"/>
  <c r="A93" i="56" l="1"/>
  <c r="B92" i="56"/>
  <c r="B1084" i="47"/>
  <c r="A1090" i="47"/>
  <c r="A1100" i="47"/>
  <c r="B1094" i="47"/>
  <c r="A1089" i="47"/>
  <c r="B1083" i="47"/>
  <c r="B1087" i="47"/>
  <c r="A1093" i="47"/>
  <c r="B1080" i="47"/>
  <c r="A1086" i="47"/>
  <c r="A1091" i="47"/>
  <c r="B1085" i="47"/>
  <c r="A94" i="56" l="1"/>
  <c r="B93" i="56"/>
  <c r="A1096" i="47"/>
  <c r="B1090" i="47"/>
  <c r="B1089" i="47"/>
  <c r="A1095" i="47"/>
  <c r="A1106" i="47"/>
  <c r="B1100" i="47"/>
  <c r="A1099" i="47"/>
  <c r="B1093" i="47"/>
  <c r="A1092" i="47"/>
  <c r="B1086" i="47"/>
  <c r="A1097" i="47"/>
  <c r="B1091" i="47"/>
  <c r="A95" i="56" l="1"/>
  <c r="B94" i="56"/>
  <c r="A1102" i="47"/>
  <c r="B1096" i="47"/>
  <c r="A1112" i="47"/>
  <c r="B1106" i="47"/>
  <c r="A1101" i="47"/>
  <c r="B1095" i="47"/>
  <c r="A1105" i="47"/>
  <c r="B1099" i="47"/>
  <c r="B1092" i="47"/>
  <c r="A1098" i="47"/>
  <c r="A1103" i="47"/>
  <c r="B1097" i="47"/>
  <c r="A96" i="56" l="1"/>
  <c r="B95" i="56"/>
  <c r="B1102" i="47"/>
  <c r="A1108" i="47"/>
  <c r="A1107" i="47"/>
  <c r="B1101" i="47"/>
  <c r="A1118" i="47"/>
  <c r="B1112" i="47"/>
  <c r="A1111" i="47"/>
  <c r="B1105" i="47"/>
  <c r="A1104" i="47"/>
  <c r="B1098" i="47"/>
  <c r="B1103" i="47"/>
  <c r="A1109" i="47"/>
  <c r="A97" i="56" l="1"/>
  <c r="B96" i="56"/>
  <c r="A1114" i="47"/>
  <c r="B1108" i="47"/>
  <c r="B1118" i="47"/>
  <c r="A1124" i="47"/>
  <c r="A1113" i="47"/>
  <c r="B1107" i="47"/>
  <c r="A1117" i="47"/>
  <c r="B1111" i="47"/>
  <c r="B1104" i="47"/>
  <c r="A1110" i="47"/>
  <c r="A1115" i="47"/>
  <c r="B1109" i="47"/>
  <c r="A98" i="56" l="1"/>
  <c r="B97" i="56"/>
  <c r="A1120" i="47"/>
  <c r="B1114" i="47"/>
  <c r="A1119" i="47"/>
  <c r="B1113" i="47"/>
  <c r="B1124" i="47"/>
  <c r="A1130" i="47"/>
  <c r="A1123" i="47"/>
  <c r="B1117" i="47"/>
  <c r="A1116" i="47"/>
  <c r="B1110" i="47"/>
  <c r="A1121" i="47"/>
  <c r="B1115" i="47"/>
  <c r="A99" i="56" l="1"/>
  <c r="B98" i="56"/>
  <c r="A1126" i="47"/>
  <c r="B1120" i="47"/>
  <c r="B1130" i="47"/>
  <c r="A1136" i="47"/>
  <c r="A1125" i="47"/>
  <c r="B1119" i="47"/>
  <c r="A1129" i="47"/>
  <c r="B1123" i="47"/>
  <c r="B1116" i="47"/>
  <c r="A1122" i="47"/>
  <c r="B1121" i="47"/>
  <c r="A1127" i="47"/>
  <c r="A100" i="56" l="1"/>
  <c r="B99" i="56"/>
  <c r="A1132" i="47"/>
  <c r="B1126" i="47"/>
  <c r="A1131" i="47"/>
  <c r="B1125" i="47"/>
  <c r="A1142" i="47"/>
  <c r="B1136" i="47"/>
  <c r="B1129" i="47"/>
  <c r="A1135" i="47"/>
  <c r="B1122" i="47"/>
  <c r="A1128" i="47"/>
  <c r="B1127" i="47"/>
  <c r="A1133" i="47"/>
  <c r="A101" i="56" l="1"/>
  <c r="B100" i="56"/>
  <c r="B1132" i="47"/>
  <c r="A1138" i="47"/>
  <c r="B1142" i="47"/>
  <c r="A1148" i="47"/>
  <c r="B1148" i="47" s="1"/>
  <c r="A1137" i="47"/>
  <c r="B1131" i="47"/>
  <c r="A1141" i="47"/>
  <c r="B1135" i="47"/>
  <c r="B1128" i="47"/>
  <c r="A1134" i="47"/>
  <c r="B1133" i="47"/>
  <c r="A1139" i="47"/>
  <c r="A102" i="56" l="1"/>
  <c r="B101" i="56"/>
  <c r="B1138" i="47"/>
  <c r="A1144" i="47"/>
  <c r="A1143" i="47"/>
  <c r="B1137" i="47"/>
  <c r="B1141" i="47"/>
  <c r="A1147" i="47"/>
  <c r="B1147" i="47" s="1"/>
  <c r="A1140" i="47"/>
  <c r="B1134" i="47"/>
  <c r="A1145" i="47"/>
  <c r="B1145" i="47" s="1"/>
  <c r="B1139" i="47"/>
  <c r="A103" i="56" l="1"/>
  <c r="B102" i="56"/>
  <c r="A1150" i="47"/>
  <c r="B1150" i="47" s="1"/>
  <c r="B1144" i="47"/>
  <c r="B1143" i="47"/>
  <c r="A1149" i="47"/>
  <c r="B1149" i="47" s="1"/>
  <c r="A1146" i="47"/>
  <c r="B1146" i="47" s="1"/>
  <c r="B1140" i="47"/>
  <c r="A104" i="56" l="1"/>
  <c r="B103" i="56"/>
  <c r="A105" i="56" l="1"/>
  <c r="B104" i="56"/>
  <c r="A106" i="56" l="1"/>
  <c r="B105" i="56"/>
  <c r="A107" i="56" l="1"/>
  <c r="B106" i="56"/>
  <c r="A108" i="56" l="1"/>
  <c r="B107" i="56"/>
  <c r="A109" i="56" l="1"/>
  <c r="B108" i="56"/>
  <c r="A110" i="56" l="1"/>
  <c r="B109" i="56"/>
  <c r="A111" i="56" l="1"/>
  <c r="B110" i="56"/>
  <c r="A112" i="56" l="1"/>
  <c r="B111" i="56"/>
  <c r="A113" i="56" l="1"/>
  <c r="B112" i="56"/>
  <c r="A114" i="56" l="1"/>
  <c r="B113" i="56"/>
  <c r="A115" i="56" l="1"/>
  <c r="B114" i="56"/>
  <c r="A116" i="56" l="1"/>
  <c r="B115" i="56"/>
  <c r="A117" i="56" l="1"/>
  <c r="B116" i="56"/>
  <c r="A118" i="56" l="1"/>
  <c r="B117" i="56"/>
  <c r="A119" i="56" l="1"/>
  <c r="B118" i="56"/>
  <c r="A120" i="56" l="1"/>
  <c r="B119" i="56"/>
  <c r="A121" i="56" l="1"/>
  <c r="B120" i="56"/>
  <c r="A122" i="56" l="1"/>
  <c r="B121" i="56"/>
  <c r="A123" i="56" l="1"/>
  <c r="B122" i="56"/>
  <c r="A124" i="56" l="1"/>
  <c r="B123" i="56"/>
  <c r="A125" i="56" l="1"/>
  <c r="B124" i="56"/>
  <c r="A126" i="56" l="1"/>
  <c r="B125" i="56"/>
  <c r="A127" i="56" l="1"/>
  <c r="B126" i="56"/>
  <c r="A128" i="56" l="1"/>
  <c r="B127" i="56"/>
  <c r="A129" i="56" l="1"/>
  <c r="B128" i="56"/>
  <c r="A130" i="56" l="1"/>
  <c r="B129" i="56"/>
  <c r="A131" i="56" l="1"/>
  <c r="B130" i="56"/>
  <c r="A132" i="56" l="1"/>
  <c r="B131" i="56"/>
  <c r="A133" i="56" l="1"/>
  <c r="B132" i="56"/>
  <c r="A134" i="56" l="1"/>
  <c r="B133" i="56"/>
  <c r="A135" i="56" l="1"/>
  <c r="B134" i="56"/>
  <c r="A136" i="56" l="1"/>
  <c r="B135" i="56"/>
  <c r="D336" i="47"/>
  <c r="G421" i="47"/>
  <c r="D724" i="47"/>
  <c r="E863" i="47"/>
  <c r="D632" i="47"/>
  <c r="G687" i="47"/>
  <c r="D1035" i="47"/>
  <c r="C893" i="47"/>
  <c r="D478" i="47"/>
  <c r="G1017" i="47"/>
  <c r="D622" i="47"/>
  <c r="G670" i="47"/>
  <c r="D1009" i="47"/>
  <c r="F323" i="47"/>
  <c r="C771" i="47"/>
  <c r="F1005" i="47"/>
  <c r="G721" i="47"/>
  <c r="G771" i="47"/>
  <c r="E478" i="47"/>
  <c r="C763" i="47"/>
  <c r="F876" i="47"/>
  <c r="G762" i="47"/>
  <c r="C541" i="47"/>
  <c r="F648" i="47"/>
  <c r="G277" i="47"/>
  <c r="D815" i="47"/>
  <c r="F931" i="47"/>
  <c r="E1131" i="47"/>
  <c r="E1060" i="47"/>
  <c r="D426" i="47"/>
  <c r="F1075" i="47"/>
  <c r="D957" i="47"/>
  <c r="D624" i="47"/>
  <c r="F848" i="47"/>
  <c r="C791" i="47"/>
  <c r="G791" i="47"/>
  <c r="F797" i="47"/>
  <c r="D823" i="47"/>
  <c r="D311" i="47"/>
  <c r="F352" i="47"/>
  <c r="G685" i="47"/>
  <c r="G993" i="47"/>
  <c r="D533" i="47"/>
  <c r="D768" i="47"/>
  <c r="F527" i="47"/>
  <c r="F438" i="47"/>
  <c r="F97" i="47"/>
  <c r="C307" i="47"/>
  <c r="F103" i="47"/>
  <c r="D282" i="47"/>
  <c r="E772" i="47"/>
  <c r="D663" i="47"/>
  <c r="G454" i="47"/>
  <c r="G1138" i="47"/>
  <c r="G546" i="47"/>
  <c r="C797" i="47"/>
  <c r="C300" i="47"/>
  <c r="E744" i="47"/>
  <c r="E652" i="47"/>
  <c r="D235" i="47"/>
  <c r="D192" i="47"/>
  <c r="C230" i="47"/>
  <c r="C907" i="47"/>
  <c r="D495" i="47"/>
  <c r="D402" i="47"/>
  <c r="F684" i="47"/>
  <c r="C387" i="47"/>
  <c r="G697" i="47"/>
  <c r="D1033" i="47"/>
  <c r="F169" i="47"/>
  <c r="G690" i="47"/>
  <c r="E436" i="47"/>
  <c r="D783" i="47"/>
  <c r="F229" i="47"/>
  <c r="D726" i="47"/>
  <c r="F235" i="47"/>
  <c r="E129" i="47"/>
  <c r="F247" i="47"/>
  <c r="G417" i="47"/>
  <c r="F257" i="47"/>
  <c r="D490" i="47"/>
  <c r="C393" i="47"/>
  <c r="D959" i="47"/>
  <c r="E481" i="47"/>
  <c r="C1078" i="47"/>
  <c r="C1046" i="47"/>
  <c r="D473" i="47"/>
  <c r="C188" i="47"/>
  <c r="D684" i="47"/>
  <c r="D969" i="47"/>
  <c r="C1056" i="47"/>
  <c r="E91" i="47"/>
  <c r="F484" i="47"/>
  <c r="G905" i="47"/>
  <c r="F1136" i="47"/>
  <c r="F723" i="47"/>
  <c r="C726" i="47"/>
  <c r="E151" i="47"/>
  <c r="D748" i="47"/>
  <c r="G732" i="47"/>
  <c r="D714" i="47"/>
  <c r="G912" i="47"/>
  <c r="D936" i="47"/>
  <c r="G130" i="47"/>
  <c r="G767" i="47"/>
  <c r="C136" i="47"/>
  <c r="C1072" i="47"/>
  <c r="D243" i="47"/>
  <c r="F289" i="47"/>
  <c r="E137" i="47"/>
  <c r="F466" i="47"/>
  <c r="G774" i="47"/>
  <c r="E141" i="47"/>
  <c r="C157" i="47"/>
  <c r="E370" i="47"/>
  <c r="C297" i="47"/>
  <c r="E881" i="47"/>
  <c r="G551" i="47"/>
  <c r="G786" i="47"/>
  <c r="D841" i="47"/>
  <c r="C1123" i="47"/>
  <c r="F521" i="47"/>
  <c r="D664" i="47"/>
  <c r="C519" i="47"/>
  <c r="F220" i="47"/>
  <c r="D1046" i="47"/>
  <c r="G393" i="47"/>
  <c r="G805" i="47"/>
  <c r="G90" i="47"/>
  <c r="F786" i="47"/>
  <c r="C663" i="47"/>
  <c r="G1036" i="47"/>
  <c r="D496" i="47"/>
  <c r="G439" i="47"/>
  <c r="F200" i="47"/>
  <c r="C1095" i="47"/>
  <c r="C156" i="47"/>
  <c r="D262" i="47"/>
  <c r="G717" i="47"/>
  <c r="C410" i="47"/>
  <c r="C979" i="47"/>
  <c r="C335" i="47"/>
  <c r="F1027" i="47"/>
  <c r="C1020" i="47"/>
  <c r="G1001" i="47"/>
  <c r="G975" i="47"/>
  <c r="E349" i="47"/>
  <c r="G933" i="47"/>
  <c r="F361" i="47"/>
  <c r="C513" i="47"/>
  <c r="F132" i="47"/>
  <c r="F234" i="47"/>
  <c r="G163" i="47"/>
  <c r="E917" i="47"/>
  <c r="E876" i="47"/>
  <c r="F964" i="47"/>
  <c r="D617" i="47"/>
  <c r="C332" i="47"/>
  <c r="D114" i="47"/>
  <c r="G711" i="47"/>
  <c r="D611" i="47"/>
  <c r="G888" i="47"/>
  <c r="C653" i="47"/>
  <c r="G330" i="47"/>
  <c r="F722" i="47"/>
  <c r="G434" i="47"/>
  <c r="G849" i="47"/>
  <c r="D99" i="47"/>
  <c r="C833" i="47"/>
  <c r="C630" i="47"/>
  <c r="F535" i="47"/>
  <c r="G896" i="47"/>
  <c r="F168" i="47"/>
  <c r="E866" i="47"/>
  <c r="C357" i="47"/>
  <c r="C575" i="47"/>
  <c r="C104" i="47"/>
  <c r="E493" i="47"/>
  <c r="D909" i="47"/>
  <c r="E958" i="47"/>
  <c r="C650" i="47"/>
  <c r="C994" i="47"/>
  <c r="F192" i="47"/>
  <c r="G222" i="47"/>
  <c r="C105" i="47"/>
  <c r="F863" i="47"/>
  <c r="F240" i="47"/>
  <c r="F202" i="47"/>
  <c r="C441" i="47"/>
  <c r="G778" i="47"/>
  <c r="D324" i="47"/>
  <c r="E88" i="47"/>
  <c r="G226" i="47"/>
  <c r="E405" i="47"/>
  <c r="D258" i="47"/>
  <c r="E199" i="47"/>
  <c r="E790" i="47"/>
  <c r="E232" i="47"/>
  <c r="E742" i="47"/>
  <c r="D1034" i="47"/>
  <c r="E1110" i="47"/>
  <c r="E754" i="47"/>
  <c r="D375" i="47"/>
  <c r="E1045" i="47"/>
  <c r="E946" i="47"/>
  <c r="G525" i="47"/>
  <c r="C957" i="47"/>
  <c r="D1003" i="47"/>
  <c r="F267" i="47"/>
  <c r="F746" i="47"/>
  <c r="C88" i="47"/>
  <c r="E835" i="47"/>
  <c r="C1000" i="47"/>
  <c r="E773" i="47"/>
  <c r="E956" i="47"/>
  <c r="C540" i="47"/>
  <c r="E160" i="47"/>
  <c r="C1065" i="47"/>
  <c r="G792" i="47"/>
  <c r="F1021" i="47"/>
  <c r="C637" i="47"/>
  <c r="F1144" i="47"/>
  <c r="C903" i="47"/>
  <c r="G336" i="47"/>
  <c r="E145" i="47"/>
  <c r="F434" i="47"/>
  <c r="C661" i="47"/>
  <c r="E535" i="47"/>
  <c r="F1113" i="47"/>
  <c r="C265" i="47"/>
  <c r="G857" i="47"/>
  <c r="G923" i="47"/>
  <c r="D1143" i="47"/>
  <c r="D1123" i="47"/>
  <c r="E1105" i="47"/>
  <c r="G387" i="47"/>
  <c r="F245" i="47"/>
  <c r="D675" i="47"/>
  <c r="D761" i="47"/>
  <c r="D403" i="47"/>
  <c r="C333" i="47"/>
  <c r="E1035" i="47"/>
  <c r="F459" i="47"/>
  <c r="C100" i="47"/>
  <c r="D956" i="47"/>
  <c r="E648" i="47"/>
  <c r="F444" i="47"/>
  <c r="G1128" i="47"/>
  <c r="D329" i="47"/>
  <c r="C282" i="47"/>
  <c r="E1006" i="47"/>
  <c r="G120" i="47"/>
  <c r="C648" i="47"/>
  <c r="D681" i="47"/>
  <c r="F149" i="47"/>
  <c r="G712" i="47"/>
  <c r="G1015" i="47"/>
  <c r="F773" i="47"/>
  <c r="D1095" i="47"/>
  <c r="C883" i="47"/>
  <c r="D1125" i="47"/>
  <c r="D1010" i="47"/>
  <c r="E272" i="47"/>
  <c r="E332" i="47"/>
  <c r="F887" i="47"/>
  <c r="G972" i="47"/>
  <c r="F477" i="47"/>
  <c r="E530" i="47"/>
  <c r="F171" i="47"/>
  <c r="F867" i="47"/>
  <c r="D730" i="47"/>
  <c r="C711" i="47"/>
  <c r="F195" i="47"/>
  <c r="C394" i="47"/>
  <c r="C327" i="47"/>
  <c r="G139" i="47"/>
  <c r="F768" i="47"/>
  <c r="C349" i="47"/>
  <c r="C523" i="47"/>
  <c r="D1104" i="47"/>
  <c r="F906" i="47"/>
  <c r="C206" i="47"/>
  <c r="C310" i="47"/>
  <c r="C533" i="47"/>
  <c r="G745" i="47"/>
  <c r="F882" i="47"/>
  <c r="C270" i="47"/>
  <c r="F1092" i="47"/>
  <c r="D623" i="47"/>
  <c r="F278" i="47"/>
  <c r="G385" i="47"/>
  <c r="E495" i="47"/>
  <c r="G632" i="47"/>
  <c r="F165" i="47"/>
  <c r="D312" i="47"/>
  <c r="F1060" i="47"/>
  <c r="G304" i="47"/>
  <c r="C421" i="47"/>
  <c r="C706" i="47"/>
  <c r="C106" i="47"/>
  <c r="E1011" i="47"/>
  <c r="D229" i="47"/>
  <c r="C395" i="47"/>
  <c r="G802" i="47"/>
  <c r="G942" i="47"/>
  <c r="C139" i="47"/>
  <c r="G800" i="47"/>
  <c r="D1093" i="47"/>
  <c r="G673" i="47"/>
  <c r="E126" i="47"/>
  <c r="G129" i="47"/>
  <c r="D334" i="47"/>
  <c r="F1145" i="47"/>
  <c r="F300" i="47"/>
  <c r="F683" i="47"/>
  <c r="G247" i="47"/>
  <c r="E286" i="47"/>
  <c r="E133" i="47"/>
  <c r="D656" i="47"/>
  <c r="F1095" i="47"/>
  <c r="D346" i="47"/>
  <c r="G928" i="47"/>
  <c r="G1026" i="47"/>
  <c r="E853" i="47"/>
  <c r="G727" i="47"/>
  <c r="D242" i="47"/>
  <c r="G692" i="47"/>
  <c r="E698" i="47"/>
  <c r="E517" i="47"/>
  <c r="D731" i="47"/>
  <c r="C363" i="47"/>
  <c r="E975" i="47"/>
  <c r="C1114" i="47"/>
  <c r="C740" i="47"/>
  <c r="D982" i="47"/>
  <c r="E961" i="47"/>
  <c r="C918" i="47"/>
  <c r="G480" i="47"/>
  <c r="E895" i="47"/>
  <c r="F818" i="47"/>
  <c r="G749" i="47"/>
  <c r="G512" i="47"/>
  <c r="E445" i="47"/>
  <c r="C984" i="47"/>
  <c r="C469" i="47"/>
  <c r="E390" i="47"/>
  <c r="D218" i="47"/>
  <c r="E971" i="47"/>
  <c r="C599" i="47"/>
  <c r="F1076" i="47"/>
  <c r="D709" i="47"/>
  <c r="G775" i="47"/>
  <c r="E444" i="47"/>
  <c r="E175" i="47"/>
  <c r="G1045" i="47"/>
  <c r="D811" i="47"/>
  <c r="F978" i="47"/>
  <c r="C798" i="47"/>
  <c r="D151" i="47"/>
  <c r="C854" i="47"/>
  <c r="G1024" i="47"/>
  <c r="G509" i="47"/>
  <c r="E787" i="47"/>
  <c r="G331" i="47"/>
  <c r="D528" i="47"/>
  <c r="C1013" i="47"/>
  <c r="C961" i="47"/>
  <c r="G729" i="47"/>
  <c r="D510" i="47"/>
  <c r="E1094" i="47"/>
  <c r="G136" i="47"/>
  <c r="F109" i="47"/>
  <c r="E875" i="47"/>
  <c r="D1110" i="47"/>
  <c r="G295" i="47"/>
  <c r="C590" i="47"/>
  <c r="G1020" i="47"/>
  <c r="F809" i="47"/>
  <c r="F1018" i="47"/>
  <c r="E1141" i="47"/>
  <c r="G621" i="47"/>
  <c r="G491" i="47"/>
  <c r="C805" i="47"/>
  <c r="F627" i="47"/>
  <c r="F733" i="47"/>
  <c r="E239" i="47"/>
  <c r="C127" i="47"/>
  <c r="G1076" i="47"/>
  <c r="D459" i="47"/>
  <c r="F915" i="47"/>
  <c r="G812" i="47"/>
  <c r="D300" i="47"/>
  <c r="E569" i="47"/>
  <c r="C399" i="47"/>
  <c r="E362" i="47"/>
  <c r="F424" i="47"/>
  <c r="E345" i="47"/>
  <c r="E327" i="47"/>
  <c r="E873" i="47"/>
  <c r="G724" i="47"/>
  <c r="E993" i="47"/>
  <c r="C316" i="47"/>
  <c r="F1001" i="47"/>
  <c r="E1005" i="47"/>
  <c r="F1121" i="47"/>
  <c r="D859" i="47"/>
  <c r="G740" i="47"/>
  <c r="C132" i="47"/>
  <c r="C524" i="47"/>
  <c r="E890" i="47"/>
  <c r="E915" i="47"/>
  <c r="G438" i="47"/>
  <c r="C723" i="47"/>
  <c r="E1132" i="47"/>
  <c r="E464" i="47"/>
  <c r="D498" i="47"/>
  <c r="C1003" i="47"/>
  <c r="C168" i="47"/>
  <c r="C250" i="47"/>
  <c r="C446" i="47"/>
  <c r="E647" i="47"/>
  <c r="C560" i="47"/>
  <c r="D899" i="47"/>
  <c r="F904" i="47"/>
  <c r="E343" i="47"/>
  <c r="G1118" i="47"/>
  <c r="C276" i="47"/>
  <c r="E112" i="47"/>
  <c r="C766" i="47"/>
  <c r="E1017" i="47"/>
  <c r="G145" i="47"/>
  <c r="C987" i="47"/>
  <c r="F548" i="47"/>
  <c r="C793" i="47"/>
  <c r="C505" i="47"/>
  <c r="F770" i="47"/>
  <c r="F298" i="47"/>
  <c r="E513" i="47"/>
  <c r="D845" i="47"/>
  <c r="C268" i="47"/>
  <c r="D292" i="47"/>
  <c r="C318" i="47"/>
  <c r="G292" i="47"/>
  <c r="D1075" i="47"/>
  <c r="C518" i="47"/>
  <c r="E973" i="47"/>
  <c r="D983" i="47"/>
  <c r="C146" i="47"/>
  <c r="E841" i="47"/>
  <c r="C554" i="47"/>
  <c r="G968" i="47"/>
  <c r="G96" i="47"/>
  <c r="F350" i="47"/>
  <c r="F988" i="47"/>
  <c r="G885" i="47"/>
  <c r="E988" i="47"/>
  <c r="D343" i="47"/>
  <c r="G846" i="47"/>
  <c r="D409" i="47"/>
  <c r="D960" i="47"/>
  <c r="D842" i="47"/>
  <c r="F427" i="47"/>
  <c r="E955" i="47"/>
  <c r="G977" i="47"/>
  <c r="G699" i="47"/>
  <c r="D770" i="47"/>
  <c r="C963" i="47"/>
  <c r="D109" i="47"/>
  <c r="F735" i="47"/>
  <c r="G482" i="47"/>
  <c r="F962" i="47"/>
  <c r="E174" i="47"/>
  <c r="D704" i="47"/>
  <c r="E454" i="47"/>
  <c r="C358" i="47"/>
  <c r="G101" i="47"/>
  <c r="C853" i="47"/>
  <c r="C482" i="47"/>
  <c r="D472" i="47"/>
  <c r="F938" i="47"/>
  <c r="G1033" i="47"/>
  <c r="C153" i="47"/>
  <c r="F946" i="47"/>
  <c r="D850" i="47"/>
  <c r="E456" i="47"/>
  <c r="D139" i="47"/>
  <c r="E89" i="47"/>
  <c r="E1087" i="47"/>
  <c r="E406" i="47"/>
  <c r="D307" i="47"/>
  <c r="C563" i="47"/>
  <c r="E1013" i="47"/>
  <c r="D429" i="47"/>
  <c r="F845" i="47"/>
  <c r="C492" i="47"/>
  <c r="G898" i="47"/>
  <c r="G847" i="47"/>
  <c r="G1066" i="47"/>
  <c r="D865" i="47"/>
  <c r="G484" i="47"/>
  <c r="D733" i="47"/>
  <c r="D635" i="47"/>
  <c r="F987" i="47"/>
  <c r="E943" i="47"/>
  <c r="C433" i="47"/>
  <c r="C499" i="47"/>
  <c r="E741" i="47"/>
  <c r="G644" i="47"/>
  <c r="D693" i="47"/>
  <c r="E1099" i="47"/>
  <c r="F909" i="47"/>
  <c r="E484" i="47"/>
  <c r="G893" i="47"/>
  <c r="C1067" i="47"/>
  <c r="E911" i="47"/>
  <c r="G1134" i="47"/>
  <c r="F260" i="47"/>
  <c r="G1147" i="47"/>
  <c r="D433" i="47"/>
  <c r="F837" i="47"/>
  <c r="D861" i="47"/>
  <c r="D997" i="47"/>
  <c r="D644" i="47"/>
  <c r="F389" i="47"/>
  <c r="F423" i="47"/>
  <c r="F190" i="47"/>
  <c r="G278" i="47"/>
  <c r="D393" i="47"/>
  <c r="G190" i="47"/>
  <c r="E504" i="47"/>
  <c r="C458" i="47"/>
  <c r="G839" i="47"/>
  <c r="G398" i="47"/>
  <c r="G504" i="47"/>
  <c r="E223" i="47"/>
  <c r="E1020" i="47"/>
  <c r="E969" i="47"/>
  <c r="D244" i="47"/>
  <c r="G229" i="47"/>
  <c r="E862" i="47"/>
  <c r="E859" i="47"/>
  <c r="E1123" i="47"/>
  <c r="C159" i="47"/>
  <c r="E814" i="47"/>
  <c r="F398" i="47"/>
  <c r="E176" i="47"/>
  <c r="F692" i="47"/>
  <c r="C438" i="47"/>
  <c r="C192" i="47"/>
  <c r="E593" i="47"/>
  <c r="C993" i="47"/>
  <c r="D372" i="47"/>
  <c r="F163" i="47"/>
  <c r="C858" i="47"/>
  <c r="E747" i="47"/>
  <c r="F642" i="47"/>
  <c r="F923" i="47"/>
  <c r="D251" i="47"/>
  <c r="G348" i="47"/>
  <c r="F560" i="47"/>
  <c r="D634" i="47"/>
  <c r="E149" i="47"/>
  <c r="G530" i="47"/>
  <c r="G706" i="47"/>
  <c r="E889" i="47"/>
  <c r="F828" i="47"/>
  <c r="G825" i="47"/>
  <c r="C422" i="47"/>
  <c r="E243" i="47"/>
  <c r="C460" i="47"/>
  <c r="F963" i="47"/>
  <c r="G118" i="47"/>
  <c r="C651" i="47"/>
  <c r="E330" i="47"/>
  <c r="C371" i="47"/>
  <c r="D352" i="47"/>
  <c r="E1109" i="47"/>
  <c r="E684" i="47"/>
  <c r="C851" i="47"/>
  <c r="D335" i="47"/>
  <c r="G1132" i="47"/>
  <c r="C1058" i="47"/>
  <c r="C828" i="47"/>
  <c r="G514" i="47"/>
  <c r="C812" i="47"/>
  <c r="E883" i="47"/>
  <c r="F526" i="47"/>
  <c r="G864" i="47"/>
  <c r="E712" i="47"/>
  <c r="C164" i="47"/>
  <c r="F908" i="47"/>
  <c r="D385" i="47"/>
  <c r="C1132" i="47"/>
  <c r="D809" i="47"/>
  <c r="C695" i="47"/>
  <c r="F450" i="47"/>
  <c r="G560" i="47"/>
  <c r="G858" i="47"/>
  <c r="F186" i="47"/>
  <c r="C884" i="47"/>
  <c r="G783" i="47"/>
  <c r="F1116" i="47"/>
  <c r="G926" i="47"/>
  <c r="E901" i="47"/>
  <c r="E957" i="47"/>
  <c r="G1097" i="47"/>
  <c r="C639" i="47"/>
  <c r="G664" i="47"/>
  <c r="D1099" i="47"/>
  <c r="D397" i="47"/>
  <c r="D1028" i="47"/>
  <c r="C749" i="47"/>
  <c r="E578" i="47"/>
  <c r="D846" i="47"/>
  <c r="C224" i="47"/>
  <c r="E408" i="47"/>
  <c r="D1026" i="47"/>
  <c r="C1138" i="47"/>
  <c r="F982" i="47"/>
  <c r="F804" i="47"/>
  <c r="D1113" i="47"/>
  <c r="E1066" i="47"/>
  <c r="D754" i="47"/>
  <c r="C842" i="47"/>
  <c r="E263" i="47"/>
  <c r="E325" i="47"/>
  <c r="F820" i="47"/>
  <c r="C954" i="47"/>
  <c r="G917" i="47"/>
  <c r="C669" i="47"/>
  <c r="G116" i="47"/>
  <c r="G865" i="47"/>
  <c r="G909" i="47"/>
  <c r="E796" i="47"/>
  <c r="C1090" i="47"/>
  <c r="G725" i="47"/>
  <c r="F243" i="47"/>
  <c r="F716" i="47"/>
  <c r="E142" i="47"/>
  <c r="C955" i="47"/>
  <c r="F550" i="47"/>
  <c r="E1030" i="47"/>
  <c r="G209" i="47"/>
  <c r="D241" i="47"/>
  <c r="E1042" i="47"/>
  <c r="C788" i="47"/>
  <c r="F433" i="47"/>
  <c r="E899" i="47"/>
  <c r="D742" i="47"/>
  <c r="G927" i="47"/>
  <c r="E1007" i="47"/>
  <c r="E1073" i="47"/>
  <c r="E377" i="47"/>
  <c r="D791" i="47"/>
  <c r="G389" i="47"/>
  <c r="C773" i="47"/>
  <c r="C171" i="47"/>
  <c r="E1054" i="47"/>
  <c r="D474" i="47"/>
  <c r="D746" i="47"/>
  <c r="D522" i="47"/>
  <c r="C278" i="47"/>
  <c r="C924" i="47"/>
  <c r="D1063" i="47"/>
  <c r="C121" i="47"/>
  <c r="C261" i="47"/>
  <c r="E929" i="47"/>
  <c r="G1021" i="47"/>
  <c r="G811" i="47"/>
  <c r="C233" i="47"/>
  <c r="C708" i="47"/>
  <c r="G486" i="47"/>
  <c r="F874" i="47"/>
  <c r="E1083" i="47"/>
  <c r="C802" i="47"/>
  <c r="F829" i="47"/>
  <c r="F233" i="47"/>
  <c r="C578" i="47"/>
  <c r="F902" i="47"/>
  <c r="C292" i="47"/>
  <c r="C1107" i="47"/>
  <c r="E110" i="47"/>
  <c r="G930" i="47"/>
  <c r="D785" i="47"/>
  <c r="C1089" i="47"/>
  <c r="G177" i="47"/>
  <c r="C131" i="47"/>
  <c r="F95" i="47"/>
  <c r="D923" i="47"/>
  <c r="E950" i="47"/>
  <c r="F318" i="47"/>
  <c r="C1120" i="47"/>
  <c r="D789" i="47"/>
  <c r="F509" i="47"/>
  <c r="D572" i="47"/>
  <c r="F110" i="47"/>
  <c r="F124" i="47"/>
  <c r="G1142" i="47"/>
  <c r="E139" i="47"/>
  <c r="G344" i="47"/>
  <c r="G611" i="47"/>
  <c r="F1135" i="47"/>
  <c r="G899" i="47"/>
  <c r="G672" i="47"/>
  <c r="D647" i="47"/>
  <c r="F157" i="47"/>
  <c r="C705" i="47"/>
  <c r="F657" i="47"/>
  <c r="E394" i="47"/>
  <c r="D236" i="47"/>
  <c r="D824" i="47"/>
  <c r="D89" i="47"/>
  <c r="C507" i="47"/>
  <c r="G272" i="47"/>
  <c r="E726" i="47"/>
  <c r="E675" i="47"/>
  <c r="C628" i="47"/>
  <c r="G424" i="47"/>
  <c r="C655" i="47"/>
  <c r="C425" i="47"/>
  <c r="F826" i="47"/>
  <c r="G161" i="47"/>
  <c r="E992" i="47"/>
  <c r="F518" i="47"/>
  <c r="E967" i="47"/>
  <c r="D132" i="47"/>
  <c r="D1066" i="47"/>
  <c r="E811" i="47"/>
  <c r="G326" i="47"/>
  <c r="C243" i="47"/>
  <c r="D130" i="47"/>
  <c r="G873" i="47"/>
  <c r="F510" i="47"/>
  <c r="E255" i="47"/>
  <c r="G134" i="47"/>
  <c r="E114" i="47"/>
  <c r="D480" i="47"/>
  <c r="E1068" i="47"/>
  <c r="F1101" i="47"/>
  <c r="F739" i="47"/>
  <c r="E611" i="47"/>
  <c r="E468" i="47"/>
  <c r="D1002" i="47"/>
  <c r="C228" i="47"/>
  <c r="E1101" i="47"/>
  <c r="E757" i="47"/>
  <c r="G474" i="47"/>
  <c r="G353" i="47"/>
  <c r="C116" i="47"/>
  <c r="D1039" i="47"/>
  <c r="C547" i="47"/>
  <c r="E1082" i="47"/>
  <c r="F273" i="47"/>
  <c r="E1074" i="47"/>
  <c r="G777" i="47"/>
  <c r="G1040" i="47"/>
  <c r="E1112" i="47"/>
  <c r="G535" i="47"/>
  <c r="F777" i="47"/>
  <c r="C403" i="47"/>
  <c r="G796" i="47"/>
  <c r="G634" i="47"/>
  <c r="G678" i="47"/>
  <c r="E301" i="47"/>
  <c r="C751" i="47"/>
  <c r="D1090" i="47"/>
  <c r="E865" i="47"/>
  <c r="G741" i="47"/>
  <c r="E871" i="47"/>
  <c r="F1062" i="47"/>
  <c r="F1025" i="47"/>
  <c r="D239" i="47"/>
  <c r="G1007" i="47"/>
  <c r="F842" i="47"/>
  <c r="D1006" i="47"/>
  <c r="C968" i="47"/>
  <c r="C264" i="47"/>
  <c r="F703" i="47"/>
  <c r="D665" i="47"/>
  <c r="D341" i="47"/>
  <c r="C811" i="47"/>
  <c r="E621" i="47"/>
  <c r="E834" i="47"/>
  <c r="E711" i="47"/>
  <c r="E632" i="47"/>
  <c r="C91" i="47"/>
  <c r="G201" i="47"/>
  <c r="E1137" i="47"/>
  <c r="C388" i="47"/>
  <c r="D505" i="47"/>
  <c r="G726" i="47"/>
  <c r="F114" i="47"/>
  <c r="C684" i="47"/>
  <c r="G995" i="47"/>
  <c r="E910" i="47"/>
  <c r="G693" i="47"/>
  <c r="D183" i="47"/>
  <c r="D88" i="47"/>
  <c r="E1032" i="47"/>
  <c r="C741" i="47"/>
  <c r="E154" i="47"/>
  <c r="F1143" i="47"/>
  <c r="G549" i="47"/>
  <c r="E514" i="47"/>
  <c r="D901" i="47"/>
  <c r="F709" i="47"/>
  <c r="E709" i="47"/>
  <c r="F217" i="47"/>
  <c r="F1031" i="47"/>
  <c r="D717" i="47"/>
  <c r="G540" i="47"/>
  <c r="G1019" i="47"/>
  <c r="E323" i="47"/>
  <c r="F534" i="47"/>
  <c r="G683" i="47"/>
  <c r="E842" i="47"/>
  <c r="E308" i="47"/>
  <c r="G793" i="47"/>
  <c r="D900" i="47"/>
  <c r="G359" i="47"/>
  <c r="C456" i="47"/>
  <c r="C843" i="47"/>
  <c r="F862" i="47"/>
  <c r="C165" i="47"/>
  <c r="F833" i="47"/>
  <c r="D1018" i="47"/>
  <c r="D674" i="47"/>
  <c r="F691" i="47"/>
  <c r="D286" i="47"/>
  <c r="E930" i="47"/>
  <c r="F1098" i="47"/>
  <c r="D369" i="47"/>
  <c r="G908" i="47"/>
  <c r="G89" i="47"/>
  <c r="E279" i="47"/>
  <c r="D277" i="47"/>
  <c r="E472" i="47"/>
  <c r="C479" i="47"/>
  <c r="E1033" i="47"/>
  <c r="F251" i="47"/>
  <c r="C225" i="47"/>
  <c r="G472" i="47"/>
  <c r="F411" i="47"/>
  <c r="E651" i="47"/>
  <c r="G218" i="47"/>
  <c r="E905" i="47"/>
  <c r="G824" i="47"/>
  <c r="D245" i="47"/>
  <c r="F969" i="47"/>
  <c r="D247" i="47"/>
  <c r="E1076" i="47"/>
  <c r="C808" i="47"/>
  <c r="C914" i="47"/>
  <c r="E543" i="47"/>
  <c r="C1104" i="47"/>
  <c r="D437" i="47"/>
  <c r="F1052" i="47"/>
  <c r="C660" i="47"/>
  <c r="E720" i="47"/>
  <c r="E1025" i="47"/>
  <c r="G378" i="47"/>
  <c r="C126" i="47"/>
  <c r="D797" i="47"/>
  <c r="C291" i="47"/>
  <c r="D981" i="47"/>
  <c r="F998" i="47"/>
  <c r="G841" i="47"/>
  <c r="C566" i="47"/>
  <c r="D914" i="47"/>
  <c r="D937" i="47"/>
  <c r="C848" i="47"/>
  <c r="G1116" i="47"/>
  <c r="F1035" i="47"/>
  <c r="E777" i="47"/>
  <c r="D207" i="47"/>
  <c r="G284" i="47"/>
  <c r="C649" i="47"/>
  <c r="E527" i="47"/>
  <c r="E524" i="47"/>
  <c r="E1103" i="47"/>
  <c r="F798" i="47"/>
  <c r="E788" i="47"/>
  <c r="G951" i="47"/>
  <c r="G1073" i="47"/>
  <c r="E818" i="47"/>
  <c r="E322" i="47"/>
  <c r="C193" i="47"/>
  <c r="F1015" i="47"/>
  <c r="G196" i="47"/>
  <c r="G418" i="47"/>
  <c r="D1098" i="47"/>
  <c r="F628" i="47"/>
  <c r="F284" i="47"/>
  <c r="G550" i="47"/>
  <c r="C690" i="47"/>
  <c r="G627" i="47"/>
  <c r="F712" i="47"/>
  <c r="G324" i="47"/>
  <c r="G1130" i="47"/>
  <c r="C361" i="47"/>
  <c r="G189" i="47"/>
  <c r="F283" i="47"/>
  <c r="F693" i="47"/>
  <c r="C634" i="47"/>
  <c r="G974" i="47"/>
  <c r="G382" i="47"/>
  <c r="C184" i="47"/>
  <c r="G243" i="47"/>
  <c r="E503" i="47"/>
  <c r="D668" i="47"/>
  <c r="C693" i="47"/>
  <c r="D854" i="47"/>
  <c r="G457" i="47"/>
  <c r="E307" i="47"/>
  <c r="G737" i="47"/>
  <c r="C837" i="47"/>
  <c r="D1022" i="47"/>
  <c r="D129" i="47"/>
  <c r="D1051" i="47"/>
  <c r="F1134" i="47"/>
  <c r="C337" i="47"/>
  <c r="C949" i="47"/>
  <c r="F452" i="47"/>
  <c r="G316" i="47"/>
  <c r="G256" i="47"/>
  <c r="E271" i="47"/>
  <c r="F502" i="47"/>
  <c r="E789" i="47"/>
  <c r="E291" i="47"/>
  <c r="G1053" i="47"/>
  <c r="F428" i="47"/>
  <c r="D488" i="47"/>
  <c r="G798" i="47"/>
  <c r="E103" i="47"/>
  <c r="E538" i="47"/>
  <c r="G1091" i="47"/>
  <c r="D645" i="47"/>
  <c r="D701" i="47"/>
  <c r="D531" i="47"/>
  <c r="G694" i="47"/>
  <c r="D93" i="47"/>
  <c r="F120" i="47"/>
  <c r="E826" i="47"/>
  <c r="C850" i="47"/>
  <c r="F661" i="47"/>
  <c r="D172" i="47"/>
  <c r="D163" i="47"/>
  <c r="C746" i="47"/>
  <c r="F536" i="47"/>
  <c r="C173" i="47"/>
  <c r="C626" i="47"/>
  <c r="G224" i="47"/>
  <c r="C593" i="47"/>
  <c r="G728" i="47"/>
  <c r="G103" i="47"/>
  <c r="C691" i="47"/>
  <c r="F439" i="47"/>
  <c r="D319" i="47"/>
  <c r="C744" i="47"/>
  <c r="C447" i="47"/>
  <c r="E829" i="47"/>
  <c r="C886" i="47"/>
  <c r="G799" i="47"/>
  <c r="E850" i="47"/>
  <c r="C1102" i="47"/>
  <c r="G1119" i="47"/>
  <c r="C652" i="47"/>
  <c r="G832" i="47"/>
  <c r="D317" i="47"/>
  <c r="C734" i="47"/>
  <c r="E1010" i="47"/>
  <c r="D781" i="47"/>
  <c r="C549" i="47"/>
  <c r="F362" i="47"/>
  <c r="E288" i="47"/>
  <c r="D581" i="47"/>
  <c r="E970" i="47"/>
  <c r="C1008" i="47"/>
  <c r="G941" i="47"/>
  <c r="G325" i="47"/>
  <c r="F277" i="47"/>
  <c r="F1009" i="47"/>
  <c r="F512" i="47"/>
  <c r="E1142" i="47"/>
  <c r="F1002" i="47"/>
  <c r="F587" i="47"/>
  <c r="C155" i="47"/>
  <c r="G184" i="47"/>
  <c r="G261" i="47"/>
  <c r="G569" i="47"/>
  <c r="F990" i="47"/>
  <c r="E630" i="47"/>
  <c r="F679" i="47"/>
  <c r="E230" i="47"/>
  <c r="G826" i="47"/>
  <c r="D864" i="47"/>
  <c r="E748" i="47"/>
  <c r="E430" i="47"/>
  <c r="C800" i="47"/>
  <c r="F325" i="47"/>
  <c r="D438" i="47"/>
  <c r="F888" i="47"/>
  <c r="D1107" i="47"/>
  <c r="E315" i="47"/>
  <c r="D1109" i="47"/>
  <c r="E96" i="47"/>
  <c r="G132" i="47"/>
  <c r="E165" i="47"/>
  <c r="C1047" i="47"/>
  <c r="F1074" i="47"/>
  <c r="F1040" i="47"/>
  <c r="D264" i="47"/>
  <c r="G214" i="47"/>
  <c r="E491" i="47"/>
  <c r="F1082" i="47"/>
  <c r="F402" i="47"/>
  <c r="E729" i="47"/>
  <c r="G578" i="47"/>
  <c r="E581" i="47"/>
  <c r="G270" i="47"/>
  <c r="E367" i="47"/>
  <c r="F236" i="47"/>
  <c r="E803" i="47"/>
  <c r="G380" i="47"/>
  <c r="G1117" i="47"/>
  <c r="G758" i="47"/>
  <c r="D759" i="47"/>
  <c r="C269" i="47"/>
  <c r="F800" i="47"/>
  <c r="F337" i="47"/>
  <c r="D342" i="47"/>
  <c r="E98" i="47"/>
  <c r="D822" i="47"/>
  <c r="C514" i="47"/>
  <c r="E817" i="47"/>
  <c r="D493" i="47"/>
  <c r="D877" i="47"/>
  <c r="G985" i="47"/>
  <c r="C305" i="47"/>
  <c r="C640" i="47"/>
  <c r="F293" i="47"/>
  <c r="F495" i="47"/>
  <c r="D884" i="47"/>
  <c r="E146" i="47"/>
  <c r="G347" i="47"/>
  <c r="F838" i="47"/>
  <c r="D808" i="47"/>
  <c r="D249" i="47"/>
  <c r="C108" i="47"/>
  <c r="D425" i="47"/>
  <c r="E1140" i="47"/>
  <c r="G731" i="47"/>
  <c r="E799" i="47"/>
  <c r="C814" i="47"/>
  <c r="C1147" i="47"/>
  <c r="F966" i="47"/>
  <c r="C476" i="47"/>
  <c r="E520" i="47"/>
  <c r="E1056" i="47"/>
  <c r="G704" i="47"/>
  <c r="G1143" i="47"/>
  <c r="G1051" i="47"/>
  <c r="D411" i="47"/>
  <c r="F596" i="47"/>
  <c r="D318" i="47"/>
  <c r="E477" i="47"/>
  <c r="D802" i="47"/>
  <c r="D443" i="47"/>
  <c r="G172" i="47"/>
  <c r="E605" i="47"/>
  <c r="G432" i="47"/>
  <c r="F926" i="47"/>
  <c r="E1108" i="47"/>
  <c r="D1086" i="47"/>
  <c r="F1073" i="47"/>
  <c r="E1130" i="47"/>
  <c r="E812" i="47"/>
  <c r="G240" i="47"/>
  <c r="F1036" i="47"/>
  <c r="G351" i="47"/>
  <c r="F860" i="47"/>
  <c r="F751" i="47"/>
  <c r="D902" i="47"/>
  <c r="F936" i="47"/>
  <c r="G153" i="47"/>
  <c r="E1088" i="47"/>
  <c r="F91" i="47"/>
  <c r="F490" i="47"/>
  <c r="E164" i="47"/>
  <c r="F480" i="47"/>
  <c r="D952" i="47"/>
  <c r="C296" i="47"/>
  <c r="D980" i="47"/>
  <c r="C827" i="47"/>
  <c r="G967" i="47"/>
  <c r="F812" i="47"/>
  <c r="G497" i="47"/>
  <c r="C919" i="47"/>
  <c r="F421" i="47"/>
  <c r="C538" i="47"/>
  <c r="E269" i="47"/>
  <c r="D133" i="47"/>
  <c r="F363" i="47"/>
  <c r="G903" i="47"/>
  <c r="D453" i="47"/>
  <c r="E840" i="47"/>
  <c r="G123" i="47"/>
  <c r="G269" i="47"/>
  <c r="C935" i="47"/>
  <c r="C195" i="47"/>
  <c r="F159" i="47"/>
  <c r="G499" i="47"/>
  <c r="E775" i="47"/>
  <c r="F697" i="47"/>
  <c r="D1105" i="47"/>
  <c r="E608" i="47"/>
  <c r="F949" i="47"/>
  <c r="C344" i="47"/>
  <c r="G593" i="47"/>
  <c r="F880" i="47"/>
  <c r="G124" i="47"/>
  <c r="G456" i="47"/>
  <c r="G361" i="47"/>
  <c r="C428" i="47"/>
  <c r="D819" i="47"/>
  <c r="G1055" i="47"/>
  <c r="F129" i="47"/>
  <c r="D87" i="47"/>
  <c r="G642" i="47"/>
  <c r="C1051" i="47"/>
  <c r="F311" i="47"/>
  <c r="G506" i="47"/>
  <c r="C379" i="47"/>
  <c r="G892" i="47"/>
  <c r="G167" i="47"/>
  <c r="E749" i="47"/>
  <c r="D721" i="47"/>
  <c r="D273" i="47"/>
  <c r="F971" i="47"/>
  <c r="D650" i="47"/>
  <c r="F148" i="47"/>
  <c r="E687" i="47"/>
  <c r="F414" i="47"/>
  <c r="C1012" i="47"/>
  <c r="F784" i="47"/>
  <c r="C747" i="47"/>
  <c r="G735" i="47"/>
  <c r="F986" i="47"/>
  <c r="D253" i="47"/>
  <c r="F305" i="47"/>
  <c r="G1087" i="47"/>
  <c r="C672" i="47"/>
  <c r="G315" i="47"/>
  <c r="F871" i="47"/>
  <c r="G397" i="47"/>
  <c r="G91" i="47"/>
  <c r="C90" i="47"/>
  <c r="G751" i="47"/>
  <c r="D178" i="47"/>
  <c r="E529" i="47"/>
  <c r="C255" i="47"/>
  <c r="F346" i="47"/>
  <c r="C876" i="47"/>
  <c r="F951" i="47"/>
  <c r="C452" i="47"/>
  <c r="G1101" i="47"/>
  <c r="C1105" i="47"/>
  <c r="G730" i="47"/>
  <c r="E762" i="47"/>
  <c r="F339" i="47"/>
  <c r="C364" i="47"/>
  <c r="C498" i="47"/>
  <c r="D113" i="47"/>
  <c r="G654" i="47"/>
  <c r="E326" i="47"/>
  <c r="G173" i="47"/>
  <c r="C852" i="47"/>
  <c r="D111" i="47"/>
  <c r="E763" i="47"/>
  <c r="C815" i="47"/>
  <c r="G528" i="47"/>
  <c r="E1100" i="47"/>
  <c r="E699" i="47"/>
  <c r="C411" i="47"/>
  <c r="D226" i="47"/>
  <c r="G738" i="47"/>
  <c r="G746" i="47"/>
  <c r="G614" i="47"/>
  <c r="D303" i="47"/>
  <c r="G960" i="47"/>
  <c r="F749" i="47"/>
  <c r="G979" i="47"/>
  <c r="C675" i="47"/>
  <c r="D1087" i="47"/>
  <c r="F943" i="47"/>
  <c r="E641" i="47"/>
  <c r="E856" i="47"/>
  <c r="G801" i="47"/>
  <c r="F771" i="47"/>
  <c r="E474" i="47"/>
  <c r="F313" i="47"/>
  <c r="F914" i="47"/>
  <c r="F1051" i="47"/>
  <c r="E767" i="47"/>
  <c r="C346" i="47"/>
  <c r="F357" i="47"/>
  <c r="F637" i="47"/>
  <c r="G332" i="47"/>
  <c r="D1068" i="47"/>
  <c r="C774" i="47"/>
  <c r="E858" i="47"/>
  <c r="E235" i="47"/>
  <c r="C769" i="47"/>
  <c r="E769" i="47"/>
  <c r="F430" i="47"/>
  <c r="F341" i="47"/>
  <c r="D780" i="47"/>
  <c r="G511" i="47"/>
  <c r="C775" i="47"/>
  <c r="E996" i="47"/>
  <c r="G590" i="47"/>
  <c r="G691" i="47"/>
  <c r="D968" i="47"/>
  <c r="D898" i="47"/>
  <c r="F104" i="47"/>
  <c r="D1044" i="47"/>
  <c r="F504" i="47"/>
  <c r="E674" i="47"/>
  <c r="G485" i="47"/>
  <c r="G133" i="47"/>
  <c r="G870" i="47"/>
  <c r="D743" i="47"/>
  <c r="E226" i="47"/>
  <c r="C480" i="47"/>
  <c r="E342" i="47"/>
  <c r="C1128" i="47"/>
  <c r="G803" i="47"/>
  <c r="D365" i="47"/>
  <c r="F1139" i="47"/>
  <c r="F516" i="47"/>
  <c r="F173" i="47"/>
  <c r="C551" i="47"/>
  <c r="C932" i="47"/>
  <c r="F130" i="47"/>
  <c r="F1072" i="47"/>
  <c r="C405" i="47"/>
  <c r="G174" i="47"/>
  <c r="C732" i="47"/>
  <c r="G785" i="47"/>
  <c r="E962" i="47"/>
  <c r="D468" i="47"/>
  <c r="F370" i="47"/>
  <c r="G305" i="47"/>
  <c r="G109" i="47"/>
  <c r="F418" i="47"/>
  <c r="C1110" i="47"/>
  <c r="C1096" i="47"/>
  <c r="C872" i="47"/>
  <c r="D1080" i="47"/>
  <c r="D628" i="47"/>
  <c r="C367" i="47"/>
  <c r="C185" i="47"/>
  <c r="D160" i="47"/>
  <c r="C584" i="47"/>
  <c r="F321" i="47"/>
  <c r="D913" i="47"/>
  <c r="D1129" i="47"/>
  <c r="C180" i="47"/>
  <c r="F759" i="47"/>
  <c r="D523" i="47"/>
  <c r="C207" i="47"/>
  <c r="C1143" i="47"/>
  <c r="F866" i="47"/>
  <c r="C537" i="47"/>
  <c r="E708" i="47"/>
  <c r="G318" i="47"/>
  <c r="F463" i="47"/>
  <c r="D712" i="47"/>
  <c r="F476" i="47"/>
  <c r="E666" i="47"/>
  <c r="G338" i="47"/>
  <c r="E990" i="47"/>
  <c r="E240" i="47"/>
  <c r="E715" i="47"/>
  <c r="F819" i="47"/>
  <c r="F464" i="47"/>
  <c r="D250" i="47"/>
  <c r="G1109" i="47"/>
  <c r="C703" i="47"/>
  <c r="G938" i="47"/>
  <c r="C334" i="47"/>
  <c r="E673" i="47"/>
  <c r="D308" i="47"/>
  <c r="D546" i="47"/>
  <c r="G876" i="47"/>
  <c r="E457" i="47"/>
  <c r="D866" i="47"/>
  <c r="C384" i="47"/>
  <c r="F549" i="47"/>
  <c r="C898" i="47"/>
  <c r="E833" i="47"/>
  <c r="C1027" i="47"/>
  <c r="F99" i="47"/>
  <c r="C122" i="47"/>
  <c r="E657" i="47"/>
  <c r="F823" i="47"/>
  <c r="E902" i="47"/>
  <c r="D691" i="47"/>
  <c r="D962" i="47"/>
  <c r="F225" i="47"/>
  <c r="C1115" i="47"/>
  <c r="G922" i="47"/>
  <c r="G1000" i="47"/>
  <c r="D1092" i="47"/>
  <c r="F408" i="47"/>
  <c r="D821" i="47"/>
  <c r="G168" i="47"/>
  <c r="E795" i="47"/>
  <c r="E937" i="47"/>
  <c r="F811" i="47"/>
  <c r="C861" i="47"/>
  <c r="F272" i="47"/>
  <c r="C434" i="47"/>
  <c r="E419" i="47"/>
  <c r="F955" i="47"/>
  <c r="C414" i="47"/>
  <c r="D767" i="47"/>
  <c r="F806" i="47"/>
  <c r="D651" i="47"/>
  <c r="D421" i="47"/>
  <c r="G341" i="47"/>
  <c r="F790" i="47"/>
  <c r="C437" i="47"/>
  <c r="C517" i="47"/>
  <c r="C392" i="47"/>
  <c r="D1073" i="47"/>
  <c r="C429" i="47"/>
  <c r="D1047" i="47"/>
  <c r="E440" i="47"/>
  <c r="F544" i="47"/>
  <c r="E128" i="47"/>
  <c r="G695" i="47"/>
  <c r="E1145" i="47"/>
  <c r="F137" i="47"/>
  <c r="C917" i="47"/>
  <c r="G828" i="47"/>
  <c r="F974" i="47"/>
  <c r="D1137" i="47"/>
  <c r="F429" i="47"/>
  <c r="F859" i="47"/>
  <c r="F1065" i="47"/>
  <c r="E705" i="47"/>
  <c r="G961" i="47"/>
  <c r="D376" i="47"/>
  <c r="G93" i="47"/>
  <c r="D405" i="47"/>
  <c r="C181" i="47"/>
  <c r="G1080" i="47"/>
  <c r="C644" i="47"/>
  <c r="D447" i="47"/>
  <c r="G936" i="47"/>
  <c r="E1097" i="47"/>
  <c r="F179" i="47"/>
  <c r="E837" i="47"/>
  <c r="G178" i="47"/>
  <c r="D817" i="47"/>
  <c r="F288" i="47"/>
  <c r="G476" i="47"/>
  <c r="E339" i="47"/>
  <c r="E667" i="47"/>
  <c r="D946" i="47"/>
  <c r="C311" i="47"/>
  <c r="G831" i="47"/>
  <c r="C878" i="47"/>
  <c r="D148" i="47"/>
  <c r="E136" i="47"/>
  <c r="G698" i="47"/>
  <c r="C548" i="47"/>
  <c r="F884" i="47"/>
  <c r="E1026" i="47"/>
  <c r="C681" i="47"/>
  <c r="D450" i="47"/>
  <c r="D1015" i="47"/>
  <c r="D648" i="47"/>
  <c r="G1126" i="47"/>
  <c r="G273" i="47"/>
  <c r="G112" i="47"/>
  <c r="E282" i="47"/>
  <c r="C284" i="47"/>
  <c r="E242" i="47"/>
  <c r="C214" i="47"/>
  <c r="C454" i="47"/>
  <c r="C981" i="47"/>
  <c r="E908" i="47"/>
  <c r="C370" i="47"/>
  <c r="D661" i="47"/>
  <c r="C102" i="47"/>
  <c r="F983" i="47"/>
  <c r="E752" i="47"/>
  <c r="G659" i="47"/>
  <c r="F244" i="47"/>
  <c r="F496" i="47"/>
  <c r="D1091" i="47"/>
  <c r="D103" i="47"/>
  <c r="C1093" i="47"/>
  <c r="D955" i="47"/>
  <c r="G131" i="47"/>
  <c r="G638" i="47"/>
  <c r="C1076" i="47"/>
  <c r="E500" i="47"/>
  <c r="E661" i="47"/>
  <c r="C1004" i="47"/>
  <c r="E400" i="47"/>
  <c r="G191" i="47"/>
  <c r="G1072" i="47"/>
  <c r="G944" i="47"/>
  <c r="F123" i="47"/>
  <c r="D265" i="47"/>
  <c r="G1052" i="47"/>
  <c r="F471" i="47"/>
  <c r="D847" i="47"/>
  <c r="G1102" i="47"/>
  <c r="G128" i="47"/>
  <c r="D975" i="47"/>
  <c r="G176" i="47"/>
  <c r="F830" i="47"/>
  <c r="F486" i="47"/>
  <c r="C1111" i="47"/>
  <c r="C166" i="47"/>
  <c r="G1085" i="47"/>
  <c r="G1041" i="47"/>
  <c r="E509" i="47"/>
  <c r="D164" i="47"/>
  <c r="G882" i="47"/>
  <c r="E236" i="47"/>
  <c r="F929" i="47"/>
  <c r="C700" i="47"/>
  <c r="C242" i="47"/>
  <c r="D779" i="47"/>
  <c r="D158" i="47"/>
  <c r="C1015" i="47"/>
  <c r="D777" i="47"/>
  <c r="E1041" i="47"/>
  <c r="F145" i="47"/>
  <c r="D886" i="47"/>
  <c r="F721" i="47"/>
  <c r="E662" i="47"/>
  <c r="E847" i="47"/>
  <c r="D882" i="47"/>
  <c r="D302" i="47"/>
  <c r="E252" i="47"/>
  <c r="D107" i="47"/>
  <c r="C1032" i="47"/>
  <c r="E669" i="47"/>
  <c r="C908" i="47"/>
  <c r="E144" i="47"/>
  <c r="C674" i="47"/>
  <c r="C936" i="47"/>
  <c r="C485" i="47"/>
  <c r="F1012" i="47"/>
  <c r="G679" i="47"/>
  <c r="G665" i="47"/>
  <c r="F1033" i="47"/>
  <c r="D1040" i="47"/>
  <c r="D643" i="47"/>
  <c r="E643" i="47"/>
  <c r="F686" i="47"/>
  <c r="E150" i="47"/>
  <c r="C969" i="47"/>
  <c r="C829" i="47"/>
  <c r="C298" i="47"/>
  <c r="C1033" i="47"/>
  <c r="G249" i="47"/>
  <c r="G192" i="47"/>
  <c r="G170" i="47"/>
  <c r="F326" i="47"/>
  <c r="F763" i="47"/>
  <c r="E212" i="47"/>
  <c r="E1028" i="47"/>
  <c r="G213" i="47"/>
  <c r="C768" i="47"/>
  <c r="G587" i="47"/>
  <c r="E922" i="47"/>
  <c r="E635" i="47"/>
  <c r="D149" i="47"/>
  <c r="G1078" i="47"/>
  <c r="F147" i="47"/>
  <c r="F121" i="47"/>
  <c r="E523" i="47"/>
  <c r="D879" i="47"/>
  <c r="G162" i="47"/>
  <c r="E334" i="47"/>
  <c r="C98" i="47"/>
  <c r="E1078" i="47"/>
  <c r="F1085" i="47"/>
  <c r="E215" i="47"/>
  <c r="C506" i="47"/>
  <c r="E447" i="47"/>
  <c r="E228" i="47"/>
  <c r="D487" i="47"/>
  <c r="C892" i="47"/>
  <c r="D367" i="47"/>
  <c r="G441" i="47"/>
  <c r="C1144" i="47"/>
  <c r="C339" i="47"/>
  <c r="D179" i="47"/>
  <c r="D829" i="47"/>
  <c r="C117" i="47"/>
  <c r="D1144" i="47"/>
  <c r="E198" i="47"/>
  <c r="F151" i="47"/>
  <c r="E386" i="47"/>
  <c r="D976" i="47"/>
  <c r="D682" i="47"/>
  <c r="F167" i="47"/>
  <c r="C900" i="47"/>
  <c r="G234" i="47"/>
  <c r="C445" i="47"/>
  <c r="C736" i="47"/>
  <c r="F660" i="47"/>
  <c r="D141" i="47"/>
  <c r="G414" i="47"/>
  <c r="G719" i="47"/>
  <c r="D590" i="47"/>
  <c r="C1006" i="47"/>
  <c r="G352" i="47"/>
  <c r="G217" i="47"/>
  <c r="G298" i="47"/>
  <c r="E977" i="47"/>
  <c r="G453" i="47"/>
  <c r="G1022" i="47"/>
  <c r="G989" i="47"/>
  <c r="D716" i="47"/>
  <c r="E681" i="47"/>
  <c r="C777" i="47"/>
  <c r="G470" i="47"/>
  <c r="D534" i="47"/>
  <c r="C238" i="47"/>
  <c r="D1001" i="47"/>
  <c r="F883" i="47"/>
  <c r="C439" i="47"/>
  <c r="G895" i="47"/>
  <c r="F1047" i="47"/>
  <c r="E1015" i="47"/>
  <c r="E152" i="47"/>
  <c r="G121" i="47"/>
  <c r="C1131" i="47"/>
  <c r="C1041" i="47"/>
  <c r="C483" i="47"/>
  <c r="D639" i="47"/>
  <c r="C107" i="47"/>
  <c r="D268" i="47"/>
  <c r="C404" i="47"/>
  <c r="C569" i="47"/>
  <c r="D999" i="47"/>
  <c r="F977" i="47"/>
  <c r="C928" i="47"/>
  <c r="F801" i="47"/>
  <c r="G492" i="47"/>
  <c r="D1019" i="47"/>
  <c r="G1110" i="47"/>
  <c r="D146" i="47"/>
  <c r="C960" i="47"/>
  <c r="G373" i="47"/>
  <c r="D315" i="47"/>
  <c r="G1028" i="47"/>
  <c r="F1142" i="47"/>
  <c r="E798" i="47"/>
  <c r="D499" i="47"/>
  <c r="G280" i="47"/>
  <c r="F654" i="47"/>
  <c r="C348" i="47"/>
  <c r="E1092" i="47"/>
  <c r="E914" i="47"/>
  <c r="E815" i="47"/>
  <c r="C863" i="47"/>
  <c r="D692" i="47"/>
  <c r="E1022" i="47"/>
  <c r="G660" i="47"/>
  <c r="E1090" i="47"/>
  <c r="G818" i="47"/>
  <c r="E108" i="47"/>
  <c r="E180" i="47"/>
  <c r="D702" i="47"/>
  <c r="E382" i="47"/>
  <c r="C141" i="47"/>
  <c r="E87" i="47"/>
  <c r="C231" i="47"/>
  <c r="G390" i="47"/>
  <c r="G195" i="47"/>
  <c r="F499" i="47"/>
  <c r="D254" i="47"/>
  <c r="E302" i="47"/>
  <c r="F1097" i="47"/>
  <c r="C596" i="47"/>
  <c r="D422" i="47"/>
  <c r="F1024" i="47"/>
  <c r="F222" i="47"/>
  <c r="G838" i="47"/>
  <c r="C488" i="47"/>
  <c r="C686" i="47"/>
  <c r="D337" i="47"/>
  <c r="G1011" i="47"/>
  <c r="F669" i="47"/>
  <c r="D134" i="47"/>
  <c r="F1011" i="47"/>
  <c r="G431" i="47"/>
  <c r="G1008" i="47"/>
  <c r="F767" i="47"/>
  <c r="E1139" i="47"/>
  <c r="G357" i="47"/>
  <c r="D410" i="47"/>
  <c r="G1089" i="47"/>
  <c r="G94" i="47"/>
  <c r="C1018" i="47"/>
  <c r="C860" i="47"/>
  <c r="G447" i="47"/>
  <c r="C869" i="47"/>
  <c r="G1044" i="47"/>
  <c r="E534" i="47"/>
  <c r="G194" i="47"/>
  <c r="F522" i="47"/>
  <c r="D718" i="47"/>
  <c r="D1000" i="47"/>
  <c r="G780" i="47"/>
  <c r="C401" i="47"/>
  <c r="C1088" i="47"/>
  <c r="F825" i="47"/>
  <c r="D203" i="47"/>
  <c r="G465" i="47"/>
  <c r="D948" i="47"/>
  <c r="D924" i="47"/>
  <c r="D246" i="47"/>
  <c r="G543" i="47"/>
  <c r="C1040" i="47"/>
  <c r="C545" i="47"/>
  <c r="E645" i="47"/>
  <c r="C905" i="47"/>
  <c r="G493" i="47"/>
  <c r="G127" i="47"/>
  <c r="C178" i="47"/>
  <c r="E318" i="47"/>
  <c r="E107" i="47"/>
  <c r="D362" i="47"/>
  <c r="F761" i="47"/>
  <c r="E1021" i="47"/>
  <c r="D732" i="47"/>
  <c r="G475" i="47"/>
  <c r="E159" i="47"/>
  <c r="C665" i="47"/>
  <c r="C516" i="47"/>
  <c r="C925" i="47"/>
  <c r="G978" i="47"/>
  <c r="D1007" i="47"/>
  <c r="F517" i="47"/>
  <c r="F925" i="47"/>
  <c r="F1141" i="47"/>
  <c r="E802" i="47"/>
  <c r="G471" i="47"/>
  <c r="G1115" i="47"/>
  <c r="C176" i="47"/>
  <c r="F794" i="47"/>
  <c r="C728" i="47"/>
  <c r="C641" i="47"/>
  <c r="E886" i="47"/>
  <c r="F153" i="47"/>
  <c r="E1019" i="47"/>
  <c r="D276" i="47"/>
  <c r="E194" i="47"/>
  <c r="C760" i="47"/>
  <c r="C891" i="47"/>
  <c r="C528" i="47"/>
  <c r="F546" i="47"/>
  <c r="F1054" i="47"/>
  <c r="C951" i="47"/>
  <c r="F224" i="47"/>
  <c r="G904" i="47"/>
  <c r="E403" i="47"/>
  <c r="E156" i="47"/>
  <c r="F1058" i="47"/>
  <c r="F919" i="47"/>
  <c r="E623" i="47"/>
  <c r="F144" i="47"/>
  <c r="E734" i="47"/>
  <c r="E553" i="47"/>
  <c r="F384" i="47"/>
  <c r="E1138" i="47"/>
  <c r="E755" i="47"/>
  <c r="F531" i="47"/>
  <c r="C258" i="47"/>
  <c r="F141" i="47"/>
  <c r="E664" i="47"/>
  <c r="G1057" i="47"/>
  <c r="F279" i="47"/>
  <c r="C587" i="47"/>
  <c r="D853" i="47"/>
  <c r="F126" i="47"/>
  <c r="F256" i="47"/>
  <c r="C535" i="47"/>
  <c r="E294" i="47"/>
  <c r="F764" i="47"/>
  <c r="D202" i="47"/>
  <c r="E1106" i="47"/>
  <c r="E1009" i="47"/>
  <c r="D843" i="47"/>
  <c r="F566" i="47"/>
  <c r="G754" i="47"/>
  <c r="D271" i="47"/>
  <c r="C1039" i="47"/>
  <c r="F263" i="47"/>
  <c r="D988" i="47"/>
  <c r="G443" i="47"/>
  <c r="D904" i="47"/>
  <c r="D464" i="47"/>
  <c r="C362" i="47"/>
  <c r="D527" i="47"/>
  <c r="D1135" i="47"/>
  <c r="F391" i="47"/>
  <c r="E462" i="47"/>
  <c r="G788" i="47"/>
  <c r="E245" i="47"/>
  <c r="E805" i="47"/>
  <c r="C781" i="47"/>
  <c r="F1090" i="47"/>
  <c r="D986" i="47"/>
  <c r="G844" i="47"/>
  <c r="C86" i="47"/>
  <c r="F276" i="47"/>
  <c r="F989" i="47"/>
  <c r="F307" i="47"/>
  <c r="G918" i="47"/>
  <c r="C1054" i="47"/>
  <c r="G827" i="47"/>
  <c r="C1127" i="47"/>
  <c r="D195" i="47"/>
  <c r="G405" i="47"/>
  <c r="G855" i="47"/>
  <c r="G548" i="47"/>
  <c r="C520" i="47"/>
  <c r="F814" i="47"/>
  <c r="G1065" i="47"/>
  <c r="C710" i="47"/>
  <c r="E1046" i="47"/>
  <c r="D1079" i="47"/>
  <c r="E724" i="47"/>
  <c r="C995" i="47"/>
  <c r="C748" i="47"/>
  <c r="E452" i="47"/>
  <c r="F769" i="47"/>
  <c r="C96" i="47"/>
  <c r="F898" i="47"/>
  <c r="F436" i="47"/>
  <c r="G462" i="47"/>
  <c r="D542" i="47"/>
  <c r="E247" i="47"/>
  <c r="F665" i="47"/>
  <c r="E525" i="47"/>
  <c r="E113" i="47"/>
  <c r="E238" i="47"/>
  <c r="F730" i="47"/>
  <c r="E253" i="47"/>
  <c r="C1031" i="47"/>
  <c r="G817" i="47"/>
  <c r="E127" i="47"/>
  <c r="D284" i="47"/>
  <c r="E918" i="47"/>
  <c r="C280" i="47"/>
  <c r="G1004" i="47"/>
  <c r="C959" i="47"/>
  <c r="G1105" i="47"/>
  <c r="E448" i="47"/>
  <c r="E1031" i="47"/>
  <c r="C1064" i="47"/>
  <c r="C1106" i="47"/>
  <c r="G342" i="47"/>
  <c r="F636" i="47"/>
  <c r="F878" i="47"/>
  <c r="F552" i="47"/>
  <c r="D641" i="47"/>
  <c r="F286" i="47"/>
  <c r="F285" i="47"/>
  <c r="C841" i="47"/>
  <c r="C436" i="47"/>
  <c r="F808" i="47"/>
  <c r="F1110" i="47"/>
  <c r="F268" i="47"/>
  <c r="E1044" i="47"/>
  <c r="F469" i="47"/>
  <c r="G508" i="47"/>
  <c r="F731" i="47"/>
  <c r="D636" i="47"/>
  <c r="C208" i="47"/>
  <c r="D313" i="47"/>
  <c r="C782" i="47"/>
  <c r="C262" i="47"/>
  <c r="F682" i="47"/>
  <c r="F335" i="47"/>
  <c r="F776" i="47"/>
  <c r="G346" i="47"/>
  <c r="C1117" i="47"/>
  <c r="D669" i="47"/>
  <c r="C647" i="47"/>
  <c r="G117" i="47"/>
  <c r="G541" i="47"/>
  <c r="D920" i="47"/>
  <c r="F468" i="47"/>
  <c r="G236" i="47"/>
  <c r="D380" i="47"/>
  <c r="E396" i="47"/>
  <c r="G165" i="47"/>
  <c r="C973" i="47"/>
  <c r="F855" i="47"/>
  <c r="F1066" i="47"/>
  <c r="D381" i="47"/>
  <c r="F442" i="47"/>
  <c r="F440" i="47"/>
  <c r="F563" i="47"/>
  <c r="C939" i="47"/>
  <c r="E393" i="47"/>
  <c r="D790" i="47"/>
  <c r="E838" i="47"/>
  <c r="D689" i="47"/>
  <c r="D1062" i="47"/>
  <c r="D1011" i="47"/>
  <c r="G1141" i="47"/>
  <c r="G275" i="47"/>
  <c r="E455" i="47"/>
  <c r="F258" i="47"/>
  <c r="D418" i="47"/>
  <c r="D543" i="47"/>
  <c r="G984" i="47"/>
  <c r="C1142" i="47"/>
  <c r="G395" i="47"/>
  <c r="G282" i="47"/>
  <c r="G852" i="47"/>
  <c r="E1059" i="47"/>
  <c r="F747" i="47"/>
  <c r="G1137" i="47"/>
  <c r="C871" i="47"/>
  <c r="C671" i="47"/>
  <c r="C620" i="47"/>
  <c r="E738" i="47"/>
  <c r="F376" i="47"/>
  <c r="C679" i="47"/>
  <c r="C330" i="47"/>
  <c r="G473" i="47"/>
  <c r="C796" i="47"/>
  <c r="E965" i="47"/>
  <c r="C789" i="47"/>
  <c r="C419" i="47"/>
  <c r="E157" i="47"/>
  <c r="F1124" i="47"/>
  <c r="E532" i="47"/>
  <c r="D512" i="47"/>
  <c r="F122" i="47"/>
  <c r="C281" i="47"/>
  <c r="G1150" i="47"/>
  <c r="F616" i="47"/>
  <c r="E262" i="47"/>
  <c r="E470" i="47"/>
  <c r="D540" i="47"/>
  <c r="E947" i="47"/>
  <c r="G255" i="47"/>
  <c r="D676" i="47"/>
  <c r="E999" i="47"/>
  <c r="E878" i="47"/>
  <c r="G661" i="47"/>
  <c r="C229" i="47"/>
  <c r="G710" i="47"/>
  <c r="E376" i="47"/>
  <c r="G932" i="47"/>
  <c r="C1005" i="47"/>
  <c r="C638" i="47"/>
  <c r="E494" i="47"/>
  <c r="D943" i="47"/>
  <c r="C286" i="47"/>
  <c r="C931" i="47"/>
  <c r="D892" i="47"/>
  <c r="F172" i="47"/>
  <c r="G1030" i="47"/>
  <c r="E717" i="47"/>
  <c r="F897" i="47"/>
  <c r="C921" i="47"/>
  <c r="D327" i="47"/>
  <c r="E501" i="47"/>
  <c r="G887" i="47"/>
  <c r="C110" i="47"/>
  <c r="D379" i="47"/>
  <c r="C423" i="47"/>
  <c r="F755" i="47"/>
  <c r="E1135" i="47"/>
  <c r="D858" i="47"/>
  <c r="C1109" i="47"/>
  <c r="E722" i="47"/>
  <c r="G1002" i="47"/>
  <c r="C352" i="47"/>
  <c r="E425" i="47"/>
  <c r="C1059" i="47"/>
  <c r="D1008" i="47"/>
  <c r="D196" i="47"/>
  <c r="G815" i="47"/>
  <c r="G239" i="47"/>
  <c r="C471" i="47"/>
  <c r="D269" i="47"/>
  <c r="F320" i="47"/>
  <c r="E882" i="47"/>
  <c r="F196" i="47"/>
  <c r="F1122" i="47"/>
  <c r="C130" i="47"/>
  <c r="E949" i="47"/>
  <c r="F1149" i="47"/>
  <c r="E163" i="47"/>
  <c r="F608" i="47"/>
  <c r="E931" i="47"/>
  <c r="D345" i="47"/>
  <c r="C472" i="47"/>
  <c r="C697" i="47"/>
  <c r="G300" i="47"/>
  <c r="D1112" i="47"/>
  <c r="C758" i="47"/>
  <c r="F146" i="47"/>
  <c r="G420" i="47"/>
  <c r="F640" i="47"/>
  <c r="C221" i="47"/>
  <c r="E487" i="47"/>
  <c r="C263" i="47"/>
  <c r="C510" i="47"/>
  <c r="D699" i="47"/>
  <c r="D1074" i="47"/>
  <c r="F302" i="47"/>
  <c r="D349" i="47"/>
  <c r="C715" i="47"/>
  <c r="G107" i="47"/>
  <c r="E1050" i="47"/>
  <c r="E1119" i="47"/>
  <c r="C299" i="47"/>
  <c r="C875" i="47"/>
  <c r="E784" i="47"/>
  <c r="E480" i="47"/>
  <c r="E879" i="47"/>
  <c r="D350" i="47"/>
  <c r="G221" i="47"/>
  <c r="C866" i="47"/>
  <c r="G498" i="47"/>
  <c r="E983" i="47"/>
  <c r="E880" i="47"/>
  <c r="D966" i="47"/>
  <c r="D104" i="47"/>
  <c r="C722" i="47"/>
  <c r="E449" i="47"/>
  <c r="E380" i="47"/>
  <c r="F802" i="47"/>
  <c r="C93" i="47"/>
  <c r="D165" i="47"/>
  <c r="G376" i="47"/>
  <c r="C836" i="47"/>
  <c r="C813" i="47"/>
  <c r="E274" i="47"/>
  <c r="F1132" i="47"/>
  <c r="D1116" i="47"/>
  <c r="C199" i="47"/>
  <c r="E201" i="47"/>
  <c r="D945" i="47"/>
  <c r="G98" i="47"/>
  <c r="E659" i="47"/>
  <c r="D189" i="47"/>
  <c r="F934" i="47"/>
  <c r="G599" i="47"/>
  <c r="D895" i="47"/>
  <c r="D373" i="47"/>
  <c r="F922" i="47"/>
  <c r="D194" i="47"/>
  <c r="F393" i="47"/>
  <c r="F843" i="47"/>
  <c r="F847" i="47"/>
  <c r="C673" i="47"/>
  <c r="D466" i="47"/>
  <c r="E1143" i="47"/>
  <c r="C611" i="47"/>
  <c r="E1038" i="47"/>
  <c r="C759" i="47"/>
  <c r="C322" i="47"/>
  <c r="C1044" i="47"/>
  <c r="C745" i="47"/>
  <c r="C938" i="47"/>
  <c r="F958" i="47"/>
  <c r="F489" i="47"/>
  <c r="G450" i="47"/>
  <c r="C803" i="47"/>
  <c r="E1114" i="47"/>
  <c r="D370" i="47"/>
  <c r="F1055" i="47"/>
  <c r="F940" i="47"/>
  <c r="G764" i="47"/>
  <c r="E372" i="47"/>
  <c r="F973" i="47"/>
  <c r="G469" i="47"/>
  <c r="F94" i="47"/>
  <c r="C209" i="47"/>
  <c r="D287" i="47"/>
  <c r="G391" i="47"/>
  <c r="E225" i="47"/>
  <c r="E714" i="47"/>
  <c r="G948" i="47"/>
  <c r="C996" i="47"/>
  <c r="D121" i="47"/>
  <c r="G943" i="47"/>
  <c r="D755" i="47"/>
  <c r="F789" i="47"/>
  <c r="G906" i="47"/>
  <c r="G1086" i="47"/>
  <c r="F354" i="47"/>
  <c r="E300" i="47"/>
  <c r="E1027" i="47"/>
  <c r="D216" i="47"/>
  <c r="D963" i="47"/>
  <c r="F956" i="47"/>
  <c r="D910" i="47"/>
  <c r="G1114" i="47"/>
  <c r="E86" i="47"/>
  <c r="E208" i="47"/>
  <c r="F417" i="47"/>
  <c r="F743" i="47"/>
  <c r="E1096" i="47"/>
  <c r="G707" i="47"/>
  <c r="E813" i="47"/>
  <c r="C821" i="47"/>
  <c r="F388" i="47"/>
  <c r="F734" i="47"/>
  <c r="G733" i="47"/>
  <c r="F547" i="47"/>
  <c r="F1067" i="47"/>
  <c r="C317" i="47"/>
  <c r="D863" i="47"/>
  <c r="E117" i="47"/>
  <c r="F360" i="47"/>
  <c r="E1150" i="47"/>
  <c r="G246" i="47"/>
  <c r="D544" i="47"/>
  <c r="G688" i="47"/>
  <c r="G743" i="47"/>
  <c r="E644" i="47"/>
  <c r="F658" i="47"/>
  <c r="G219" i="47"/>
  <c r="G965" i="47"/>
  <c r="C804" i="47"/>
  <c r="G444" i="47"/>
  <c r="C351" i="47"/>
  <c r="E688" i="47"/>
  <c r="E997" i="47"/>
  <c r="E938" i="47"/>
  <c r="E751" i="47"/>
  <c r="G742" i="47"/>
  <c r="G623" i="47"/>
  <c r="D171" i="47"/>
  <c r="E499" i="47"/>
  <c r="F641" i="47"/>
  <c r="C916" i="47"/>
  <c r="E765" i="47"/>
  <c r="D764" i="47"/>
  <c r="C985" i="47"/>
  <c r="G1075" i="47"/>
  <c r="E298" i="47"/>
  <c r="C1075" i="47"/>
  <c r="C1077" i="47"/>
  <c r="D1132" i="47"/>
  <c r="F455" i="47"/>
  <c r="E1057" i="47"/>
  <c r="F778" i="47"/>
  <c r="F271" i="47"/>
  <c r="D671" i="47"/>
  <c r="F294" i="47"/>
  <c r="D835" i="47"/>
  <c r="G990" i="47"/>
  <c r="D949" i="47"/>
  <c r="C1071" i="47"/>
  <c r="C940" i="47"/>
  <c r="E410" i="47"/>
  <c r="C201" i="47"/>
  <c r="D927" i="47"/>
  <c r="F383" i="47"/>
  <c r="D90" i="47"/>
  <c r="F708" i="47"/>
  <c r="D360" i="47"/>
  <c r="C400" i="47"/>
  <c r="E701" i="47"/>
  <c r="E220" i="47"/>
  <c r="G833" i="47"/>
  <c r="F426" i="47"/>
  <c r="D248" i="47"/>
  <c r="F891" i="47"/>
  <c r="D878" i="47"/>
  <c r="F694" i="47"/>
  <c r="F431" i="47"/>
  <c r="F881" i="47"/>
  <c r="C904" i="47"/>
  <c r="C895" i="47"/>
  <c r="F1099" i="47"/>
  <c r="F505" i="47"/>
  <c r="E920" i="47"/>
  <c r="C435" i="47"/>
  <c r="G750" i="47"/>
  <c r="E1036" i="47"/>
  <c r="D800" i="47"/>
  <c r="E384" i="47"/>
  <c r="F295" i="47"/>
  <c r="G419" i="47"/>
  <c r="F822" i="47"/>
  <c r="F643" i="47"/>
  <c r="G757" i="47"/>
  <c r="C933" i="47"/>
  <c r="D757" i="47"/>
  <c r="G151" i="47"/>
  <c r="E170" i="47"/>
  <c r="D175" i="47"/>
  <c r="C714" i="47"/>
  <c r="E776" i="47"/>
  <c r="F704" i="47"/>
  <c r="C888" i="47"/>
  <c r="C1099" i="47"/>
  <c r="C806" i="47"/>
  <c r="E780" i="47"/>
  <c r="E111" i="47"/>
  <c r="E820" i="47"/>
  <c r="E347" i="47"/>
  <c r="D108" i="47"/>
  <c r="F1081" i="47"/>
  <c r="E171" i="47"/>
  <c r="F131" i="47"/>
  <c r="C765" i="47"/>
  <c r="C376" i="47"/>
  <c r="E590" i="47"/>
  <c r="E329" i="47"/>
  <c r="F1053" i="47"/>
  <c r="C694" i="47"/>
  <c r="E940" i="47"/>
  <c r="D820" i="47"/>
  <c r="F841" i="47"/>
  <c r="D530" i="47"/>
  <c r="C343" i="47"/>
  <c r="D1041" i="47"/>
  <c r="E122" i="47"/>
  <c r="F90" i="47"/>
  <c r="D222" i="47"/>
  <c r="G250" i="47"/>
  <c r="F981" i="47"/>
  <c r="F944" i="47"/>
  <c r="G301" i="47"/>
  <c r="E426" i="47"/>
  <c r="D774" i="47"/>
  <c r="G554" i="47"/>
  <c r="C818" i="47"/>
  <c r="E781" i="47"/>
  <c r="D439" i="47"/>
  <c r="G110" i="47"/>
  <c r="F374" i="47"/>
  <c r="C226" i="47"/>
  <c r="G1139" i="47"/>
  <c r="D947" i="47"/>
  <c r="D908" i="47"/>
  <c r="E735" i="47"/>
  <c r="C377" i="47"/>
  <c r="F185" i="47"/>
  <c r="D451" i="47"/>
  <c r="G890" i="47"/>
  <c r="E791" i="47"/>
  <c r="G900" i="47"/>
  <c r="C1048" i="47"/>
  <c r="E928" i="47"/>
  <c r="D1042" i="47"/>
  <c r="D219" i="47"/>
  <c r="C213" i="47"/>
  <c r="F422" i="47"/>
  <c r="E399" i="47"/>
  <c r="F253" i="47"/>
  <c r="E258" i="47"/>
  <c r="C133" i="47"/>
  <c r="E231" i="47"/>
  <c r="E766" i="47"/>
  <c r="G225" i="47"/>
  <c r="E756" i="47"/>
  <c r="F792" i="47"/>
  <c r="C834" i="47"/>
  <c r="D786" i="47"/>
  <c r="F537" i="47"/>
  <c r="E193" i="47"/>
  <c r="C1126" i="47"/>
  <c r="F520" i="47"/>
  <c r="E275" i="47"/>
  <c r="D106" i="47"/>
  <c r="F671" i="47"/>
  <c r="C846" i="47"/>
  <c r="C750" i="47"/>
  <c r="D876" i="47"/>
  <c r="E221" i="47"/>
  <c r="D366" i="47"/>
  <c r="D524" i="47"/>
  <c r="G790" i="47"/>
  <c r="E907" i="47"/>
  <c r="C1073" i="47"/>
  <c r="C468" i="47"/>
  <c r="F740" i="47"/>
  <c r="C807" i="47"/>
  <c r="G1094" i="47"/>
  <c r="F774" i="47"/>
  <c r="G1103" i="47"/>
  <c r="F216" i="47"/>
  <c r="F213" i="47"/>
  <c r="G1069" i="47"/>
  <c r="G871" i="47"/>
  <c r="D144" i="47"/>
  <c r="C373" i="47"/>
  <c r="E870" i="47"/>
  <c r="E251" i="47"/>
  <c r="F689" i="47"/>
  <c r="D358" i="47"/>
  <c r="C325" i="47"/>
  <c r="F869" i="47"/>
  <c r="F917" i="47"/>
  <c r="E984" i="47"/>
  <c r="C1118" i="47"/>
  <c r="D174" i="47"/>
  <c r="F999" i="47"/>
  <c r="F1102" i="47"/>
  <c r="C1035" i="47"/>
  <c r="C145" i="47"/>
  <c r="E414" i="47"/>
  <c r="C380" i="47"/>
  <c r="F803" i="47"/>
  <c r="G532" i="47"/>
  <c r="E359" i="47"/>
  <c r="E979" i="47"/>
  <c r="G489" i="47"/>
  <c r="E273" i="47"/>
  <c r="G851" i="47"/>
  <c r="G355" i="47"/>
  <c r="F912" i="47"/>
  <c r="C320" i="47"/>
  <c r="D1141" i="47"/>
  <c r="F639" i="47"/>
  <c r="F1041" i="47"/>
  <c r="C220" i="47"/>
  <c r="C442" i="47"/>
  <c r="E1093" i="47"/>
  <c r="E743" i="47"/>
  <c r="G314" i="47"/>
  <c r="E764" i="47"/>
  <c r="C205" i="47"/>
  <c r="D719" i="47"/>
  <c r="G311" i="47"/>
  <c r="F231" i="47"/>
  <c r="D715" i="47"/>
  <c r="E224" i="47"/>
  <c r="D204" i="47"/>
  <c r="D221" i="47"/>
  <c r="F475" i="47"/>
  <c r="E496" i="47"/>
  <c r="C134" i="47"/>
  <c r="C902" i="47"/>
  <c r="E296" i="47"/>
  <c r="G1038" i="47"/>
  <c r="E360" i="47"/>
  <c r="D834" i="47"/>
  <c r="E1133" i="47"/>
  <c r="G1120" i="47"/>
  <c r="D707" i="47"/>
  <c r="F875" i="47"/>
  <c r="F720" i="47"/>
  <c r="C838" i="47"/>
  <c r="C531" i="47"/>
  <c r="E244" i="47"/>
  <c r="F415" i="47"/>
  <c r="E303" i="47"/>
  <c r="E832" i="47"/>
  <c r="G399" i="47"/>
  <c r="D1077" i="47"/>
  <c r="D359" i="47"/>
  <c r="E369" i="47"/>
  <c r="C770" i="47"/>
  <c r="C546" i="47"/>
  <c r="E195" i="47"/>
  <c r="E906" i="47"/>
  <c r="C974" i="47"/>
  <c r="G416" i="47"/>
  <c r="E617" i="47"/>
  <c r="E431" i="47"/>
  <c r="D745" i="47"/>
  <c r="D700" i="47"/>
  <c r="C687" i="47"/>
  <c r="D430" i="47"/>
  <c r="F705" i="47"/>
  <c r="E1002" i="47"/>
  <c r="G884" i="47"/>
  <c r="E260" i="47"/>
  <c r="C696" i="47"/>
  <c r="E121" i="47"/>
  <c r="E830" i="47"/>
  <c r="G819" i="47"/>
  <c r="D529" i="47"/>
  <c r="C870" i="47"/>
  <c r="E109" i="47"/>
  <c r="G866" i="47"/>
  <c r="G527" i="47"/>
  <c r="C490" i="47"/>
  <c r="E246" i="47"/>
  <c r="C536" i="47"/>
  <c r="G522" i="47"/>
  <c r="G143" i="47"/>
  <c r="E960" i="47"/>
  <c r="D630" i="47"/>
  <c r="F895" i="47"/>
  <c r="G531" i="47"/>
  <c r="E939" i="47"/>
  <c r="C868" i="47"/>
  <c r="C1148" i="47"/>
  <c r="C149" i="47"/>
  <c r="D735" i="47"/>
  <c r="C450" i="47"/>
  <c r="G700" i="47"/>
  <c r="E932" i="47"/>
  <c r="F572" i="47"/>
  <c r="C198" i="47"/>
  <c r="F620" i="47"/>
  <c r="G208" i="47"/>
  <c r="D475" i="47"/>
  <c r="E587" i="47"/>
  <c r="E951" i="47"/>
  <c r="C752" i="47"/>
  <c r="E203" i="47"/>
  <c r="E178" i="47"/>
  <c r="G374" i="47"/>
  <c r="F254" i="47"/>
  <c r="C1140" i="47"/>
  <c r="F390" i="47"/>
  <c r="C1029" i="47"/>
  <c r="C1124" i="47"/>
  <c r="F649" i="47"/>
  <c r="C302" i="47"/>
  <c r="F119" i="47"/>
  <c r="G126" i="47"/>
  <c r="C978" i="47"/>
  <c r="G776" i="47"/>
  <c r="G164" i="47"/>
  <c r="G622" i="47"/>
  <c r="G1133" i="47"/>
  <c r="G877" i="47"/>
  <c r="C889" i="47"/>
  <c r="F677" i="47"/>
  <c r="G105" i="47"/>
  <c r="F465" i="47"/>
  <c r="C295" i="47"/>
  <c r="G1027" i="47"/>
  <c r="E397" i="47"/>
  <c r="E306" i="47"/>
  <c r="F403" i="47"/>
  <c r="C254" i="47"/>
  <c r="C412" i="47"/>
  <c r="D670" i="47"/>
  <c r="E1117" i="47"/>
  <c r="E759" i="47"/>
  <c r="D818" i="47"/>
  <c r="F336" i="47"/>
  <c r="G372" i="47"/>
  <c r="F219" i="47"/>
  <c r="C408" i="47"/>
  <c r="D332" i="47"/>
  <c r="G141" i="47"/>
  <c r="G924" i="47"/>
  <c r="F287" i="47"/>
  <c r="E1034" i="47"/>
  <c r="C245" i="47"/>
  <c r="F353" i="47"/>
  <c r="G810" i="47"/>
  <c r="F957" i="47"/>
  <c r="F646" i="47"/>
  <c r="G518" i="47"/>
  <c r="D1045" i="47"/>
  <c r="E948" i="47"/>
  <c r="C496" i="47"/>
  <c r="E542" i="47"/>
  <c r="F448" i="47"/>
  <c r="C845" i="47"/>
  <c r="C680" i="47"/>
  <c r="D666" i="47"/>
  <c r="D328" i="47"/>
  <c r="D92" i="47"/>
  <c r="F907" i="47"/>
  <c r="F184" i="47"/>
  <c r="G231" i="47"/>
  <c r="G1079" i="47"/>
  <c r="E682" i="47"/>
  <c r="G925" i="47"/>
  <c r="G808" i="47"/>
  <c r="E703" i="47"/>
  <c r="F416" i="47"/>
  <c r="G104" i="47"/>
  <c r="D1005" i="47"/>
  <c r="C915" i="47"/>
  <c r="D214" i="47"/>
  <c r="G921" i="47"/>
  <c r="C407" i="47"/>
  <c r="D452" i="47"/>
  <c r="D413" i="47"/>
  <c r="F528" i="47"/>
  <c r="D384" i="47"/>
  <c r="D285" i="47"/>
  <c r="G553" i="47"/>
  <c r="D1057" i="47"/>
  <c r="G411" i="47"/>
  <c r="C383" i="47"/>
  <c r="D738" i="47"/>
  <c r="G313" i="47"/>
  <c r="F633" i="47"/>
  <c r="G640" i="47"/>
  <c r="E1048" i="47"/>
  <c r="D167" i="47"/>
  <c r="G461" i="47"/>
  <c r="D784" i="47"/>
  <c r="C1097" i="47"/>
  <c r="E138" i="47"/>
  <c r="G169" i="47"/>
  <c r="F980" i="47"/>
  <c r="E1043" i="47"/>
  <c r="F644" i="47"/>
  <c r="D711" i="47"/>
  <c r="C980" i="47"/>
  <c r="C223" i="47"/>
  <c r="C621" i="47"/>
  <c r="D897" i="47"/>
  <c r="E1127" i="47"/>
  <c r="E540" i="47"/>
  <c r="F324" i="47"/>
  <c r="G1005" i="47"/>
  <c r="D266" i="47"/>
  <c r="C999" i="47"/>
  <c r="F997" i="47"/>
  <c r="E1014" i="47"/>
  <c r="F187" i="47"/>
  <c r="C530" i="47"/>
  <c r="E511" i="47"/>
  <c r="F813" i="47"/>
  <c r="F930" i="47"/>
  <c r="C831" i="47"/>
  <c r="D729" i="47"/>
  <c r="D120" i="47"/>
  <c r="C881" i="47"/>
  <c r="C497" i="47"/>
  <c r="G334" i="47"/>
  <c r="F519" i="47"/>
  <c r="C375" i="47"/>
  <c r="E153" i="47"/>
  <c r="C285" i="47"/>
  <c r="C912" i="47"/>
  <c r="C1091" i="47"/>
  <c r="E181" i="47"/>
  <c r="F1123" i="47"/>
  <c r="E196" i="47"/>
  <c r="F979" i="47"/>
  <c r="D416" i="47"/>
  <c r="G1108" i="47"/>
  <c r="G605" i="47"/>
  <c r="D686" i="47"/>
  <c r="C212" i="47"/>
  <c r="G1083" i="47"/>
  <c r="F656" i="47"/>
  <c r="D1106" i="47"/>
  <c r="F817" i="47"/>
  <c r="E492" i="47"/>
  <c r="F410" i="47"/>
  <c r="C1010" i="47"/>
  <c r="D503" i="47"/>
  <c r="F729" i="47"/>
  <c r="G1070" i="47"/>
  <c r="F135" i="47"/>
  <c r="F836" i="47"/>
  <c r="G946" i="47"/>
  <c r="G337" i="47"/>
  <c r="F939" i="47"/>
  <c r="D423" i="47"/>
  <c r="G95" i="47"/>
  <c r="F530" i="47"/>
  <c r="D485" i="47"/>
  <c r="D782" i="47"/>
  <c r="G1068" i="47"/>
  <c r="E486" i="47"/>
  <c r="D749" i="47"/>
  <c r="E980" i="47"/>
  <c r="D168" i="47"/>
  <c r="C823" i="47"/>
  <c r="D353" i="47"/>
  <c r="G962" i="47"/>
  <c r="E978" i="47"/>
  <c r="F377" i="47"/>
  <c r="E1085" i="47"/>
  <c r="F1068" i="47"/>
  <c r="F524" i="47"/>
  <c r="D185" i="47"/>
  <c r="E1071" i="47"/>
  <c r="C416" i="47"/>
  <c r="D368" i="47"/>
  <c r="D849" i="47"/>
  <c r="F1020" i="47"/>
  <c r="E545" i="47"/>
  <c r="F856" i="47"/>
  <c r="F1108" i="47"/>
  <c r="F952" i="47"/>
  <c r="G720" i="47"/>
  <c r="C271" i="47"/>
  <c r="C308" i="47"/>
  <c r="G238" i="47"/>
  <c r="G329" i="47"/>
  <c r="C787" i="47"/>
  <c r="E510" i="47"/>
  <c r="E1047" i="47"/>
  <c r="D750" i="47"/>
  <c r="E554" i="47"/>
  <c r="D142" i="47"/>
  <c r="G902" i="47"/>
  <c r="E249" i="47"/>
  <c r="F348" i="47"/>
  <c r="C489" i="47"/>
  <c r="G538" i="47"/>
  <c r="F199" i="47"/>
  <c r="C780" i="47"/>
  <c r="F780" i="47"/>
  <c r="E222" i="47"/>
  <c r="G1144" i="47"/>
  <c r="E148" i="47"/>
  <c r="G563" i="47"/>
  <c r="E916" i="47"/>
  <c r="C614" i="47"/>
  <c r="D728" i="47"/>
  <c r="G448" i="47"/>
  <c r="G997" i="47"/>
  <c r="E1129" i="47"/>
  <c r="E700" i="47"/>
  <c r="G874" i="47"/>
  <c r="C1063" i="47"/>
  <c r="F446" i="47"/>
  <c r="F851" i="47"/>
  <c r="C135" i="47"/>
  <c r="F707" i="47"/>
  <c r="C353" i="47"/>
  <c r="C324" i="47"/>
  <c r="D659" i="47"/>
  <c r="D794" i="47"/>
  <c r="C794" i="47"/>
  <c r="F382" i="47"/>
  <c r="E680" i="47"/>
  <c r="E131" i="47"/>
  <c r="E313" i="47"/>
  <c r="F401" i="47"/>
  <c r="E653" i="47"/>
  <c r="G358" i="47"/>
  <c r="G1082" i="47"/>
  <c r="F1049" i="47"/>
  <c r="G889" i="47"/>
  <c r="G626" i="47"/>
  <c r="D298" i="47"/>
  <c r="D486" i="47"/>
  <c r="C160" i="47"/>
  <c r="E233" i="47"/>
  <c r="G630" i="47"/>
  <c r="E548" i="47"/>
  <c r="F252" i="47"/>
  <c r="G363" i="47"/>
  <c r="D186" i="47"/>
  <c r="E690" i="47"/>
  <c r="F1078" i="47"/>
  <c r="F1140" i="47"/>
  <c r="G1092" i="47"/>
  <c r="F158" i="47"/>
  <c r="C733" i="47"/>
  <c r="C381" i="47"/>
  <c r="G723" i="47"/>
  <c r="F111" i="47"/>
  <c r="F218" i="47"/>
  <c r="E1016" i="47"/>
  <c r="D907" i="47"/>
  <c r="C256" i="47"/>
  <c r="C785" i="47"/>
  <c r="D267" i="47"/>
  <c r="D461" i="47"/>
  <c r="G986" i="47"/>
  <c r="D231" i="47"/>
  <c r="C1139" i="47"/>
  <c r="C1060" i="47"/>
  <c r="C186" i="47"/>
  <c r="G303" i="47"/>
  <c r="E168" i="47"/>
  <c r="G671" i="47"/>
  <c r="G100" i="47"/>
  <c r="E596" i="47"/>
  <c r="D762" i="47"/>
  <c r="C350" i="47"/>
  <c r="G265" i="47"/>
  <c r="D407" i="47"/>
  <c r="D807" i="47"/>
  <c r="C1103" i="47"/>
  <c r="G981" i="47"/>
  <c r="E166" i="47"/>
  <c r="G820" i="47"/>
  <c r="G388" i="47"/>
  <c r="F1133" i="47"/>
  <c r="C413" i="47"/>
  <c r="D215" i="47"/>
  <c r="C459" i="47"/>
  <c r="C724" i="47"/>
  <c r="F635" i="47"/>
  <c r="C819" i="47"/>
  <c r="C152" i="47"/>
  <c r="F399" i="47"/>
  <c r="G806" i="47"/>
  <c r="D123" i="47"/>
  <c r="G199" i="47"/>
  <c r="F765" i="47"/>
  <c r="D557" i="47"/>
  <c r="C355" i="47"/>
  <c r="E354" i="47"/>
  <c r="F183" i="47"/>
  <c r="E656" i="47"/>
  <c r="G667" i="47"/>
  <c r="C143" i="47"/>
  <c r="C941" i="47"/>
  <c r="C293" i="47"/>
  <c r="D741" i="47"/>
  <c r="F482" i="47"/>
  <c r="F347" i="47"/>
  <c r="D697" i="47"/>
  <c r="F1007" i="47"/>
  <c r="F852" i="47"/>
  <c r="G267" i="47"/>
  <c r="D330" i="47"/>
  <c r="E206" i="47"/>
  <c r="F1070" i="47"/>
  <c r="D930" i="47"/>
  <c r="G496" i="47"/>
  <c r="C934" i="47"/>
  <c r="E434" i="47"/>
  <c r="C822" i="47"/>
  <c r="F100" i="47"/>
  <c r="G872" i="47"/>
  <c r="C279" i="47"/>
  <c r="F242" i="47"/>
  <c r="D974" i="47"/>
  <c r="F614" i="47"/>
  <c r="D91" i="47"/>
  <c r="F832" i="47"/>
  <c r="G182" i="47"/>
  <c r="E120" i="47"/>
  <c r="F1000" i="47"/>
  <c r="D125" i="47"/>
  <c r="G958" i="47"/>
  <c r="D880" i="47"/>
  <c r="F626" i="47"/>
  <c r="E691" i="47"/>
  <c r="E497" i="47"/>
  <c r="D205" i="47"/>
  <c r="E627" i="47"/>
  <c r="E254" i="47"/>
  <c r="G970" i="47"/>
  <c r="D325" i="47"/>
  <c r="G834" i="47"/>
  <c r="D469" i="47"/>
  <c r="F718" i="47"/>
  <c r="D145" i="47"/>
  <c r="G294" i="47"/>
  <c r="F1119" i="47"/>
  <c r="E416" i="47"/>
  <c r="E351" i="47"/>
  <c r="F901" i="47"/>
  <c r="D1120" i="47"/>
  <c r="G445" i="47"/>
  <c r="C386" i="47"/>
  <c r="C825" i="47"/>
  <c r="D191" i="47"/>
  <c r="C1113" i="47"/>
  <c r="E1069" i="47"/>
  <c r="C451" i="47"/>
  <c r="G949" i="47"/>
  <c r="G1095" i="47"/>
  <c r="D747" i="47"/>
  <c r="C1002" i="47"/>
  <c r="D637" i="47"/>
  <c r="G1074" i="47"/>
  <c r="F1077" i="47"/>
  <c r="E270" i="47"/>
  <c r="G293" i="47"/>
  <c r="E602" i="47"/>
  <c r="C247" i="47"/>
  <c r="C1049" i="47"/>
  <c r="C656" i="47"/>
  <c r="E205" i="47"/>
  <c r="G830" i="47"/>
  <c r="F375" i="47"/>
  <c r="F117" i="47"/>
  <c r="F461" i="47"/>
  <c r="E183" i="47"/>
  <c r="E346" i="47"/>
  <c r="F128" i="47"/>
  <c r="E1126" i="47"/>
  <c r="E266" i="47"/>
  <c r="D310" i="47"/>
  <c r="D290" i="47"/>
  <c r="D137" i="47"/>
  <c r="D1117" i="47"/>
  <c r="F961" i="47"/>
  <c r="F1080" i="47"/>
  <c r="C331" i="47"/>
  <c r="F92" i="47"/>
  <c r="C976" i="47"/>
  <c r="C204" i="47"/>
  <c r="D934" i="47"/>
  <c r="F198" i="47"/>
  <c r="G520" i="47"/>
  <c r="C306" i="47"/>
  <c r="E849" i="47"/>
  <c r="C1001" i="47"/>
  <c r="D143" i="47"/>
  <c r="D837" i="47"/>
  <c r="G212" i="47"/>
  <c r="D799" i="47"/>
  <c r="E450" i="47"/>
  <c r="G575" i="47"/>
  <c r="D518" i="47"/>
  <c r="C1085" i="47"/>
  <c r="E1000" i="47"/>
  <c r="F745" i="47"/>
  <c r="F785" i="47"/>
  <c r="E295" i="47"/>
  <c r="C120" i="47"/>
  <c r="F905" i="47"/>
  <c r="F873" i="47"/>
  <c r="G647" i="47"/>
  <c r="F933" i="47"/>
  <c r="D299" i="47"/>
  <c r="C1028" i="47"/>
  <c r="D1096" i="47"/>
  <c r="C991" i="47"/>
  <c r="D826" i="47"/>
  <c r="C466" i="47"/>
  <c r="F1126" i="47"/>
  <c r="F916" i="47"/>
  <c r="C786" i="47"/>
  <c r="G381" i="47"/>
  <c r="E923" i="47"/>
  <c r="E287" i="47"/>
  <c r="D428" i="47"/>
  <c r="F910" i="47"/>
  <c r="F1083" i="47"/>
  <c r="F858" i="47"/>
  <c r="E304" i="47"/>
  <c r="C927" i="47"/>
  <c r="F675" i="47"/>
  <c r="D752" i="47"/>
  <c r="D1012" i="47"/>
  <c r="F473" i="47"/>
  <c r="D944" i="47"/>
  <c r="D1140" i="47"/>
  <c r="C369" i="47"/>
  <c r="C1092" i="47"/>
  <c r="G106" i="47"/>
  <c r="E473" i="47"/>
  <c r="F827" i="47"/>
  <c r="D655" i="47"/>
  <c r="E807" i="47"/>
  <c r="G835" i="47"/>
  <c r="G1093" i="47"/>
  <c r="D710" i="47"/>
  <c r="D504" i="47"/>
  <c r="D119" i="47"/>
  <c r="F629" i="47"/>
  <c r="G867" i="47"/>
  <c r="C977" i="47"/>
  <c r="C581" i="47"/>
  <c r="F865" i="47"/>
  <c r="G947" i="47"/>
  <c r="G223" i="47"/>
  <c r="E683" i="47"/>
  <c r="G557" i="47"/>
  <c r="G435" i="47"/>
  <c r="E388" i="47"/>
  <c r="C97" i="47"/>
  <c r="C236" i="47"/>
  <c r="G1003" i="47"/>
  <c r="C1130" i="47"/>
  <c r="D720" i="47"/>
  <c r="C897" i="47"/>
  <c r="F621" i="47"/>
  <c r="F366" i="47"/>
  <c r="D513" i="47"/>
  <c r="C504" i="47"/>
  <c r="D519" i="47"/>
  <c r="C360" i="47"/>
  <c r="C767" i="47"/>
  <c r="F1042" i="47"/>
  <c r="F632" i="47"/>
  <c r="D833" i="47"/>
  <c r="D173" i="47"/>
  <c r="F508" i="47"/>
  <c r="D364" i="47"/>
  <c r="C1062" i="47"/>
  <c r="G939" i="47"/>
  <c r="D772" i="47"/>
  <c r="G339" i="47"/>
  <c r="C1024" i="47"/>
  <c r="G637" i="47"/>
  <c r="G87" i="47"/>
  <c r="F237" i="47"/>
  <c r="C527" i="47"/>
  <c r="D301" i="47"/>
  <c r="C1135" i="47"/>
  <c r="C1045" i="47"/>
  <c r="G244" i="47"/>
  <c r="G428" i="47"/>
  <c r="E250" i="47"/>
  <c r="C856" i="47"/>
  <c r="G458" i="47"/>
  <c r="D932" i="47"/>
  <c r="D412" i="47"/>
  <c r="F308" i="47"/>
  <c r="D479" i="47"/>
  <c r="F1086" i="47"/>
  <c r="E686" i="47"/>
  <c r="C835" i="47"/>
  <c r="C190" i="47"/>
  <c r="D1103" i="47"/>
  <c r="D912" i="47"/>
  <c r="G544" i="47"/>
  <c r="D320" i="47"/>
  <c r="C194" i="47"/>
  <c r="C453" i="47"/>
  <c r="E954" i="47"/>
  <c r="D769" i="47"/>
  <c r="D965" i="47"/>
  <c r="F1048" i="47"/>
  <c r="G897" i="47"/>
  <c r="D1027" i="47"/>
  <c r="C234" i="47"/>
  <c r="D958" i="47"/>
  <c r="F713" i="47"/>
  <c r="F1071" i="47"/>
  <c r="C772" i="47"/>
  <c r="C444" i="47"/>
  <c r="F310" i="47"/>
  <c r="E1018" i="47"/>
  <c r="E1084" i="47"/>
  <c r="E913" i="47"/>
  <c r="G648" i="47"/>
  <c r="D1147" i="47"/>
  <c r="C304" i="47"/>
  <c r="D1130" i="47"/>
  <c r="E191" i="47"/>
  <c r="C473" i="47"/>
  <c r="E845" i="47"/>
  <c r="G452" i="47"/>
  <c r="F581" i="47"/>
  <c r="G1129" i="47"/>
  <c r="E422" i="47"/>
  <c r="C986" i="47"/>
  <c r="F385" i="47"/>
  <c r="F896" i="47"/>
  <c r="C1055" i="47"/>
  <c r="G533" i="47"/>
  <c r="E848" i="47"/>
  <c r="C792" i="47"/>
  <c r="G736" i="47"/>
  <c r="D722" i="47"/>
  <c r="G400" i="47"/>
  <c r="D1036" i="47"/>
  <c r="G227" i="47"/>
  <c r="E1102" i="47"/>
  <c r="D696" i="47"/>
  <c r="G442" i="47"/>
  <c r="E575" i="47"/>
  <c r="G1016" i="47"/>
  <c r="G466" i="47"/>
  <c r="D903" i="47"/>
  <c r="G156" i="47"/>
  <c r="G308" i="47"/>
  <c r="C345" i="47"/>
  <c r="D803" i="47"/>
  <c r="G982" i="47"/>
  <c r="D906" i="47"/>
  <c r="E550" i="47"/>
  <c r="C877" i="47"/>
  <c r="G983" i="47"/>
  <c r="E299" i="47"/>
  <c r="F435" i="47"/>
  <c r="F1111" i="47"/>
  <c r="C341" i="47"/>
  <c r="E964" i="47"/>
  <c r="C491" i="47"/>
  <c r="C123" i="47"/>
  <c r="F259" i="47"/>
  <c r="G910" i="47"/>
  <c r="E1053" i="47"/>
  <c r="G291" i="47"/>
  <c r="F921" i="47"/>
  <c r="C862" i="47"/>
  <c r="C172" i="47"/>
  <c r="G714" i="47"/>
  <c r="E844" i="47"/>
  <c r="D112" i="47"/>
  <c r="G350" i="47"/>
  <c r="C241" i="47"/>
  <c r="F1109" i="47"/>
  <c r="D460" i="47"/>
  <c r="C163" i="47"/>
  <c r="D424" i="47"/>
  <c r="F290" i="47"/>
  <c r="F810" i="47"/>
  <c r="D445" i="47"/>
  <c r="G669" i="47"/>
  <c r="G268" i="47"/>
  <c r="C303" i="47"/>
  <c r="C1023" i="47"/>
  <c r="C1007" i="47"/>
  <c r="F507" i="47"/>
  <c r="G377" i="47"/>
  <c r="E1040" i="47"/>
  <c r="E241" i="47"/>
  <c r="D1069" i="47"/>
  <c r="G646" i="47"/>
  <c r="F407" i="47"/>
  <c r="G722" i="47"/>
  <c r="F250" i="47"/>
  <c r="C424" i="47"/>
  <c r="D1133" i="47"/>
  <c r="G821" i="47"/>
  <c r="D444" i="47"/>
  <c r="C1034" i="47"/>
  <c r="F333" i="47"/>
  <c r="G285" i="47"/>
  <c r="G490" i="47"/>
  <c r="E158" i="47"/>
  <c r="E398" i="47"/>
  <c r="G616" i="47"/>
  <c r="D157" i="47"/>
  <c r="D660" i="47"/>
  <c r="C215" i="47"/>
  <c r="C896" i="47"/>
  <c r="E437" i="47"/>
  <c r="D97" i="47"/>
  <c r="C493" i="47"/>
  <c r="G335" i="47"/>
  <c r="G1018" i="47"/>
  <c r="F673" i="47"/>
  <c r="E210" i="47"/>
  <c r="D152" i="47"/>
  <c r="F834" i="47"/>
  <c r="E485" i="47"/>
  <c r="G862" i="47"/>
  <c r="E995" i="47"/>
  <c r="G955" i="47"/>
  <c r="F886" i="47"/>
  <c r="D771" i="47"/>
  <c r="F816" i="47"/>
  <c r="C147" i="47"/>
  <c r="F965" i="47"/>
  <c r="F301" i="47"/>
  <c r="C1121" i="47"/>
  <c r="F1103" i="47"/>
  <c r="G410" i="47"/>
  <c r="E839" i="47"/>
  <c r="G860" i="47"/>
  <c r="F332" i="47"/>
  <c r="E1003" i="47"/>
  <c r="F397" i="47"/>
  <c r="G403" i="47"/>
  <c r="C635" i="47"/>
  <c r="G502" i="47"/>
  <c r="G271" i="47"/>
  <c r="G517" i="47"/>
  <c r="G1010" i="47"/>
  <c r="C94" i="47"/>
  <c r="F274" i="47"/>
  <c r="G1131" i="47"/>
  <c r="F664" i="47"/>
  <c r="F532" i="47"/>
  <c r="F488" i="47"/>
  <c r="D911" i="47"/>
  <c r="F854" i="47"/>
  <c r="D150" i="47"/>
  <c r="G248" i="47"/>
  <c r="C643" i="47"/>
  <c r="C720" i="47"/>
  <c r="G756" i="47"/>
  <c r="F93" i="47"/>
  <c r="G437" i="47"/>
  <c r="C432" i="47"/>
  <c r="E892" i="47"/>
  <c r="D388" i="47"/>
  <c r="E528" i="47"/>
  <c r="E316" i="47"/>
  <c r="E118" i="47"/>
  <c r="G328" i="47"/>
  <c r="G969" i="47"/>
  <c r="E265" i="47"/>
  <c r="D275" i="47"/>
  <c r="G813" i="47"/>
  <c r="D295" i="47"/>
  <c r="E704" i="47"/>
  <c r="E631" i="47"/>
  <c r="C203" i="47"/>
  <c r="G187" i="47"/>
  <c r="C1021" i="47"/>
  <c r="C539" i="47"/>
  <c r="C252" i="47"/>
  <c r="G804" i="47"/>
  <c r="C1094" i="47"/>
  <c r="E825" i="47"/>
  <c r="C294" i="47"/>
  <c r="F1030" i="47"/>
  <c r="G319" i="47"/>
  <c r="E706" i="47"/>
  <c r="D291" i="47"/>
  <c r="E93" i="47"/>
  <c r="F379" i="47"/>
  <c r="C103" i="47"/>
  <c r="C958" i="47"/>
  <c r="F309" i="47"/>
  <c r="G1047" i="47"/>
  <c r="D627" i="47"/>
  <c r="D706" i="47"/>
  <c r="E412" i="47"/>
  <c r="D386" i="47"/>
  <c r="C219" i="47"/>
  <c r="C427" i="47"/>
  <c r="E697" i="47"/>
  <c r="G1054" i="47"/>
  <c r="E1128" i="47"/>
  <c r="G1035" i="47"/>
  <c r="E375" i="47"/>
  <c r="G185" i="47"/>
  <c r="G935" i="47"/>
  <c r="G406" i="47"/>
  <c r="F316" i="47"/>
  <c r="D881" i="47"/>
  <c r="G396" i="47"/>
  <c r="F1063" i="47"/>
  <c r="F701" i="47"/>
  <c r="C729" i="47"/>
  <c r="C721" i="47"/>
  <c r="F1096" i="47"/>
  <c r="F89" i="47"/>
  <c r="C449" i="47"/>
  <c r="E761" i="47"/>
  <c r="G891" i="47"/>
  <c r="G333" i="47"/>
  <c r="D1121" i="47"/>
  <c r="G859" i="47"/>
  <c r="G658" i="47"/>
  <c r="E822" i="47"/>
  <c r="D538" i="47"/>
  <c r="E702" i="47"/>
  <c r="F617" i="47"/>
  <c r="C124" i="47"/>
  <c r="F1146" i="47"/>
  <c r="G1048" i="47"/>
  <c r="G451" i="47"/>
  <c r="G407" i="47"/>
  <c r="C366" i="47"/>
  <c r="F118" i="47"/>
  <c r="G360" i="47"/>
  <c r="C187" i="47"/>
  <c r="C1066" i="47"/>
  <c r="F503" i="47"/>
  <c r="E433" i="47"/>
  <c r="C87" i="47"/>
  <c r="C816" i="47"/>
  <c r="D662" i="47"/>
  <c r="D844" i="47"/>
  <c r="D199" i="47"/>
  <c r="G952" i="47"/>
  <c r="D1052" i="47"/>
  <c r="D1097" i="47"/>
  <c r="D608" i="47"/>
  <c r="G542" i="47"/>
  <c r="D888" i="47"/>
  <c r="E851" i="47"/>
  <c r="F557" i="47"/>
  <c r="C319" i="47"/>
  <c r="C967" i="47"/>
  <c r="E371" i="47"/>
  <c r="E921" i="47"/>
  <c r="C526" i="47"/>
  <c r="E184" i="47"/>
  <c r="E314" i="47"/>
  <c r="D399" i="47"/>
  <c r="E768" i="47"/>
  <c r="G770" i="47"/>
  <c r="C312" i="47"/>
  <c r="C865" i="47"/>
  <c r="E898" i="47"/>
  <c r="F889" i="47"/>
  <c r="G1023" i="47"/>
  <c r="G343" i="47"/>
  <c r="G279" i="47"/>
  <c r="G254" i="47"/>
  <c r="G297" i="47"/>
  <c r="G1111" i="47"/>
  <c r="C1084" i="47"/>
  <c r="C810" i="47"/>
  <c r="C795" i="47"/>
  <c r="E614" i="47"/>
  <c r="C501" i="47"/>
  <c r="G204" i="47"/>
  <c r="G232" i="47"/>
  <c r="G617" i="47"/>
  <c r="D593" i="47"/>
  <c r="F623" i="47"/>
  <c r="E642" i="47"/>
  <c r="G515" i="47"/>
  <c r="C943" i="47"/>
  <c r="C237" i="47"/>
  <c r="D599" i="47"/>
  <c r="F365" i="47"/>
  <c r="D417" i="47"/>
  <c r="D419" i="47"/>
  <c r="F835" i="47"/>
  <c r="D587" i="47"/>
  <c r="C950" i="47"/>
  <c r="F663" i="47"/>
  <c r="F1016" i="47"/>
  <c r="C627" i="47"/>
  <c r="E498" i="47"/>
  <c r="C534" i="47"/>
  <c r="G362" i="47"/>
  <c r="E628" i="47"/>
  <c r="C119" i="47"/>
  <c r="F893" i="47"/>
  <c r="E490" i="47"/>
  <c r="D431" i="47"/>
  <c r="D616" i="47"/>
  <c r="E670" i="47"/>
  <c r="F152" i="47"/>
  <c r="E458" i="47"/>
  <c r="D294" i="47"/>
  <c r="G869" i="47"/>
  <c r="E547" i="47"/>
  <c r="G483" i="47"/>
  <c r="G257" i="47"/>
  <c r="D331" i="47"/>
  <c r="G386" i="47"/>
  <c r="E293" i="47"/>
  <c r="E650" i="47"/>
  <c r="E801" i="47"/>
  <c r="E366" i="47"/>
  <c r="C608" i="47"/>
  <c r="D1149" i="47"/>
  <c r="G262" i="47"/>
  <c r="F215" i="47"/>
  <c r="G495" i="47"/>
  <c r="D929" i="47"/>
  <c r="E125" i="47"/>
  <c r="F948" i="47"/>
  <c r="D883" i="47"/>
  <c r="E945" i="47"/>
  <c r="F344" i="47"/>
  <c r="G1140" i="47"/>
  <c r="F807" i="47"/>
  <c r="F1028" i="47"/>
  <c r="D708" i="47"/>
  <c r="C992" i="47"/>
  <c r="C465" i="47"/>
  <c r="F203" i="47"/>
  <c r="E806" i="47"/>
  <c r="D535" i="47"/>
  <c r="F189" i="47"/>
  <c r="F209" i="47"/>
  <c r="D449" i="47"/>
  <c r="D736" i="47"/>
  <c r="F142" i="47"/>
  <c r="E415" i="47"/>
  <c r="G868" i="47"/>
  <c r="G919" i="47"/>
  <c r="C232" i="47"/>
  <c r="C982" i="47"/>
  <c r="D470" i="47"/>
  <c r="E465" i="47"/>
  <c r="C418" i="47"/>
  <c r="F314" i="47"/>
  <c r="F197" i="47"/>
  <c r="D950" i="47"/>
  <c r="F205" i="47"/>
  <c r="D293" i="47"/>
  <c r="D400" i="47"/>
  <c r="D161" i="47"/>
  <c r="C329" i="47"/>
  <c r="D838" i="47"/>
  <c r="G125" i="47"/>
  <c r="D309" i="47"/>
  <c r="G307" i="47"/>
  <c r="D208" i="47"/>
  <c r="C114" i="47"/>
  <c r="D224" i="47"/>
  <c r="E1077" i="47"/>
  <c r="G773" i="47"/>
  <c r="D115" i="47"/>
  <c r="C118" i="47"/>
  <c r="D1119" i="47"/>
  <c r="C129" i="47"/>
  <c r="E730" i="47"/>
  <c r="D649" i="47"/>
  <c r="D347" i="47"/>
  <c r="C922" i="47"/>
  <c r="D831" i="47"/>
  <c r="D654" i="47"/>
  <c r="D1142" i="47"/>
  <c r="D181" i="47"/>
  <c r="C448" i="47"/>
  <c r="D640" i="47"/>
  <c r="G251" i="47"/>
  <c r="E402" i="47"/>
  <c r="C283" i="47"/>
  <c r="D893" i="47"/>
  <c r="E531" i="47"/>
  <c r="F877" i="47"/>
  <c r="G258" i="47"/>
  <c r="G446" i="47"/>
  <c r="E479" i="47"/>
  <c r="C315" i="47"/>
  <c r="C553" i="47"/>
  <c r="C227" i="47"/>
  <c r="F497" i="47"/>
  <c r="D642" i="47"/>
  <c r="C111" i="47"/>
  <c r="E179" i="47"/>
  <c r="E676" i="47"/>
  <c r="F754" i="47"/>
  <c r="D1020" i="47"/>
  <c r="C532" i="47"/>
  <c r="E794" i="47"/>
  <c r="E446" i="47"/>
  <c r="C406" i="47"/>
  <c r="G901" i="47"/>
  <c r="G748" i="47"/>
  <c r="C550" i="47"/>
  <c r="E102" i="47"/>
  <c r="F885" i="47"/>
  <c r="F985" i="47"/>
  <c r="G1056" i="47"/>
  <c r="D994" i="47"/>
  <c r="G430" i="47"/>
  <c r="D281" i="47"/>
  <c r="E261" i="47"/>
  <c r="D1122" i="47"/>
  <c r="G760" i="47"/>
  <c r="F255" i="47"/>
  <c r="F292" i="47"/>
  <c r="F782" i="47"/>
  <c r="G807" i="47"/>
  <c r="E483" i="47"/>
  <c r="G843" i="47"/>
  <c r="C1141" i="47"/>
  <c r="E536" i="47"/>
  <c r="D787" i="47"/>
  <c r="D970" i="47"/>
  <c r="G288" i="47"/>
  <c r="E1072" i="47"/>
  <c r="E904" i="47"/>
  <c r="E218" i="47"/>
  <c r="E418" i="47"/>
  <c r="C430" i="47"/>
  <c r="D448" i="47"/>
  <c r="G426" i="47"/>
  <c r="E475" i="47"/>
  <c r="G1037" i="47"/>
  <c r="D1030" i="47"/>
  <c r="G628" i="47"/>
  <c r="E471" i="47"/>
  <c r="D378" i="47"/>
  <c r="D867" i="47"/>
  <c r="E560" i="47"/>
  <c r="D392" i="47"/>
  <c r="C138" i="47"/>
  <c r="D237" i="47"/>
  <c r="C622" i="47"/>
  <c r="F472" i="47"/>
  <c r="G306" i="47"/>
  <c r="F717" i="47"/>
  <c r="C1011" i="47"/>
  <c r="F400" i="47"/>
  <c r="D232" i="47"/>
  <c r="E636" i="47"/>
  <c r="F467" i="47"/>
  <c r="D206" i="47"/>
  <c r="F207" i="47"/>
  <c r="C1086" i="47"/>
  <c r="C664" i="47"/>
  <c r="C1042" i="47"/>
  <c r="C391" i="47"/>
  <c r="D690" i="47"/>
  <c r="D633" i="47"/>
  <c r="E966" i="47"/>
  <c r="E963" i="47"/>
  <c r="E476" i="47"/>
  <c r="C857" i="47"/>
  <c r="D457" i="47"/>
  <c r="G422" i="47"/>
  <c r="G674" i="47"/>
  <c r="F297" i="47"/>
  <c r="E539" i="47"/>
  <c r="D201" i="47"/>
  <c r="F605" i="47"/>
  <c r="C481" i="47"/>
  <c r="E1051" i="47"/>
  <c r="D1118" i="47"/>
  <c r="G566" i="47"/>
  <c r="C140" i="47"/>
  <c r="G119" i="47"/>
  <c r="F1026" i="47"/>
  <c r="D723" i="47"/>
  <c r="G954" i="47"/>
  <c r="D225" i="47"/>
  <c r="G649" i="47"/>
  <c r="E1147" i="47"/>
  <c r="C396" i="47"/>
  <c r="D547" i="47"/>
  <c r="E541" i="47"/>
  <c r="D394" i="47"/>
  <c r="D578" i="47"/>
  <c r="E516" i="47"/>
  <c r="E333" i="47"/>
  <c r="D602" i="47"/>
  <c r="D964" i="47"/>
  <c r="F170" i="47"/>
  <c r="F960" i="47"/>
  <c r="F685" i="47"/>
  <c r="E1067" i="47"/>
  <c r="E100" i="47"/>
  <c r="E438" i="47"/>
  <c r="C542" i="47"/>
  <c r="G159" i="47"/>
  <c r="E933" i="47"/>
  <c r="C112" i="47"/>
  <c r="F281" i="47"/>
  <c r="G1013" i="47"/>
  <c r="C1026" i="47"/>
  <c r="D621" i="47"/>
  <c r="D127" i="47"/>
  <c r="C966" i="47"/>
  <c r="C1017" i="47"/>
  <c r="E161" i="47"/>
  <c r="F972" i="47"/>
  <c r="G878" i="47"/>
  <c r="F107" i="47"/>
  <c r="F736" i="47"/>
  <c r="C1125" i="47"/>
  <c r="G147" i="47"/>
  <c r="D477" i="47"/>
  <c r="C477" i="47"/>
  <c r="F950" i="47"/>
  <c r="G433" i="47"/>
  <c r="C832" i="47"/>
  <c r="E336" i="47"/>
  <c r="D916" i="47"/>
  <c r="E1124" i="47"/>
  <c r="D646" i="47"/>
  <c r="C398" i="47"/>
  <c r="C701" i="47"/>
  <c r="E981" i="47"/>
  <c r="C1016" i="47"/>
  <c r="G911" i="47"/>
  <c r="E620" i="47"/>
  <c r="G1127" i="47"/>
  <c r="E786" i="47"/>
  <c r="G842" i="47"/>
  <c r="E104" i="47"/>
  <c r="E731" i="47"/>
  <c r="F154" i="47"/>
  <c r="F533" i="47"/>
  <c r="F176" i="47"/>
  <c r="F182" i="47"/>
  <c r="C1036" i="47"/>
  <c r="F760" i="47"/>
  <c r="G375" i="47"/>
  <c r="D467" i="47"/>
  <c r="E739" i="47"/>
  <c r="D998" i="47"/>
  <c r="F500" i="47"/>
  <c r="C948" i="47"/>
  <c r="D1100" i="47"/>
  <c r="G715" i="47"/>
  <c r="D953" i="47"/>
  <c r="F371" i="47"/>
  <c r="F261" i="47"/>
  <c r="F479" i="47"/>
  <c r="F1130" i="47"/>
  <c r="F396" i="47"/>
  <c r="F545" i="47"/>
  <c r="F945" i="47"/>
  <c r="D775" i="47"/>
  <c r="D297" i="47"/>
  <c r="D852" i="47"/>
  <c r="C158" i="47"/>
  <c r="F1037" i="47"/>
  <c r="E855" i="47"/>
  <c r="D280" i="47"/>
  <c r="G1090" i="47"/>
  <c r="E679" i="47"/>
  <c r="E124" i="47"/>
  <c r="D756" i="47"/>
  <c r="E584" i="47"/>
  <c r="F1107" i="47"/>
  <c r="E654" i="47"/>
  <c r="D979" i="47"/>
  <c r="E368" i="47"/>
  <c r="F513" i="47"/>
  <c r="E453" i="47"/>
  <c r="E934" i="47"/>
  <c r="G1148" i="47"/>
  <c r="C1052" i="47"/>
  <c r="D536" i="47"/>
  <c r="C113" i="47"/>
  <c r="G845" i="47"/>
  <c r="E857" i="47"/>
  <c r="G829" i="47"/>
  <c r="C463" i="47"/>
  <c r="F102" i="47"/>
  <c r="C970" i="47"/>
  <c r="G584" i="47"/>
  <c r="C525" i="47"/>
  <c r="C623" i="47"/>
  <c r="F483" i="47"/>
  <c r="D1058" i="47"/>
  <c r="G1135" i="47"/>
  <c r="E442" i="47"/>
  <c r="E1091" i="47"/>
  <c r="C128" i="47"/>
  <c r="D1082" i="47"/>
  <c r="E204" i="47"/>
  <c r="F894" i="47"/>
  <c r="D101" i="47"/>
  <c r="D773" i="47"/>
  <c r="F262" i="47"/>
  <c r="F1106" i="47"/>
  <c r="D680" i="47"/>
  <c r="G463" i="47"/>
  <c r="F1112" i="47"/>
  <c r="G259" i="47"/>
  <c r="C321" i="47"/>
  <c r="G114" i="47"/>
  <c r="E441" i="47"/>
  <c r="C1149" i="47"/>
  <c r="F772" i="47"/>
  <c r="C95" i="47"/>
  <c r="E625" i="47"/>
  <c r="G111" i="47"/>
  <c r="D491" i="47"/>
  <c r="E192" i="47"/>
  <c r="D489" i="47"/>
  <c r="G198" i="47"/>
  <c r="D1021" i="47"/>
  <c r="D813" i="47"/>
  <c r="E268" i="47"/>
  <c r="E783" i="47"/>
  <c r="E92" i="47"/>
  <c r="C646" i="47"/>
  <c r="D919" i="47"/>
  <c r="C762" i="47"/>
  <c r="C467" i="47"/>
  <c r="D521" i="47"/>
  <c r="F474" i="47"/>
  <c r="D566" i="47"/>
  <c r="F554" i="47"/>
  <c r="E1079" i="47"/>
  <c r="E1061" i="47"/>
  <c r="G519" i="47"/>
  <c r="F687" i="47"/>
  <c r="C730" i="47"/>
  <c r="G795" i="47"/>
  <c r="E665" i="47"/>
  <c r="D190" i="47"/>
  <c r="E207" i="47"/>
  <c r="G312" i="47"/>
  <c r="E927" i="47"/>
  <c r="D1139" i="47"/>
  <c r="C486" i="47"/>
  <c r="F976" i="47"/>
  <c r="D256" i="47"/>
  <c r="F624" i="47"/>
  <c r="E1049" i="47"/>
  <c r="D653" i="47"/>
  <c r="E549" i="47"/>
  <c r="D1145" i="47"/>
  <c r="D390" i="47"/>
  <c r="E363" i="47"/>
  <c r="E707" i="47"/>
  <c r="C742" i="47"/>
  <c r="E896" i="47"/>
  <c r="D840" i="47"/>
  <c r="C217" i="47"/>
  <c r="F303" i="47"/>
  <c r="E1125" i="47"/>
  <c r="C218" i="47"/>
  <c r="E778" i="47"/>
  <c r="F766" i="47"/>
  <c r="D869" i="47"/>
  <c r="D810" i="47"/>
  <c r="F935" i="47"/>
  <c r="G1067" i="47"/>
  <c r="E289" i="47"/>
  <c r="C727" i="47"/>
  <c r="C971" i="47"/>
  <c r="E808" i="47"/>
  <c r="D725" i="47"/>
  <c r="C911" i="47"/>
  <c r="G643" i="47"/>
  <c r="C273" i="47"/>
  <c r="F381" i="47"/>
  <c r="E202" i="47"/>
  <c r="F849" i="47"/>
  <c r="G501" i="47"/>
  <c r="G675" i="47"/>
  <c r="E713" i="47"/>
  <c r="C374" i="47"/>
  <c r="G408" i="47"/>
  <c r="C882" i="47"/>
  <c r="F1046" i="47"/>
  <c r="G781" i="47"/>
  <c r="C617" i="47"/>
  <c r="G1029" i="47"/>
  <c r="C222" i="47"/>
  <c r="F1059" i="47"/>
  <c r="D355" i="47"/>
  <c r="G797" i="47"/>
  <c r="E283" i="47"/>
  <c r="G1059" i="47"/>
  <c r="F525" i="47"/>
  <c r="E719" i="47"/>
  <c r="F387" i="47"/>
  <c r="D874" i="47"/>
  <c r="F992" i="47"/>
  <c r="G510" i="47"/>
  <c r="G166" i="47"/>
  <c r="C137" i="47"/>
  <c r="E746" i="47"/>
  <c r="D118" i="47"/>
  <c r="G281" i="47"/>
  <c r="G467" i="47"/>
  <c r="D261" i="47"/>
  <c r="E894" i="47"/>
  <c r="C1043" i="47"/>
  <c r="D814" i="47"/>
  <c r="E823" i="47"/>
  <c r="F742" i="47"/>
  <c r="G681" i="47"/>
  <c r="D727" i="47"/>
  <c r="F395" i="47"/>
  <c r="E97" i="47"/>
  <c r="D354" i="47"/>
  <c r="E1064" i="47"/>
  <c r="G384" i="47"/>
  <c r="E816" i="47"/>
  <c r="D763" i="47"/>
  <c r="E987" i="47"/>
  <c r="C244" i="47"/>
  <c r="D200" i="47"/>
  <c r="G206" i="47"/>
  <c r="G404" i="47"/>
  <c r="G662" i="47"/>
  <c r="F590" i="47"/>
  <c r="E736" i="47"/>
  <c r="D462" i="47"/>
  <c r="F1147" i="47"/>
  <c r="F180" i="47"/>
  <c r="G837" i="47"/>
  <c r="C235" i="47"/>
  <c r="E439" i="47"/>
  <c r="F984" i="47"/>
  <c r="D584" i="47"/>
  <c r="E1149" i="47"/>
  <c r="D363" i="47"/>
  <c r="E443" i="47"/>
  <c r="G861" i="47"/>
  <c r="E629" i="47"/>
  <c r="C462" i="47"/>
  <c r="C210" i="47"/>
  <c r="F1056" i="47"/>
  <c r="C161" i="47"/>
  <c r="F1100" i="47"/>
  <c r="G449" i="47"/>
  <c r="E959" i="47"/>
  <c r="F156" i="47"/>
  <c r="D792" i="47"/>
  <c r="G539" i="47"/>
  <c r="D305" i="47"/>
  <c r="G188" i="47"/>
  <c r="G216" i="47"/>
  <c r="D197" i="47"/>
  <c r="E292" i="47"/>
  <c r="G88" i="47"/>
  <c r="E770" i="47"/>
  <c r="D973" i="47"/>
  <c r="E985" i="47"/>
  <c r="E660" i="47"/>
  <c r="C820" i="47"/>
  <c r="D314" i="47"/>
  <c r="G283" i="47"/>
  <c r="G356" i="47"/>
  <c r="G602" i="47"/>
  <c r="C390" i="47"/>
  <c r="G994" i="47"/>
  <c r="G402" i="47"/>
  <c r="C1070" i="47"/>
  <c r="G822" i="47"/>
  <c r="G973" i="47"/>
  <c r="F715" i="47"/>
  <c r="D502" i="47"/>
  <c r="C475" i="47"/>
  <c r="D1081" i="47"/>
  <c r="F319" i="47"/>
  <c r="C402" i="47"/>
  <c r="E392" i="47"/>
  <c r="E1146" i="47"/>
  <c r="G547" i="47"/>
  <c r="F602" i="47"/>
  <c r="C735" i="47"/>
  <c r="D406" i="47"/>
  <c r="F911" i="47"/>
  <c r="F1004" i="47"/>
  <c r="E725" i="47"/>
  <c r="D1071" i="47"/>
  <c r="C790" i="47"/>
  <c r="C713" i="47"/>
  <c r="E599" i="47"/>
  <c r="F230" i="47"/>
  <c r="D1128" i="47"/>
  <c r="E119" i="47"/>
  <c r="F478" i="47"/>
  <c r="G782" i="47"/>
  <c r="C457" i="47"/>
  <c r="D377" i="47"/>
  <c r="E335" i="47"/>
  <c r="E409" i="47"/>
  <c r="G1025" i="47"/>
  <c r="D94" i="47"/>
  <c r="G478" i="47"/>
  <c r="C692" i="47"/>
  <c r="E552" i="47"/>
  <c r="F645" i="47"/>
  <c r="G464" i="47"/>
  <c r="C455" i="47"/>
  <c r="E872" i="47"/>
  <c r="E824" i="47"/>
  <c r="E312" i="47"/>
  <c r="D921" i="47"/>
  <c r="G507" i="47"/>
  <c r="F368" i="47"/>
  <c r="F1114" i="47"/>
  <c r="C1057" i="47"/>
  <c r="C739" i="47"/>
  <c r="F737" i="47"/>
  <c r="G645" i="47"/>
  <c r="D541" i="47"/>
  <c r="D967" i="47"/>
  <c r="C962" i="47"/>
  <c r="D856" i="47"/>
  <c r="G652" i="47"/>
  <c r="G1122" i="47"/>
  <c r="D526" i="47"/>
  <c r="C826" i="47"/>
  <c r="C415" i="47"/>
  <c r="F139" i="47"/>
  <c r="D156" i="47"/>
  <c r="D703" i="47"/>
  <c r="F796" i="47"/>
  <c r="G102" i="47"/>
  <c r="D252" i="47"/>
  <c r="D321" i="47"/>
  <c r="D188" i="47"/>
  <c r="F569" i="47"/>
  <c r="C698" i="47"/>
  <c r="F1118" i="47"/>
  <c r="G763" i="47"/>
  <c r="G429" i="47"/>
  <c r="G996" i="47"/>
  <c r="F136" i="47"/>
  <c r="F1043" i="47"/>
  <c r="E123" i="47"/>
  <c r="G689" i="47"/>
  <c r="G1046" i="47"/>
  <c r="G964" i="47"/>
  <c r="D96" i="47"/>
  <c r="F194" i="47"/>
  <c r="C253" i="47"/>
  <c r="E869" i="47"/>
  <c r="C824" i="47"/>
  <c r="C356" i="47"/>
  <c r="E1121" i="47"/>
  <c r="D414" i="47"/>
  <c r="E257" i="47"/>
  <c r="C275" i="47"/>
  <c r="G701" i="47"/>
  <c r="E1086" i="47"/>
  <c r="F541" i="47"/>
  <c r="E936" i="47"/>
  <c r="F1117" i="47"/>
  <c r="D935" i="47"/>
  <c r="G894" i="47"/>
  <c r="C543" i="47"/>
  <c r="F540" i="47"/>
  <c r="C867" i="47"/>
  <c r="D408" i="47"/>
  <c r="G477" i="47"/>
  <c r="D339" i="47"/>
  <c r="G349" i="47"/>
  <c r="G653" i="47"/>
  <c r="F457" i="47"/>
  <c r="C667" i="47"/>
  <c r="D1037" i="47"/>
  <c r="D1056" i="47"/>
  <c r="G193" i="47"/>
  <c r="G427" i="47"/>
  <c r="D1126" i="47"/>
  <c r="D990" i="47"/>
  <c r="E358" i="47"/>
  <c r="G321" i="47"/>
  <c r="E804" i="47"/>
  <c r="C197" i="47"/>
  <c r="D348" i="47"/>
  <c r="D951" i="47"/>
  <c r="F593" i="47"/>
  <c r="C678" i="47"/>
  <c r="F666" i="47"/>
  <c r="G150" i="47"/>
  <c r="D939" i="47"/>
  <c r="C529" i="47"/>
  <c r="G154" i="47"/>
  <c r="G768" i="47"/>
  <c r="E383" i="47"/>
  <c r="D170" i="47"/>
  <c r="D135" i="47"/>
  <c r="F799" i="47"/>
  <c r="D1014" i="47"/>
  <c r="G1034" i="47"/>
  <c r="C511" i="47"/>
  <c r="C144" i="47"/>
  <c r="E1089" i="47"/>
  <c r="D1024" i="47"/>
  <c r="F304" i="47"/>
  <c r="G202" i="47"/>
  <c r="G181" i="47"/>
  <c r="G1042" i="47"/>
  <c r="C1082" i="47"/>
  <c r="F315" i="47"/>
  <c r="G1096" i="47"/>
  <c r="C906" i="47"/>
  <c r="F667" i="47"/>
  <c r="F1089" i="47"/>
  <c r="F805" i="47"/>
  <c r="C211" i="47"/>
  <c r="E324" i="47"/>
  <c r="C572" i="47"/>
  <c r="E404" i="47"/>
  <c r="F266" i="47"/>
  <c r="E616" i="47"/>
  <c r="E1115" i="47"/>
  <c r="G440" i="47"/>
  <c r="D925" i="47"/>
  <c r="F456" i="47"/>
  <c r="F748" i="47"/>
  <c r="D155" i="47"/>
  <c r="C662" i="47"/>
  <c r="D551" i="47"/>
  <c r="C509" i="47"/>
  <c r="G759" i="47"/>
  <c r="G481" i="47"/>
  <c r="D928" i="47"/>
  <c r="D442" i="47"/>
  <c r="F678" i="47"/>
  <c r="G718" i="47"/>
  <c r="D274" i="47"/>
  <c r="C1037" i="47"/>
  <c r="E305" i="47"/>
  <c r="G1058" i="47"/>
  <c r="G241" i="47"/>
  <c r="G991" i="47"/>
  <c r="C354" i="47"/>
  <c r="C382" i="47"/>
  <c r="G365" i="47"/>
  <c r="G963" i="47"/>
  <c r="G755" i="47"/>
  <c r="E1052" i="47"/>
  <c r="D140" i="47"/>
  <c r="C1009" i="47"/>
  <c r="G656" i="47"/>
  <c r="C1080" i="47"/>
  <c r="F275" i="47"/>
  <c r="D1070" i="47"/>
  <c r="D766" i="47"/>
  <c r="F1087" i="47"/>
  <c r="C142" i="47"/>
  <c r="G392" i="47"/>
  <c r="F373" i="47"/>
  <c r="G680" i="47"/>
  <c r="G320" i="47"/>
  <c r="F322" i="47"/>
  <c r="D1025" i="47"/>
  <c r="F164" i="47"/>
  <c r="D234" i="47"/>
  <c r="F239" i="47"/>
  <c r="E317" i="47"/>
  <c r="G956" i="47"/>
  <c r="G1100" i="47"/>
  <c r="E227" i="47"/>
  <c r="C389" i="47"/>
  <c r="D1124" i="47"/>
  <c r="D996" i="47"/>
  <c r="C323" i="47"/>
  <c r="D827" i="47"/>
  <c r="E219" i="47"/>
  <c r="F681" i="47"/>
  <c r="F96" i="47"/>
  <c r="D1089" i="47"/>
  <c r="F412" i="47"/>
  <c r="G676" i="47"/>
  <c r="C707" i="47"/>
  <c r="C719" i="47"/>
  <c r="E364" i="47"/>
  <c r="G920" i="47"/>
  <c r="C901" i="47"/>
  <c r="C277" i="47"/>
  <c r="F264" i="47"/>
  <c r="C326" i="47"/>
  <c r="D812" i="47"/>
  <c r="G264" i="47"/>
  <c r="G1031" i="47"/>
  <c r="F996" i="47"/>
  <c r="F857" i="47"/>
  <c r="C1083" i="47"/>
  <c r="E432" i="47"/>
  <c r="E348" i="47"/>
  <c r="D391" i="47"/>
  <c r="F756" i="47"/>
  <c r="G625" i="47"/>
  <c r="D514" i="47"/>
  <c r="E340" i="47"/>
  <c r="C202" i="47"/>
  <c r="C522" i="47"/>
  <c r="F409" i="47"/>
  <c r="E942" i="47"/>
  <c r="C879" i="47"/>
  <c r="F674" i="47"/>
  <c r="F846" i="47"/>
  <c r="G425" i="47"/>
  <c r="G766" i="47"/>
  <c r="F762" i="47"/>
  <c r="D506" i="47"/>
  <c r="G523" i="47"/>
  <c r="C817" i="47"/>
  <c r="F542" i="47"/>
  <c r="D1059" i="47"/>
  <c r="D758" i="47"/>
  <c r="C1087" i="47"/>
  <c r="E234" i="47"/>
  <c r="C801" i="47"/>
  <c r="G215" i="47"/>
  <c r="F378" i="47"/>
  <c r="D940" i="47"/>
  <c r="E214" i="47"/>
  <c r="E216" i="47"/>
  <c r="F1094" i="47"/>
  <c r="D1114" i="47"/>
  <c r="E421" i="47"/>
  <c r="E155" i="47"/>
  <c r="F659" i="47"/>
  <c r="E187" i="47"/>
  <c r="G1123" i="47"/>
  <c r="C657" i="47"/>
  <c r="E1004" i="47"/>
  <c r="F1137" i="47"/>
  <c r="C1014" i="47"/>
  <c r="D678" i="47"/>
  <c r="G708" i="47"/>
  <c r="D1094" i="47"/>
  <c r="F226" i="47"/>
  <c r="F1010" i="47"/>
  <c r="F191" i="47"/>
  <c r="C1122" i="47"/>
  <c r="D1055" i="47"/>
  <c r="D989" i="47"/>
  <c r="D894" i="47"/>
  <c r="F125" i="47"/>
  <c r="F655" i="47"/>
  <c r="D795" i="47"/>
  <c r="E328" i="47"/>
  <c r="D344" i="47"/>
  <c r="F815" i="47"/>
  <c r="E864" i="47"/>
  <c r="D860" i="47"/>
  <c r="F174" i="47"/>
  <c r="G929" i="47"/>
  <c r="G323" i="47"/>
  <c r="D340" i="47"/>
  <c r="E512" i="47"/>
  <c r="C689" i="47"/>
  <c r="E309" i="47"/>
  <c r="F355" i="47"/>
  <c r="D1150" i="47"/>
  <c r="E774" i="47"/>
  <c r="F201" i="47"/>
  <c r="E352" i="47"/>
  <c r="E685" i="47"/>
  <c r="E515" i="47"/>
  <c r="G880" i="47"/>
  <c r="G744" i="47"/>
  <c r="G823" i="47"/>
  <c r="F920" i="47"/>
  <c r="F338" i="47"/>
  <c r="F334" i="47"/>
  <c r="G220" i="47"/>
  <c r="C257" i="47"/>
  <c r="F728" i="47"/>
  <c r="D1067" i="47"/>
  <c r="C738" i="47"/>
  <c r="E533" i="47"/>
  <c r="E1134" i="47"/>
  <c r="D740" i="47"/>
  <c r="D1061" i="47"/>
  <c r="C290" i="47"/>
  <c r="D434" i="47"/>
  <c r="E991" i="47"/>
  <c r="G988" i="47"/>
  <c r="D698" i="47"/>
  <c r="D848" i="47"/>
  <c r="D100" i="47"/>
  <c r="C169" i="47"/>
  <c r="F991" i="47"/>
  <c r="D95" i="47"/>
  <c r="F175" i="47"/>
  <c r="E519" i="47"/>
  <c r="C260" i="47"/>
  <c r="F238" i="47"/>
  <c r="C1061" i="47"/>
  <c r="D905" i="47"/>
  <c r="D992" i="47"/>
  <c r="E771" i="47"/>
  <c r="E994" i="47"/>
  <c r="E884" i="47"/>
  <c r="C1050" i="47"/>
  <c r="G436" i="47"/>
  <c r="F392" i="47"/>
  <c r="C249" i="47"/>
  <c r="D159" i="47"/>
  <c r="F445" i="47"/>
  <c r="C682" i="47"/>
  <c r="C484" i="47"/>
  <c r="C699" i="47"/>
  <c r="C779" i="47"/>
  <c r="G526" i="47"/>
  <c r="D436" i="47"/>
  <c r="D801" i="47"/>
  <c r="C975" i="47"/>
  <c r="E134" i="47"/>
  <c r="C1098" i="47"/>
  <c r="G252" i="47"/>
  <c r="G122" i="47"/>
  <c r="E935" i="47"/>
  <c r="F1044" i="47"/>
  <c r="D679" i="47"/>
  <c r="F342" i="47"/>
  <c r="D942" i="47"/>
  <c r="C359" i="47"/>
  <c r="D209" i="47"/>
  <c r="F372" i="47"/>
  <c r="E177" i="47"/>
  <c r="E868" i="47"/>
  <c r="E337" i="47"/>
  <c r="C170" i="47"/>
  <c r="E793" i="47"/>
  <c r="E1024" i="47"/>
  <c r="D193" i="47"/>
  <c r="D987" i="47"/>
  <c r="E919" i="47"/>
  <c r="D871" i="47"/>
  <c r="C894" i="47"/>
  <c r="G881" i="47"/>
  <c r="F959" i="47"/>
  <c r="G309" i="47"/>
  <c r="G572" i="47"/>
  <c r="G794" i="47"/>
  <c r="D737" i="47"/>
  <c r="F1125" i="47"/>
  <c r="G998" i="47"/>
  <c r="E745" i="47"/>
  <c r="C1030" i="47"/>
  <c r="F543" i="47"/>
  <c r="D124" i="47"/>
  <c r="E280" i="47"/>
  <c r="C642" i="47"/>
  <c r="C174" i="47"/>
  <c r="E200" i="47"/>
  <c r="C251" i="47"/>
  <c r="E182" i="47"/>
  <c r="F676" i="47"/>
  <c r="F791" i="47"/>
  <c r="F725" i="47"/>
  <c r="G703" i="47"/>
  <c r="E379" i="47"/>
  <c r="E350" i="47"/>
  <c r="D162" i="47"/>
  <c r="C1069" i="47"/>
  <c r="D1148" i="47"/>
  <c r="F711" i="47"/>
  <c r="D798" i="47"/>
  <c r="C267" i="47"/>
  <c r="E800" i="47"/>
  <c r="G1113" i="47"/>
  <c r="E874" i="47"/>
  <c r="E926" i="47"/>
  <c r="G836" i="47"/>
  <c r="D102" i="47"/>
  <c r="C557" i="47"/>
  <c r="E1107" i="47"/>
  <c r="F329" i="47"/>
  <c r="D995" i="47"/>
  <c r="F853" i="47"/>
  <c r="E290" i="47"/>
  <c r="C676" i="47"/>
  <c r="E671" i="47"/>
  <c r="C365" i="47"/>
  <c r="D1064" i="47"/>
  <c r="C830" i="47"/>
  <c r="E209" i="47"/>
  <c r="E105" i="47"/>
  <c r="E459" i="47"/>
  <c r="G245" i="47"/>
  <c r="F206" i="47"/>
  <c r="D896" i="47"/>
  <c r="D1108" i="47"/>
  <c r="D484" i="47"/>
  <c r="C885" i="47"/>
  <c r="E217" i="47"/>
  <c r="C1137" i="47"/>
  <c r="C521" i="47"/>
  <c r="D553" i="47"/>
  <c r="D333" i="47"/>
  <c r="D1111" i="47"/>
  <c r="F900" i="47"/>
  <c r="G959" i="47"/>
  <c r="D796" i="47"/>
  <c r="E760" i="47"/>
  <c r="G287" i="47"/>
  <c r="F529" i="47"/>
  <c r="C997" i="47"/>
  <c r="E373" i="47"/>
  <c r="G524" i="47"/>
  <c r="D481" i="47"/>
  <c r="D596" i="47"/>
  <c r="D1076" i="47"/>
  <c r="E903" i="47"/>
  <c r="E130" i="47"/>
  <c r="F306" i="47"/>
  <c r="D86" i="47"/>
  <c r="F1084" i="47"/>
  <c r="E809" i="47"/>
  <c r="E522" i="47"/>
  <c r="F155" i="47"/>
  <c r="F1104" i="47"/>
  <c r="C240" i="47"/>
  <c r="G370" i="47"/>
  <c r="E460" i="47"/>
  <c r="E132" i="47"/>
  <c r="D257" i="47"/>
  <c r="F1008" i="47"/>
  <c r="G999" i="47"/>
  <c r="D713" i="47"/>
  <c r="F1057" i="47"/>
  <c r="G1145" i="47"/>
  <c r="D220" i="47"/>
  <c r="G1077" i="47"/>
  <c r="E435" i="47"/>
  <c r="D476" i="47"/>
  <c r="G809" i="47"/>
  <c r="G915" i="47"/>
  <c r="D126" i="47"/>
  <c r="C709" i="47"/>
  <c r="G716" i="47"/>
  <c r="C670" i="47"/>
  <c r="F783" i="47"/>
  <c r="C340" i="47"/>
  <c r="C508" i="47"/>
  <c r="E1098" i="47"/>
  <c r="D322" i="47"/>
  <c r="C784" i="47"/>
  <c r="E508" i="47"/>
  <c r="G1006" i="47"/>
  <c r="D938" i="47"/>
  <c r="C154" i="47"/>
  <c r="G752" i="47"/>
  <c r="G148" i="47"/>
  <c r="G494" i="47"/>
  <c r="G624" i="47"/>
  <c r="F523" i="47"/>
  <c r="F787" i="47"/>
  <c r="D110" i="47"/>
  <c r="C417" i="47"/>
  <c r="G529" i="47"/>
  <c r="D832" i="47"/>
  <c r="E557" i="47"/>
  <c r="G1009" i="47"/>
  <c r="D1088" i="47"/>
  <c r="F511" i="47"/>
  <c r="D652" i="47"/>
  <c r="G290" i="47"/>
  <c r="D657" i="47"/>
  <c r="D1138" i="47"/>
  <c r="E821" i="47"/>
  <c r="E277" i="47"/>
  <c r="G487" i="47"/>
  <c r="E810" i="47"/>
  <c r="C909" i="47"/>
  <c r="C426" i="47"/>
  <c r="G394" i="47"/>
  <c r="E668" i="47"/>
  <c r="E1122" i="47"/>
  <c r="C464" i="47"/>
  <c r="F710" i="47"/>
  <c r="D1029" i="47"/>
  <c r="E353" i="47"/>
  <c r="E213" i="47"/>
  <c r="E172" i="47"/>
  <c r="C409" i="47"/>
  <c r="C989" i="47"/>
  <c r="F115" i="47"/>
  <c r="D177" i="47"/>
  <c r="F269" i="47"/>
  <c r="G207" i="47"/>
  <c r="C309" i="47"/>
  <c r="F380" i="47"/>
  <c r="E819" i="47"/>
  <c r="D361" i="47"/>
  <c r="F553" i="47"/>
  <c r="F177" i="47"/>
  <c r="C420" i="47"/>
  <c r="C899" i="47"/>
  <c r="F1069" i="47"/>
  <c r="C725" i="47"/>
  <c r="G537" i="47"/>
  <c r="E740" i="47"/>
  <c r="E1118" i="47"/>
  <c r="D210" i="47"/>
  <c r="C461" i="47"/>
  <c r="G345" i="47"/>
  <c r="C964" i="47"/>
  <c r="G545" i="47"/>
  <c r="F501" i="47"/>
  <c r="C92" i="47"/>
  <c r="C440" i="47"/>
  <c r="C191" i="47"/>
  <c r="F937" i="47"/>
  <c r="D116" i="47"/>
  <c r="G253" i="47"/>
  <c r="G1049" i="47"/>
  <c r="D694" i="47"/>
  <c r="E637" i="47"/>
  <c r="D688" i="47"/>
  <c r="E264" i="47"/>
  <c r="G879" i="47"/>
  <c r="E924" i="47"/>
  <c r="E1058" i="47"/>
  <c r="C930" i="47"/>
  <c r="G853" i="47"/>
  <c r="E952" i="47"/>
  <c r="G205" i="47"/>
  <c r="F280" i="47"/>
  <c r="G160" i="47"/>
  <c r="D545" i="47"/>
  <c r="E115" i="47"/>
  <c r="C246" i="47"/>
  <c r="G886" i="47"/>
  <c r="D169" i="47"/>
  <c r="E758" i="47"/>
  <c r="C983" i="47"/>
  <c r="F651" i="47"/>
  <c r="G534" i="47"/>
  <c r="E395" i="47"/>
  <c r="G663" i="47"/>
  <c r="F872" i="47"/>
  <c r="E888" i="47"/>
  <c r="E638" i="47"/>
  <c r="E365" i="47"/>
  <c r="E451" i="47"/>
  <c r="E116" i="47"/>
  <c r="G460" i="47"/>
  <c r="G1063" i="47"/>
  <c r="E640" i="47"/>
  <c r="C840" i="47"/>
  <c r="D862" i="47"/>
  <c r="F1150" i="47"/>
  <c r="F317" i="47"/>
  <c r="D383" i="47"/>
  <c r="G854" i="47"/>
  <c r="G317" i="47"/>
  <c r="D227" i="47"/>
  <c r="E974" i="47"/>
  <c r="G677" i="47"/>
  <c r="D395" i="47"/>
  <c r="F726" i="47"/>
  <c r="F453" i="47"/>
  <c r="G850" i="47"/>
  <c r="G814" i="47"/>
  <c r="D228" i="47"/>
  <c r="E860" i="47"/>
  <c r="F670" i="47"/>
  <c r="F425" i="47"/>
  <c r="C487" i="47"/>
  <c r="F112" i="47"/>
  <c r="G340" i="47"/>
  <c r="D525" i="47"/>
  <c r="E828" i="47"/>
  <c r="E256" i="47"/>
  <c r="D283" i="47"/>
  <c r="E338" i="47"/>
  <c r="E544" i="47"/>
  <c r="G875" i="47"/>
  <c r="F394" i="47"/>
  <c r="F405" i="47"/>
  <c r="F1129" i="47"/>
  <c r="C718" i="47"/>
  <c r="E1080" i="47"/>
  <c r="D482" i="47"/>
  <c r="D836" i="47"/>
  <c r="D552" i="47"/>
  <c r="F188" i="47"/>
  <c r="G1121" i="47"/>
  <c r="F954" i="47"/>
  <c r="C259" i="47"/>
  <c r="F892" i="47"/>
  <c r="F441" i="47"/>
  <c r="D1004" i="47"/>
  <c r="F506" i="47"/>
  <c r="E785" i="47"/>
  <c r="F134" i="47"/>
  <c r="E489" i="47"/>
  <c r="F831" i="47"/>
  <c r="F631" i="47"/>
  <c r="F356" i="47"/>
  <c r="E319" i="47"/>
  <c r="F584" i="47"/>
  <c r="E461" i="47"/>
  <c r="F106" i="47"/>
  <c r="F775" i="47"/>
  <c r="F968" i="47"/>
  <c r="G138" i="47"/>
  <c r="E420" i="47"/>
  <c r="D288" i="47"/>
  <c r="F668" i="47"/>
  <c r="F714" i="47"/>
  <c r="F88" i="47"/>
  <c r="F941" i="47"/>
  <c r="F1019" i="47"/>
  <c r="E1037" i="47"/>
  <c r="D455" i="47"/>
  <c r="G848" i="47"/>
  <c r="D255" i="47"/>
  <c r="D885" i="47"/>
  <c r="D427" i="47"/>
  <c r="F282" i="47"/>
  <c r="F143" i="47"/>
  <c r="G639" i="47"/>
  <c r="F470" i="47"/>
  <c r="F447" i="47"/>
  <c r="E897" i="47"/>
  <c r="C754" i="47"/>
  <c r="D230" i="47"/>
  <c r="F345" i="47"/>
  <c r="E387" i="47"/>
  <c r="D260" i="47"/>
  <c r="G455" i="47"/>
  <c r="C717" i="47"/>
  <c r="G327" i="47"/>
  <c r="D548" i="47"/>
  <c r="G980" i="47"/>
  <c r="C1068" i="47"/>
  <c r="C179" i="47"/>
  <c r="F753" i="47"/>
  <c r="E135" i="47"/>
  <c r="E827" i="47"/>
  <c r="E259" i="47"/>
  <c r="C167" i="47"/>
  <c r="F1127" i="47"/>
  <c r="F432" i="47"/>
  <c r="F248" i="47"/>
  <c r="G260" i="47"/>
  <c r="C666" i="47"/>
  <c r="D401" i="47"/>
  <c r="E649" i="47"/>
  <c r="C183" i="47"/>
  <c r="E429" i="47"/>
  <c r="G856" i="47"/>
  <c r="C470" i="47"/>
  <c r="E732" i="47"/>
  <c r="F700" i="47"/>
  <c r="C1079" i="47"/>
  <c r="D1072" i="47"/>
  <c r="D1032" i="47"/>
  <c r="D233" i="47"/>
  <c r="G753" i="47"/>
  <c r="C1145" i="47"/>
  <c r="C704" i="47"/>
  <c r="G371" i="47"/>
  <c r="F299" i="47"/>
  <c r="F340" i="47"/>
  <c r="F1138" i="47"/>
  <c r="G1012" i="47"/>
  <c r="G1107" i="47"/>
  <c r="C515" i="47"/>
  <c r="C200" i="47"/>
  <c r="G274" i="47"/>
  <c r="C839" i="47"/>
  <c r="D638" i="47"/>
  <c r="F454" i="47"/>
  <c r="E1001" i="47"/>
  <c r="C910" i="47"/>
  <c r="F419" i="47"/>
  <c r="D272" i="47"/>
  <c r="D338" i="47"/>
  <c r="G666" i="47"/>
  <c r="F364" i="47"/>
  <c r="E417" i="47"/>
  <c r="E505" i="47"/>
  <c r="E1111" i="47"/>
  <c r="E378" i="47"/>
  <c r="D508" i="47"/>
  <c r="C502" i="47"/>
  <c r="E482" i="47"/>
  <c r="C890" i="47"/>
  <c r="F752" i="47"/>
  <c r="G631" i="47"/>
  <c r="D458" i="47"/>
  <c r="D1134" i="47"/>
  <c r="D122" i="47"/>
  <c r="G401" i="47"/>
  <c r="G186" i="47"/>
  <c r="D1023" i="47"/>
  <c r="G369" i="47"/>
  <c r="F995" i="47"/>
  <c r="E106" i="47"/>
  <c r="D793" i="47"/>
  <c r="G772" i="47"/>
  <c r="G636" i="47"/>
  <c r="C148" i="47"/>
  <c r="E162" i="47"/>
  <c r="E1120" i="47"/>
  <c r="G931" i="47"/>
  <c r="F551" i="47"/>
  <c r="D760" i="47"/>
  <c r="G468" i="47"/>
  <c r="C216" i="47"/>
  <c r="F1045" i="47"/>
  <c r="D625" i="47"/>
  <c r="E197" i="47"/>
  <c r="F947" i="47"/>
  <c r="C1038" i="47"/>
  <c r="C847" i="47"/>
  <c r="E998" i="47"/>
  <c r="D483" i="47"/>
  <c r="F443" i="47"/>
  <c r="F975" i="47"/>
  <c r="D658" i="47"/>
  <c r="C887" i="47"/>
  <c r="F133" i="47"/>
  <c r="E211" i="47"/>
  <c r="E391" i="47"/>
  <c r="D1127" i="47"/>
  <c r="D549" i="47"/>
  <c r="C150" i="47"/>
  <c r="C1074" i="47"/>
  <c r="E344" i="47"/>
  <c r="D631" i="47"/>
  <c r="D1017" i="47"/>
  <c r="E639" i="47"/>
  <c r="G203" i="47"/>
  <c r="D828" i="47"/>
  <c r="G966" i="47"/>
  <c r="D539" i="47"/>
  <c r="G322" i="47"/>
  <c r="D1102" i="47"/>
  <c r="D263" i="47"/>
  <c r="E925" i="47"/>
  <c r="C761" i="47"/>
  <c r="G364" i="47"/>
  <c r="F861" i="47"/>
  <c r="D213" i="47"/>
  <c r="E381" i="47"/>
  <c r="F493" i="47"/>
  <c r="C248" i="47"/>
  <c r="F1038" i="47"/>
  <c r="F727" i="47"/>
  <c r="F331" i="47"/>
  <c r="D629" i="47"/>
  <c r="D374" i="47"/>
  <c r="D494" i="47"/>
  <c r="C338" i="47"/>
  <c r="F208" i="47"/>
  <c r="D357" i="47"/>
  <c r="F166" i="47"/>
  <c r="F462" i="47"/>
  <c r="C474" i="47"/>
  <c r="D1038" i="47"/>
  <c r="E140" i="47"/>
  <c r="C503" i="47"/>
  <c r="F449" i="47"/>
  <c r="D435" i="47"/>
  <c r="F1088" i="47"/>
  <c r="D751" i="47"/>
  <c r="D240" i="47"/>
  <c r="E169" i="47"/>
  <c r="F662" i="47"/>
  <c r="E321" i="47"/>
  <c r="E689" i="47"/>
  <c r="D212" i="47"/>
  <c r="C668" i="47"/>
  <c r="D685" i="47"/>
  <c r="D387" i="47"/>
  <c r="E506" i="47"/>
  <c r="C809" i="47"/>
  <c r="D744" i="47"/>
  <c r="G228" i="47"/>
  <c r="C945" i="47"/>
  <c r="D804" i="47"/>
  <c r="C731" i="47"/>
  <c r="E861" i="47"/>
  <c r="G135" i="47"/>
  <c r="C101" i="47"/>
  <c r="E281" i="47"/>
  <c r="D554" i="47"/>
  <c r="E1116" i="47"/>
  <c r="D922" i="47"/>
  <c r="E968" i="47"/>
  <c r="C336" i="47"/>
  <c r="G500" i="47"/>
  <c r="C378" i="47"/>
  <c r="C755" i="47"/>
  <c r="E467" i="47"/>
  <c r="E695" i="47"/>
  <c r="E792" i="47"/>
  <c r="F1115" i="47"/>
  <c r="D117" i="47"/>
  <c r="C239" i="47"/>
  <c r="G552" i="47"/>
  <c r="C266" i="47"/>
  <c r="C1101" i="47"/>
  <c r="F86" i="47"/>
  <c r="G1014" i="47"/>
  <c r="C162" i="47"/>
  <c r="E885" i="47"/>
  <c r="F358" i="47"/>
  <c r="E1136" i="47"/>
  <c r="C923" i="47"/>
  <c r="C182" i="47"/>
  <c r="C624" i="47"/>
  <c r="E891" i="47"/>
  <c r="E267" i="47"/>
  <c r="C625" i="47"/>
  <c r="E526" i="47"/>
  <c r="D560" i="47"/>
  <c r="D296" i="47"/>
  <c r="C783" i="47"/>
  <c r="C844" i="47"/>
  <c r="G1071" i="47"/>
  <c r="C385" i="47"/>
  <c r="E361" i="47"/>
  <c r="G310" i="47"/>
  <c r="G423" i="47"/>
  <c r="G354" i="47"/>
  <c r="G299" i="47"/>
  <c r="G682" i="47"/>
  <c r="E167" i="47"/>
  <c r="D279" i="47"/>
  <c r="D931" i="47"/>
  <c r="D667" i="47"/>
  <c r="C1019" i="47"/>
  <c r="E877" i="47"/>
  <c r="F924" i="47"/>
  <c r="F903" i="47"/>
  <c r="F868" i="47"/>
  <c r="F330" i="47"/>
  <c r="D575" i="47"/>
  <c r="G1099" i="47"/>
  <c r="D977" i="47"/>
  <c r="D440" i="47"/>
  <c r="C552" i="47"/>
  <c r="C500" i="47"/>
  <c r="C631" i="47"/>
  <c r="D776" i="47"/>
  <c r="G415" i="47"/>
  <c r="G1060" i="47"/>
  <c r="F927" i="47"/>
  <c r="D873" i="47"/>
  <c r="E634" i="47"/>
  <c r="F788" i="47"/>
  <c r="F779" i="47"/>
  <c r="F647" i="47"/>
  <c r="G787" i="47"/>
  <c r="F699" i="47"/>
  <c r="G113" i="47"/>
  <c r="F210" i="47"/>
  <c r="E1062" i="47"/>
  <c r="G367" i="47"/>
  <c r="G175" i="47"/>
  <c r="G816" i="47"/>
  <c r="F698" i="47"/>
  <c r="G789" i="47"/>
  <c r="F223" i="47"/>
  <c r="E733" i="47"/>
  <c r="F1050" i="47"/>
  <c r="C757" i="47"/>
  <c r="F864" i="47"/>
  <c r="D515" i="47"/>
  <c r="G266" i="47"/>
  <c r="F116" i="47"/>
  <c r="C1025" i="47"/>
  <c r="E355" i="47"/>
  <c r="D778" i="47"/>
  <c r="D1054" i="47"/>
  <c r="F232" i="47"/>
  <c r="D605" i="47"/>
  <c r="G747" i="47"/>
  <c r="G140" i="47"/>
  <c r="E546" i="47"/>
  <c r="D1053" i="47"/>
  <c r="G158" i="47"/>
  <c r="E502" i="47"/>
  <c r="C956" i="47"/>
  <c r="C431" i="47"/>
  <c r="E976" i="47"/>
  <c r="G379" i="47"/>
  <c r="G146" i="47"/>
  <c r="C328" i="47"/>
  <c r="D382" i="47"/>
  <c r="D805" i="47"/>
  <c r="F625" i="47"/>
  <c r="E374" i="47"/>
  <c r="E276" i="47"/>
  <c r="F487" i="47"/>
  <c r="F575" i="47"/>
  <c r="G581" i="47"/>
  <c r="D131" i="47"/>
  <c r="F913" i="47"/>
  <c r="G686" i="47"/>
  <c r="G235" i="47"/>
  <c r="E693" i="47"/>
  <c r="D672" i="47"/>
  <c r="F821" i="47"/>
  <c r="D326" i="47"/>
  <c r="G913" i="47"/>
  <c r="D872" i="47"/>
  <c r="D441" i="47"/>
  <c r="F204" i="47"/>
  <c r="D971" i="47"/>
  <c r="D734" i="47"/>
  <c r="D351" i="47"/>
  <c r="F578" i="47"/>
  <c r="F702" i="47"/>
  <c r="G296" i="47"/>
  <c r="F781" i="47"/>
  <c r="D993" i="47"/>
  <c r="E1065" i="47"/>
  <c r="F839" i="47"/>
  <c r="D890" i="47"/>
  <c r="D396" i="47"/>
  <c r="E341" i="47"/>
  <c r="C645" i="47"/>
  <c r="F1120" i="47"/>
  <c r="D918" i="47"/>
  <c r="G86" i="47"/>
  <c r="E727" i="47"/>
  <c r="G1061" i="47"/>
  <c r="F349" i="47"/>
  <c r="D1043" i="47"/>
  <c r="G1064" i="47"/>
  <c r="F485" i="47"/>
  <c r="D1048" i="47"/>
  <c r="G650" i="47"/>
  <c r="C776" i="47"/>
  <c r="D166" i="47"/>
  <c r="C89" i="47"/>
  <c r="D626" i="47"/>
  <c r="G934" i="47"/>
  <c r="C658" i="47"/>
  <c r="D153" i="47"/>
  <c r="C301" i="47"/>
  <c r="E622" i="47"/>
  <c r="F622" i="47"/>
  <c r="G276" i="47"/>
  <c r="C1119" i="47"/>
  <c r="C443" i="47"/>
  <c r="E672" i="47"/>
  <c r="D184" i="47"/>
  <c r="F140" i="47"/>
  <c r="G92" i="47"/>
  <c r="F688" i="47"/>
  <c r="D398" i="47"/>
  <c r="F221" i="47"/>
  <c r="C683" i="47"/>
  <c r="E424" i="47"/>
  <c r="G784" i="47"/>
  <c r="F653" i="47"/>
  <c r="C972" i="47"/>
  <c r="D211" i="47"/>
  <c r="F690" i="47"/>
  <c r="F343" i="47"/>
  <c r="C998" i="47"/>
  <c r="C347" i="47"/>
  <c r="D889" i="47"/>
  <c r="E852" i="47"/>
  <c r="D270" i="47"/>
  <c r="G769" i="47"/>
  <c r="E94" i="47"/>
  <c r="F241" i="47"/>
  <c r="C189" i="47"/>
  <c r="E941" i="47"/>
  <c r="F228" i="47"/>
  <c r="E1029" i="47"/>
  <c r="C965" i="47"/>
  <c r="F994" i="47"/>
  <c r="E320" i="47"/>
  <c r="E285" i="47"/>
  <c r="E710" i="47"/>
  <c r="E626" i="47"/>
  <c r="F1034" i="47"/>
  <c r="D223" i="47"/>
  <c r="G479" i="47"/>
  <c r="G1112" i="47"/>
  <c r="D316" i="47"/>
  <c r="C1022" i="47"/>
  <c r="F738" i="47"/>
  <c r="F732" i="47"/>
  <c r="D454" i="47"/>
  <c r="G992" i="47"/>
  <c r="C274" i="47"/>
  <c r="C632" i="47"/>
  <c r="G99" i="47"/>
  <c r="E278" i="47"/>
  <c r="E944" i="47"/>
  <c r="D620" i="47"/>
  <c r="F928" i="47"/>
  <c r="E356" i="47"/>
  <c r="F98" i="47"/>
  <c r="D1078" i="47"/>
  <c r="G957" i="47"/>
  <c r="C864" i="47"/>
  <c r="F265" i="47"/>
  <c r="G366" i="47"/>
  <c r="C654" i="47"/>
  <c r="G953" i="47"/>
  <c r="G1050" i="47"/>
  <c r="C764" i="47"/>
  <c r="G302" i="47"/>
  <c r="F327" i="47"/>
  <c r="D138" i="47"/>
  <c r="E953" i="47"/>
  <c r="D511" i="47"/>
  <c r="C937" i="47"/>
  <c r="G863" i="47"/>
  <c r="D136" i="47"/>
  <c r="C944" i="47"/>
  <c r="D198" i="47"/>
  <c r="E297" i="47"/>
  <c r="F404" i="47"/>
  <c r="C494" i="47"/>
  <c r="F757" i="47"/>
  <c r="F793" i="47"/>
  <c r="C1116" i="47"/>
  <c r="D371" i="47"/>
  <c r="E972" i="47"/>
  <c r="C289" i="47"/>
  <c r="F1064" i="47"/>
  <c r="E311" i="47"/>
  <c r="E692" i="47"/>
  <c r="G152" i="47"/>
  <c r="G709" i="47"/>
  <c r="F481" i="47"/>
  <c r="D1101" i="47"/>
  <c r="G761" i="47"/>
  <c r="G157" i="47"/>
  <c r="D176" i="47"/>
  <c r="D463" i="47"/>
  <c r="G513" i="47"/>
  <c r="D816" i="47"/>
  <c r="G696" i="47"/>
  <c r="G97" i="47"/>
  <c r="C855" i="47"/>
  <c r="G1124" i="47"/>
  <c r="G779" i="47"/>
  <c r="D516" i="47"/>
  <c r="E572" i="47"/>
  <c r="E427" i="47"/>
  <c r="F351" i="47"/>
  <c r="C287" i="47"/>
  <c r="C677" i="47"/>
  <c r="D753" i="47"/>
  <c r="F1105" i="47"/>
  <c r="F127" i="47"/>
  <c r="G1125" i="47"/>
  <c r="C756" i="47"/>
  <c r="E188" i="47"/>
  <c r="D695" i="47"/>
  <c r="D471" i="47"/>
  <c r="G608" i="47"/>
  <c r="F1061" i="47"/>
  <c r="G289" i="47"/>
  <c r="D1136" i="47"/>
  <c r="F227" i="47"/>
  <c r="C1133" i="47"/>
  <c r="F492" i="47"/>
  <c r="C125" i="47"/>
  <c r="F993" i="47"/>
  <c r="E284" i="47"/>
  <c r="C743" i="47"/>
  <c r="G171" i="47"/>
  <c r="E537" i="47"/>
  <c r="D238" i="47"/>
  <c r="E99" i="47"/>
  <c r="D1115" i="47"/>
  <c r="G149" i="47"/>
  <c r="D98" i="47"/>
  <c r="D187" i="47"/>
  <c r="F113" i="47"/>
  <c r="F246" i="47"/>
  <c r="E843" i="47"/>
  <c r="F291" i="47"/>
  <c r="D614" i="47"/>
  <c r="F1023" i="47"/>
  <c r="G840" i="47"/>
  <c r="D517" i="47"/>
  <c r="F1148" i="47"/>
  <c r="E831" i="47"/>
  <c r="F369" i="47"/>
  <c r="F193" i="47"/>
  <c r="E696" i="47"/>
  <c r="E385" i="47"/>
  <c r="F451" i="47"/>
  <c r="F932" i="47"/>
  <c r="F879" i="47"/>
  <c r="F634" i="47"/>
  <c r="G409" i="47"/>
  <c r="C602" i="47"/>
  <c r="F538" i="47"/>
  <c r="E1104" i="47"/>
  <c r="C874" i="47"/>
  <c r="F458" i="47"/>
  <c r="D389" i="47"/>
  <c r="C99" i="47"/>
  <c r="E1095" i="47"/>
  <c r="E854" i="47"/>
  <c r="C1146" i="47"/>
  <c r="D147" i="47"/>
  <c r="F672" i="47"/>
  <c r="C313" i="47"/>
  <c r="C314" i="47"/>
  <c r="D954" i="47"/>
  <c r="F312" i="47"/>
  <c r="C1150" i="47"/>
  <c r="G1043" i="47"/>
  <c r="F706" i="47"/>
  <c r="F844" i="47"/>
  <c r="F1128" i="47"/>
  <c r="C799" i="47"/>
  <c r="F491" i="47"/>
  <c r="D1146" i="47"/>
  <c r="F650" i="47"/>
  <c r="D857" i="47"/>
  <c r="C702" i="47"/>
  <c r="D1049" i="47"/>
  <c r="G705" i="47"/>
  <c r="C953" i="47"/>
  <c r="D933" i="47"/>
  <c r="F1029" i="47"/>
  <c r="F413" i="47"/>
  <c r="F367" i="47"/>
  <c r="E401" i="47"/>
  <c r="D855" i="47"/>
  <c r="D1083" i="47"/>
  <c r="E900" i="47"/>
  <c r="C1081" i="47"/>
  <c r="E678" i="47"/>
  <c r="D432" i="47"/>
  <c r="D507" i="47"/>
  <c r="E90" i="47"/>
  <c r="C616" i="47"/>
  <c r="G914" i="47"/>
  <c r="D217" i="47"/>
  <c r="F890" i="47"/>
  <c r="G950" i="47"/>
  <c r="D537" i="47"/>
  <c r="D984" i="47"/>
  <c r="D509" i="47"/>
  <c r="E982" i="47"/>
  <c r="C942" i="47"/>
  <c r="E986" i="47"/>
  <c r="F824" i="47"/>
  <c r="G488" i="47"/>
  <c r="E186" i="47"/>
  <c r="F795" i="47"/>
  <c r="D673" i="47"/>
  <c r="C272" i="47"/>
  <c r="D569" i="47"/>
  <c r="E893" i="47"/>
  <c r="D891" i="47"/>
  <c r="D532" i="47"/>
  <c r="F719" i="47"/>
  <c r="G142" i="47"/>
  <c r="D304" i="47"/>
  <c r="F1131" i="47"/>
  <c r="D456" i="47"/>
  <c r="F181" i="47"/>
  <c r="F696" i="47"/>
  <c r="G655" i="47"/>
  <c r="E469" i="47"/>
  <c r="F212" i="47"/>
  <c r="F750" i="47"/>
  <c r="F1091" i="47"/>
  <c r="E389" i="47"/>
  <c r="F724" i="47"/>
  <c r="C175" i="47"/>
  <c r="G137" i="47"/>
  <c r="D420" i="47"/>
  <c r="G155" i="47"/>
  <c r="F539" i="47"/>
  <c r="D825" i="47"/>
  <c r="D415" i="47"/>
  <c r="D868" i="47"/>
  <c r="G1146" i="47"/>
  <c r="C659" i="47"/>
  <c r="E909" i="47"/>
  <c r="G108" i="47"/>
  <c r="F328" i="47"/>
  <c r="E753" i="47"/>
  <c r="G713" i="47"/>
  <c r="D501" i="47"/>
  <c r="E1070" i="47"/>
  <c r="F599" i="47"/>
  <c r="G242" i="47"/>
  <c r="D563" i="47"/>
  <c r="G633" i="47"/>
  <c r="D917" i="47"/>
  <c r="E463" i="47"/>
  <c r="D182" i="47"/>
  <c r="F1014" i="47"/>
  <c r="G734" i="47"/>
  <c r="F744" i="47"/>
  <c r="C990" i="47"/>
  <c r="C859" i="47"/>
  <c r="D550" i="47"/>
  <c r="F249" i="47"/>
  <c r="G383" i="47"/>
  <c r="G197" i="47"/>
  <c r="D677" i="47"/>
  <c r="F1079" i="47"/>
  <c r="E797" i="47"/>
  <c r="G263" i="47"/>
  <c r="C196" i="47"/>
  <c r="F695" i="47"/>
  <c r="D497" i="47"/>
  <c r="F105" i="47"/>
  <c r="C753" i="47"/>
  <c r="G657" i="47"/>
  <c r="E1113" i="47"/>
  <c r="C342" i="47"/>
  <c r="G684" i="47"/>
  <c r="C544" i="47"/>
  <c r="G503" i="47"/>
  <c r="F214" i="47"/>
  <c r="D985" i="47"/>
  <c r="F680" i="47"/>
  <c r="D1065" i="47"/>
  <c r="D830" i="47"/>
  <c r="C1129" i="47"/>
  <c r="D446" i="47"/>
  <c r="F1022" i="47"/>
  <c r="G668" i="47"/>
  <c r="C946" i="47"/>
  <c r="D1085" i="47"/>
  <c r="F1039" i="47"/>
  <c r="E718" i="47"/>
  <c r="G1062" i="47"/>
  <c r="E143" i="47"/>
  <c r="E488" i="47"/>
  <c r="F638" i="47"/>
  <c r="G1081" i="47"/>
  <c r="D687" i="47"/>
  <c r="E551" i="47"/>
  <c r="E423" i="47"/>
  <c r="C988" i="47"/>
  <c r="G1098" i="47"/>
  <c r="D875" i="47"/>
  <c r="E1148" i="47"/>
  <c r="G115" i="47"/>
  <c r="E357" i="47"/>
  <c r="F918" i="47"/>
  <c r="G521" i="47"/>
  <c r="E566" i="47"/>
  <c r="F741" i="47"/>
  <c r="G940" i="47"/>
  <c r="C873" i="47"/>
  <c r="C372" i="47"/>
  <c r="D306" i="47"/>
  <c r="C288" i="47"/>
  <c r="C636" i="47"/>
  <c r="G413" i="47"/>
  <c r="F211" i="47"/>
  <c r="E646" i="47"/>
  <c r="C920" i="47"/>
  <c r="F494" i="47"/>
  <c r="G916" i="47"/>
  <c r="G907" i="47"/>
  <c r="G596" i="47"/>
  <c r="E1008" i="47"/>
  <c r="C109" i="47"/>
  <c r="D404" i="47"/>
  <c r="E95" i="47"/>
  <c r="E185" i="47"/>
  <c r="G702" i="47"/>
  <c r="F758" i="47"/>
  <c r="E663" i="47"/>
  <c r="E466" i="47"/>
  <c r="G883" i="47"/>
  <c r="D500" i="47"/>
  <c r="E331" i="47"/>
  <c r="C1134" i="47"/>
  <c r="G516" i="47"/>
  <c r="G200" i="47"/>
  <c r="F178" i="47"/>
  <c r="E887" i="47"/>
  <c r="E101" i="47"/>
  <c r="D961" i="47"/>
  <c r="F437" i="47"/>
  <c r="D705" i="47"/>
  <c r="D323" i="47"/>
  <c r="G765" i="47"/>
  <c r="C952" i="47"/>
  <c r="F1093" i="47"/>
  <c r="G286" i="47"/>
  <c r="E147" i="47"/>
  <c r="G1084" i="47"/>
  <c r="F101" i="47"/>
  <c r="F515" i="47"/>
  <c r="G651" i="47"/>
  <c r="G233" i="47"/>
  <c r="D520" i="47"/>
  <c r="C688" i="47"/>
  <c r="F87" i="47"/>
  <c r="C926" i="47"/>
  <c r="G976" i="47"/>
  <c r="D278" i="47"/>
  <c r="F161" i="47"/>
  <c r="G1149" i="47"/>
  <c r="D356" i="47"/>
  <c r="E563" i="47"/>
  <c r="E655" i="47"/>
  <c r="G211" i="47"/>
  <c r="C478" i="47"/>
  <c r="D465" i="47"/>
  <c r="G179" i="47"/>
  <c r="D683" i="47"/>
  <c r="E173" i="47"/>
  <c r="F967" i="47"/>
  <c r="E694" i="47"/>
  <c r="E989" i="47"/>
  <c r="F498" i="47"/>
  <c r="G230" i="47"/>
  <c r="G620" i="47"/>
  <c r="C1108" i="47"/>
  <c r="D851" i="47"/>
  <c r="F1003" i="47"/>
  <c r="C712" i="47"/>
  <c r="C685" i="47"/>
  <c r="D1031" i="47"/>
  <c r="G1106" i="47"/>
  <c r="E750" i="47"/>
  <c r="F359" i="47"/>
  <c r="D887" i="47"/>
  <c r="D180" i="47"/>
  <c r="E779" i="47"/>
  <c r="D1060" i="47"/>
  <c r="F611" i="47"/>
  <c r="E677" i="47"/>
  <c r="G971" i="47"/>
  <c r="C177" i="47"/>
  <c r="F150" i="47"/>
  <c r="E737" i="47"/>
  <c r="F296" i="47"/>
  <c r="E728" i="47"/>
  <c r="G635" i="47"/>
  <c r="D765" i="47"/>
  <c r="G945" i="47"/>
  <c r="E1063" i="47"/>
  <c r="D259" i="47"/>
  <c r="F160" i="47"/>
  <c r="D289" i="47"/>
  <c r="G183" i="47"/>
  <c r="G459" i="47"/>
  <c r="C629" i="47"/>
  <c r="F942" i="47"/>
  <c r="E633" i="47"/>
  <c r="E411" i="47"/>
  <c r="E912" i="47"/>
  <c r="E836" i="47"/>
  <c r="C880" i="47"/>
  <c r="G412" i="47"/>
  <c r="C1100" i="47"/>
  <c r="F850" i="47"/>
  <c r="F270" i="47"/>
  <c r="C1136" i="47"/>
  <c r="D492" i="47"/>
  <c r="D154" i="47"/>
  <c r="E658" i="47"/>
  <c r="E507" i="47"/>
  <c r="F406" i="47"/>
  <c r="D1016" i="47"/>
  <c r="G144" i="47"/>
  <c r="E782" i="47"/>
  <c r="D1084" i="47"/>
  <c r="D128" i="47"/>
  <c r="D941" i="47"/>
  <c r="F630" i="47"/>
  <c r="C115" i="47"/>
  <c r="C778" i="47"/>
  <c r="D978" i="47"/>
  <c r="D991" i="47"/>
  <c r="C849" i="47"/>
  <c r="C737" i="47"/>
  <c r="G505" i="47"/>
  <c r="D1050" i="47"/>
  <c r="E867" i="47"/>
  <c r="F420" i="47"/>
  <c r="E413" i="47"/>
  <c r="C633" i="47"/>
  <c r="D972" i="47"/>
  <c r="E624" i="47"/>
  <c r="D870" i="47"/>
  <c r="C913" i="47"/>
  <c r="C151" i="47"/>
  <c r="E1055" i="47"/>
  <c r="F514" i="47"/>
  <c r="E1023" i="47"/>
  <c r="D1131" i="47"/>
  <c r="F953" i="47"/>
  <c r="C947" i="47"/>
  <c r="E1144" i="47"/>
  <c r="G536" i="47"/>
  <c r="F138" i="47"/>
  <c r="E248" i="47"/>
  <c r="E189" i="47"/>
  <c r="C929" i="47"/>
  <c r="G210" i="47"/>
  <c r="F970" i="47"/>
  <c r="G937" i="47"/>
  <c r="C368" i="47"/>
  <c r="E518" i="47"/>
  <c r="D105" i="47"/>
  <c r="G1088" i="47"/>
  <c r="G368" i="47"/>
  <c r="G180" i="47"/>
  <c r="G1032" i="47"/>
  <c r="C605" i="47"/>
  <c r="G987" i="47"/>
  <c r="F899" i="47"/>
  <c r="E190" i="47"/>
  <c r="F840" i="47"/>
  <c r="E428" i="47"/>
  <c r="C397" i="47"/>
  <c r="D1013" i="47"/>
  <c r="D926" i="47"/>
  <c r="F386" i="47"/>
  <c r="C1053" i="47"/>
  <c r="E521" i="47"/>
  <c r="F1013" i="47"/>
  <c r="F870" i="47"/>
  <c r="E229" i="47"/>
  <c r="E1081" i="47"/>
  <c r="E237" i="47"/>
  <c r="G739" i="47"/>
  <c r="C512" i="47"/>
  <c r="C1112" i="47"/>
  <c r="E716" i="47"/>
  <c r="F108" i="47"/>
  <c r="G629" i="47"/>
  <c r="D839" i="47"/>
  <c r="E310" i="47"/>
  <c r="E723" i="47"/>
  <c r="D806" i="47"/>
  <c r="E1012" i="47"/>
  <c r="E721" i="47"/>
  <c r="D788" i="47"/>
  <c r="G1104" i="47"/>
  <c r="G1136" i="47"/>
  <c r="F1017" i="47"/>
  <c r="E846" i="47"/>
  <c r="E407" i="47"/>
  <c r="E1075" i="47"/>
  <c r="E1039" i="47"/>
  <c r="D739" i="47"/>
  <c r="G237" i="47"/>
  <c r="G1039" i="47"/>
  <c r="C716" i="47"/>
  <c r="G641" i="47"/>
  <c r="F460" i="47"/>
  <c r="C495" i="47"/>
  <c r="D915" i="47"/>
  <c r="F162" i="47"/>
  <c r="F1032" i="47"/>
  <c r="F652" i="47"/>
  <c r="F1006" i="47"/>
  <c r="H397" i="47" l="1"/>
  <c r="H151" i="47"/>
  <c r="H913" i="47"/>
  <c r="H778" i="47"/>
  <c r="H115" i="47"/>
  <c r="H880" i="47"/>
  <c r="H685" i="47"/>
  <c r="H712" i="47"/>
  <c r="H1108" i="47"/>
  <c r="H478" i="47"/>
  <c r="H688" i="47"/>
  <c r="H952" i="47"/>
  <c r="H109" i="47"/>
  <c r="H988" i="47"/>
  <c r="H946" i="47"/>
  <c r="H1129" i="47"/>
  <c r="H544" i="47"/>
  <c r="H196" i="47"/>
  <c r="H859" i="47"/>
  <c r="H175" i="47"/>
  <c r="H616" i="47"/>
  <c r="H1081" i="47"/>
  <c r="H799" i="47"/>
  <c r="H1150" i="47"/>
  <c r="H313" i="47"/>
  <c r="H874" i="47"/>
  <c r="H289" i="47"/>
  <c r="H937" i="47"/>
  <c r="H274" i="47"/>
  <c r="H301" i="47"/>
  <c r="H658" i="47"/>
  <c r="H328" i="47"/>
  <c r="H757" i="47"/>
  <c r="H631" i="47"/>
  <c r="H385" i="47"/>
  <c r="H844" i="47"/>
  <c r="H625" i="47"/>
  <c r="H847" i="47"/>
  <c r="H148" i="47"/>
  <c r="H502" i="47"/>
  <c r="H910" i="47"/>
  <c r="H754" i="47"/>
  <c r="H259" i="47"/>
  <c r="H718" i="47"/>
  <c r="H487" i="47"/>
  <c r="H964" i="47"/>
  <c r="H409" i="47"/>
  <c r="H154" i="47"/>
  <c r="H784" i="47"/>
  <c r="H508" i="47"/>
  <c r="H340" i="47"/>
  <c r="H670" i="47"/>
  <c r="H709" i="47"/>
  <c r="H997" i="47"/>
  <c r="H676" i="47"/>
  <c r="H1069" i="47"/>
  <c r="H1030" i="47"/>
  <c r="H484" i="47"/>
  <c r="H682" i="47"/>
  <c r="H169" i="47"/>
  <c r="H1087" i="47"/>
  <c r="H817" i="47"/>
  <c r="H202" i="47"/>
  <c r="H277" i="47"/>
  <c r="H901" i="47"/>
  <c r="H142" i="47"/>
  <c r="H1009" i="47"/>
  <c r="H382" i="47"/>
  <c r="H211" i="47"/>
  <c r="H511" i="47"/>
  <c r="H529" i="47"/>
  <c r="H667" i="47"/>
  <c r="H253" i="47"/>
  <c r="H415" i="47"/>
  <c r="H826" i="47"/>
  <c r="H739" i="47"/>
  <c r="H1057" i="47"/>
  <c r="H457" i="47"/>
  <c r="H790" i="47"/>
  <c r="H475" i="47"/>
  <c r="H820" i="47"/>
  <c r="H235" i="47"/>
  <c r="H244" i="47"/>
  <c r="H727" i="47"/>
  <c r="H217" i="47"/>
  <c r="H742" i="47"/>
  <c r="H730" i="47"/>
  <c r="H646" i="47"/>
  <c r="H970" i="47"/>
  <c r="H463" i="47"/>
  <c r="H1036" i="47"/>
  <c r="H832" i="47"/>
  <c r="H112" i="47"/>
  <c r="H481" i="47"/>
  <c r="H391" i="47"/>
  <c r="H1042" i="47"/>
  <c r="H664" i="47"/>
  <c r="H622" i="47"/>
  <c r="H430" i="47"/>
  <c r="H1141" i="47"/>
  <c r="H550" i="47"/>
  <c r="H406" i="47"/>
  <c r="H532" i="47"/>
  <c r="H553" i="47"/>
  <c r="H283" i="47"/>
  <c r="H448" i="47"/>
  <c r="H922" i="47"/>
  <c r="H118" i="47"/>
  <c r="H418" i="47"/>
  <c r="H982" i="47"/>
  <c r="H232" i="47"/>
  <c r="H943" i="47"/>
  <c r="H1084" i="47"/>
  <c r="H865" i="47"/>
  <c r="H526" i="47"/>
  <c r="H967" i="47"/>
  <c r="H319" i="47"/>
  <c r="H1066" i="47"/>
  <c r="H187" i="47"/>
  <c r="H124" i="47"/>
  <c r="H721" i="47"/>
  <c r="H427" i="47"/>
  <c r="H958" i="47"/>
  <c r="H103" i="47"/>
  <c r="H1021" i="47"/>
  <c r="H643" i="47"/>
  <c r="H94" i="47"/>
  <c r="H493" i="47"/>
  <c r="H424" i="47"/>
  <c r="H163" i="47"/>
  <c r="H241" i="47"/>
  <c r="H172" i="47"/>
  <c r="H862" i="47"/>
  <c r="H877" i="47"/>
  <c r="H304" i="47"/>
  <c r="H772" i="47"/>
  <c r="H190" i="47"/>
  <c r="H835" i="47"/>
  <c r="H856" i="47"/>
  <c r="H1045" i="47"/>
  <c r="H1135" i="47"/>
  <c r="H1024" i="47"/>
  <c r="H97" i="47"/>
  <c r="H466" i="47"/>
  <c r="H991" i="47"/>
  <c r="H976" i="47"/>
  <c r="H331" i="47"/>
  <c r="H247" i="47"/>
  <c r="H451" i="47"/>
  <c r="H934" i="47"/>
  <c r="H355" i="47"/>
  <c r="H724" i="47"/>
  <c r="H1060" i="47"/>
  <c r="H256" i="47"/>
  <c r="H733" i="47"/>
  <c r="H160" i="47"/>
  <c r="H1063" i="47"/>
  <c r="H787" i="47"/>
  <c r="H271" i="47"/>
  <c r="H823" i="47"/>
  <c r="H223" i="47"/>
  <c r="H496" i="47"/>
  <c r="H412" i="47"/>
  <c r="H295" i="47"/>
  <c r="H889" i="47"/>
  <c r="H868" i="47"/>
  <c r="H490" i="47"/>
  <c r="H838" i="47"/>
  <c r="H205" i="47"/>
  <c r="H442" i="47"/>
  <c r="H220" i="47"/>
  <c r="H145" i="47"/>
  <c r="H325" i="47"/>
  <c r="H373" i="47"/>
  <c r="H1126" i="47"/>
  <c r="H133" i="47"/>
  <c r="H1048" i="47"/>
  <c r="H226" i="47"/>
  <c r="H343" i="47"/>
  <c r="H694" i="47"/>
  <c r="H376" i="47"/>
  <c r="H1099" i="47"/>
  <c r="H895" i="47"/>
  <c r="H904" i="47"/>
  <c r="H400" i="47"/>
  <c r="H940" i="47"/>
  <c r="H1075" i="47"/>
  <c r="H985" i="47"/>
  <c r="H916" i="47"/>
  <c r="H745" i="47"/>
  <c r="H322" i="47"/>
  <c r="H673" i="47"/>
  <c r="H199" i="47"/>
  <c r="H715" i="47"/>
  <c r="H697" i="47"/>
  <c r="H472" i="47"/>
  <c r="H130" i="47"/>
  <c r="H352" i="47"/>
  <c r="H931" i="47"/>
  <c r="H286" i="47"/>
  <c r="H229" i="47"/>
  <c r="H796" i="47"/>
  <c r="H679" i="47"/>
  <c r="H871" i="47"/>
  <c r="H973" i="47"/>
  <c r="H1117" i="47"/>
  <c r="H262" i="47"/>
  <c r="H208" i="47"/>
  <c r="H436" i="47"/>
  <c r="H841" i="47"/>
  <c r="H280" i="47"/>
  <c r="H748" i="47"/>
  <c r="H520" i="47"/>
  <c r="H1054" i="47"/>
  <c r="H781" i="47"/>
  <c r="H1039" i="47"/>
  <c r="H535" i="47"/>
  <c r="H760" i="47"/>
  <c r="H925" i="47"/>
  <c r="H178" i="47"/>
  <c r="H1018" i="47"/>
  <c r="H928" i="47"/>
  <c r="H439" i="47"/>
  <c r="H238" i="47"/>
  <c r="H1006" i="47"/>
  <c r="H736" i="47"/>
  <c r="H445" i="47"/>
  <c r="H1144" i="47"/>
  <c r="H892" i="47"/>
  <c r="H1033" i="47"/>
  <c r="H298" i="47"/>
  <c r="H829" i="47"/>
  <c r="H1015" i="47"/>
  <c r="H700" i="47"/>
  <c r="H166" i="47"/>
  <c r="H1111" i="47"/>
  <c r="H1093" i="47"/>
  <c r="H370" i="47"/>
  <c r="H454" i="47"/>
  <c r="H214" i="47"/>
  <c r="H181" i="47"/>
  <c r="H517" i="47"/>
  <c r="H1027" i="47"/>
  <c r="H898" i="47"/>
  <c r="H334" i="47"/>
  <c r="H703" i="47"/>
  <c r="H367" i="47"/>
  <c r="H1096" i="47"/>
  <c r="H775" i="47"/>
  <c r="H769" i="47"/>
  <c r="H346" i="47"/>
  <c r="H364" i="47"/>
  <c r="H1105" i="47"/>
  <c r="H1012" i="47"/>
  <c r="H379" i="47"/>
  <c r="H1051" i="47"/>
  <c r="H538" i="47"/>
  <c r="H919" i="47"/>
  <c r="H1147" i="47"/>
  <c r="H814" i="47"/>
  <c r="H640" i="47"/>
  <c r="H514" i="47"/>
  <c r="H652" i="47"/>
  <c r="H1102" i="47"/>
  <c r="H886" i="47"/>
  <c r="H691" i="47"/>
  <c r="H850" i="47"/>
  <c r="H949" i="47"/>
  <c r="H337" i="47"/>
  <c r="H184" i="47"/>
  <c r="H634" i="47"/>
  <c r="H361" i="47"/>
  <c r="H193" i="47"/>
  <c r="H649" i="47"/>
  <c r="H808" i="47"/>
  <c r="H388" i="47"/>
  <c r="H91" i="47"/>
  <c r="H811" i="47"/>
  <c r="H751" i="47"/>
  <c r="H403" i="47"/>
  <c r="H547" i="47"/>
  <c r="H655" i="47"/>
  <c r="H628" i="47"/>
  <c r="H1120" i="47"/>
  <c r="H292" i="47"/>
  <c r="H802" i="47"/>
  <c r="H121" i="47"/>
  <c r="H955" i="47"/>
  <c r="H1090" i="47"/>
  <c r="H1138" i="47"/>
  <c r="H1132" i="47"/>
  <c r="H460" i="47"/>
  <c r="H499" i="47"/>
  <c r="H433" i="47"/>
  <c r="H853" i="47"/>
  <c r="H358" i="47"/>
  <c r="H268" i="47"/>
  <c r="H505" i="47"/>
  <c r="H793" i="47"/>
  <c r="H766" i="47"/>
  <c r="H250" i="47"/>
  <c r="H1003" i="47"/>
  <c r="H316" i="47"/>
  <c r="H127" i="47"/>
  <c r="H805" i="47"/>
  <c r="H961" i="47"/>
  <c r="H469" i="47"/>
  <c r="H1114" i="47"/>
  <c r="H139" i="47"/>
  <c r="H106" i="47"/>
  <c r="H706" i="47"/>
  <c r="H421" i="47"/>
  <c r="H310" i="47"/>
  <c r="H523" i="47"/>
  <c r="H349" i="47"/>
  <c r="H394" i="47"/>
  <c r="H883" i="47"/>
  <c r="H100" i="47"/>
  <c r="H265" i="47"/>
  <c r="H661" i="47"/>
  <c r="H637" i="47"/>
  <c r="H1000" i="47"/>
  <c r="H88" i="47"/>
  <c r="H994" i="47"/>
  <c r="H979" i="47"/>
  <c r="H1123" i="47"/>
  <c r="H157" i="47"/>
  <c r="H1072" i="47"/>
  <c r="H136" i="47"/>
  <c r="H1078" i="47"/>
  <c r="H907" i="47"/>
  <c r="H307" i="47"/>
  <c r="H541" i="47"/>
  <c r="H763" i="47"/>
  <c r="A137" i="56"/>
  <c r="B136" i="56"/>
  <c r="A138" i="56" l="1"/>
  <c r="B137" i="56"/>
  <c r="A139" i="56" l="1"/>
  <c r="B138" i="56"/>
  <c r="A140" i="56" l="1"/>
  <c r="B139" i="56"/>
  <c r="A141" i="56" l="1"/>
  <c r="B140" i="56"/>
  <c r="A142" i="56" l="1"/>
  <c r="B141" i="56"/>
  <c r="A143" i="56" l="1"/>
  <c r="B142" i="56"/>
  <c r="A144" i="56" l="1"/>
  <c r="B143" i="56"/>
  <c r="A145" i="56" l="1"/>
  <c r="B144" i="56"/>
  <c r="A146" i="56" l="1"/>
  <c r="B145" i="56"/>
  <c r="A147" i="56" l="1"/>
  <c r="B146" i="56"/>
  <c r="A148" i="56" l="1"/>
  <c r="B147" i="56"/>
  <c r="A149" i="56" l="1"/>
  <c r="B148" i="56"/>
  <c r="A150" i="56" l="1"/>
  <c r="B149" i="56"/>
  <c r="A151" i="56" l="1"/>
  <c r="B150" i="56"/>
  <c r="A152" i="56" l="1"/>
  <c r="B151" i="56"/>
  <c r="A153" i="56" l="1"/>
  <c r="B152" i="56"/>
  <c r="A154" i="56" l="1"/>
  <c r="B153" i="56"/>
  <c r="A155" i="56" l="1"/>
  <c r="B154" i="56"/>
  <c r="A156" i="56" l="1"/>
  <c r="B155" i="56"/>
  <c r="A157" i="56" l="1"/>
  <c r="B156" i="56"/>
  <c r="A158" i="56" l="1"/>
  <c r="B157" i="56"/>
  <c r="A159" i="56" l="1"/>
  <c r="B158" i="56"/>
  <c r="A160" i="56" l="1"/>
  <c r="B159" i="56"/>
  <c r="A161" i="56" l="1"/>
  <c r="B160" i="56"/>
  <c r="A162" i="56" l="1"/>
  <c r="B161" i="56"/>
  <c r="A163" i="56" l="1"/>
  <c r="B162" i="56"/>
  <c r="A164" i="56" l="1"/>
  <c r="B163" i="56"/>
  <c r="A165" i="56" l="1"/>
  <c r="B164" i="56"/>
  <c r="A166" i="56" l="1"/>
  <c r="B165" i="56"/>
  <c r="A167" i="56" l="1"/>
  <c r="B166" i="56"/>
  <c r="A168" i="56" l="1"/>
  <c r="B167" i="56"/>
  <c r="A169" i="56" l="1"/>
  <c r="B168" i="56"/>
  <c r="A170" i="56" l="1"/>
  <c r="B169" i="56"/>
  <c r="A171" i="56" l="1"/>
  <c r="B170" i="56"/>
  <c r="A172" i="56" l="1"/>
  <c r="B171" i="56"/>
  <c r="A173" i="56" l="1"/>
  <c r="B172" i="56"/>
  <c r="A174" i="56" l="1"/>
  <c r="B173" i="56"/>
  <c r="A175" i="56" l="1"/>
  <c r="B174" i="56"/>
  <c r="A176" i="56" l="1"/>
  <c r="B175" i="56"/>
  <c r="A177" i="56" l="1"/>
  <c r="B176" i="56"/>
  <c r="A178" i="56" l="1"/>
  <c r="B177" i="56"/>
  <c r="A179" i="56" l="1"/>
  <c r="B178" i="56"/>
  <c r="A180" i="56" l="1"/>
  <c r="B179" i="56"/>
  <c r="A181" i="56" l="1"/>
  <c r="B180" i="56"/>
  <c r="A182" i="56" l="1"/>
  <c r="B181" i="56"/>
  <c r="A183" i="56" l="1"/>
  <c r="B182" i="56"/>
  <c r="A184" i="56" l="1"/>
  <c r="B183" i="56"/>
  <c r="A185" i="56" l="1"/>
  <c r="B184" i="56"/>
  <c r="A186" i="56" l="1"/>
  <c r="B185" i="56"/>
  <c r="A187" i="56" l="1"/>
  <c r="B186" i="56"/>
  <c r="A188" i="56" l="1"/>
  <c r="B187" i="56"/>
  <c r="A189" i="56" l="1"/>
  <c r="B188" i="56"/>
  <c r="A190" i="56" l="1"/>
  <c r="B189" i="56"/>
  <c r="A191" i="56" l="1"/>
  <c r="B190" i="56"/>
  <c r="A192" i="56" l="1"/>
  <c r="B191" i="56"/>
  <c r="A193" i="56" l="1"/>
  <c r="B192" i="56"/>
  <c r="A194" i="56" l="1"/>
  <c r="B193" i="56"/>
  <c r="A195" i="56" l="1"/>
  <c r="B194" i="56"/>
  <c r="A196" i="56" l="1"/>
  <c r="B195" i="56"/>
  <c r="A197" i="56" l="1"/>
  <c r="B196" i="56"/>
  <c r="A198" i="56" l="1"/>
  <c r="B197" i="56"/>
  <c r="A199" i="56" l="1"/>
  <c r="B198" i="56"/>
  <c r="A200" i="56" l="1"/>
  <c r="B199" i="56"/>
  <c r="A201" i="56" l="1"/>
  <c r="B200" i="56"/>
  <c r="A202" i="56" l="1"/>
  <c r="B201" i="56"/>
  <c r="A203" i="56" l="1"/>
  <c r="B202" i="56"/>
  <c r="A204" i="56" l="1"/>
  <c r="B203" i="56"/>
  <c r="A205" i="56" l="1"/>
  <c r="B204" i="56"/>
  <c r="A206" i="56" l="1"/>
  <c r="B205" i="56"/>
  <c r="A207" i="56" l="1"/>
  <c r="B206" i="56"/>
  <c r="A208" i="56" l="1"/>
  <c r="B207" i="56"/>
  <c r="A209" i="56" l="1"/>
  <c r="B208" i="56"/>
  <c r="A210" i="56" l="1"/>
  <c r="B209" i="56"/>
  <c r="A211" i="56" l="1"/>
  <c r="B210" i="56"/>
  <c r="A212" i="56" l="1"/>
  <c r="B211" i="56"/>
  <c r="A213" i="56" l="1"/>
  <c r="B212" i="56"/>
  <c r="A214" i="56" l="1"/>
  <c r="B213" i="56"/>
  <c r="A215" i="56" l="1"/>
  <c r="B214" i="56"/>
  <c r="A216" i="56" l="1"/>
  <c r="B215" i="56"/>
  <c r="A217" i="56" l="1"/>
  <c r="B216" i="56"/>
  <c r="A218" i="56" l="1"/>
  <c r="B217" i="56"/>
  <c r="A219" i="56" l="1"/>
  <c r="B218" i="56"/>
  <c r="A220" i="56" l="1"/>
  <c r="B219" i="56"/>
  <c r="A221" i="56" l="1"/>
  <c r="B220" i="56"/>
  <c r="A222" i="56" l="1"/>
  <c r="B221" i="56"/>
  <c r="A223" i="56" l="1"/>
  <c r="B222" i="56"/>
  <c r="A224" i="56" l="1"/>
  <c r="B223" i="56"/>
  <c r="A225" i="56" l="1"/>
  <c r="B224" i="56"/>
  <c r="A226" i="56" l="1"/>
  <c r="B225" i="56"/>
  <c r="A227" i="56" l="1"/>
  <c r="B226" i="56"/>
  <c r="A228" i="56" l="1"/>
  <c r="B227" i="56"/>
  <c r="A229" i="56" l="1"/>
  <c r="B228" i="56"/>
  <c r="A230" i="56" l="1"/>
  <c r="B229" i="56"/>
  <c r="A231" i="56" l="1"/>
  <c r="B230" i="56"/>
  <c r="A232" i="56" l="1"/>
  <c r="B231" i="56"/>
  <c r="A233" i="56" l="1"/>
  <c r="B232" i="56"/>
  <c r="A234" i="56" l="1"/>
  <c r="B233" i="56"/>
  <c r="A235" i="56" l="1"/>
  <c r="B234" i="56"/>
  <c r="A236" i="56" l="1"/>
  <c r="B235" i="56"/>
  <c r="A237" i="56" l="1"/>
  <c r="B236" i="56"/>
  <c r="A238" i="56" l="1"/>
  <c r="B237" i="56"/>
  <c r="A239" i="56" l="1"/>
  <c r="B238" i="56"/>
  <c r="A240" i="56" l="1"/>
  <c r="B239" i="56"/>
  <c r="A241" i="56" l="1"/>
  <c r="B240" i="56"/>
  <c r="A242" i="56" l="1"/>
  <c r="B241" i="56"/>
  <c r="A243" i="56" l="1"/>
  <c r="B242" i="56"/>
  <c r="A244" i="56" l="1"/>
  <c r="B243" i="56"/>
  <c r="A245" i="56" l="1"/>
  <c r="B244" i="56"/>
  <c r="A246" i="56" l="1"/>
  <c r="B245" i="56"/>
  <c r="A247" i="56" l="1"/>
  <c r="B246" i="56"/>
  <c r="A248" i="56" l="1"/>
  <c r="B247" i="56"/>
  <c r="A249" i="56" l="1"/>
  <c r="B248" i="56"/>
  <c r="A250" i="56" l="1"/>
  <c r="B249" i="56"/>
  <c r="A251" i="56" l="1"/>
  <c r="B250" i="56"/>
  <c r="A252" i="56" l="1"/>
  <c r="B251" i="56"/>
  <c r="A253" i="56" l="1"/>
  <c r="B252" i="56"/>
  <c r="A254" i="56" l="1"/>
  <c r="B253" i="56"/>
  <c r="A255" i="56" l="1"/>
  <c r="B254" i="56"/>
  <c r="A256" i="56" l="1"/>
  <c r="B255" i="56"/>
  <c r="A257" i="56" l="1"/>
  <c r="B256" i="56"/>
  <c r="A258" i="56" l="1"/>
  <c r="B257" i="56"/>
  <c r="A259" i="56" l="1"/>
  <c r="B258" i="56"/>
  <c r="A260" i="56" l="1"/>
  <c r="B259" i="56"/>
  <c r="A261" i="56" l="1"/>
  <c r="B260" i="56"/>
  <c r="A262" i="56" l="1"/>
  <c r="B261" i="56"/>
  <c r="A263" i="56" l="1"/>
  <c r="B262" i="56"/>
  <c r="A264" i="56" l="1"/>
  <c r="B263" i="56"/>
  <c r="A265" i="56" l="1"/>
  <c r="B264" i="56"/>
  <c r="A266" i="56" l="1"/>
  <c r="B265" i="56"/>
  <c r="A267" i="56" l="1"/>
  <c r="B266" i="56"/>
  <c r="A268" i="56" l="1"/>
  <c r="B267" i="56"/>
  <c r="A269" i="56" l="1"/>
  <c r="B268" i="56"/>
  <c r="A270" i="56" l="1"/>
  <c r="B269" i="56"/>
  <c r="A271" i="56" l="1"/>
  <c r="B270" i="56"/>
  <c r="A272" i="56" l="1"/>
  <c r="B271" i="56"/>
  <c r="A273" i="56" l="1"/>
  <c r="B272" i="56"/>
  <c r="A274" i="56" l="1"/>
  <c r="B274" i="56" s="1"/>
  <c r="B273" i="5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<sst xmlns="http://schemas.openxmlformats.org/spreadsheetml/2006/main" count="7197" uniqueCount="956">
  <si>
    <t>Match</t>
  </si>
  <si>
    <t>Datum</t>
  </si>
  <si>
    <t>Uur</t>
  </si>
  <si>
    <t>Thuis</t>
  </si>
  <si>
    <t>Uit</t>
  </si>
  <si>
    <t>Biljart</t>
  </si>
  <si>
    <t>Opmerking</t>
  </si>
  <si>
    <t>Periode</t>
  </si>
  <si>
    <t>wedstrijd</t>
  </si>
  <si>
    <t>Datum_KBBB</t>
  </si>
  <si>
    <t>spelers onder 100</t>
  </si>
  <si>
    <t>Clubdag</t>
  </si>
  <si>
    <t>Weekdag</t>
  </si>
  <si>
    <t>Biljart1</t>
  </si>
  <si>
    <t>Biljart2</t>
  </si>
  <si>
    <t>Biljart3</t>
  </si>
  <si>
    <t>Biljart4</t>
  </si>
  <si>
    <t>Biljart5</t>
  </si>
  <si>
    <t>De Middel</t>
  </si>
  <si>
    <t>KERKUILEN</t>
  </si>
  <si>
    <t>Meeuwen 1</t>
  </si>
  <si>
    <t>Meeuwen 2</t>
  </si>
  <si>
    <t>DK D085</t>
  </si>
  <si>
    <t>DK D097</t>
  </si>
  <si>
    <t>MASTERS 1</t>
  </si>
  <si>
    <t>DK D115</t>
  </si>
  <si>
    <t>DK D128</t>
  </si>
  <si>
    <t>BA A086</t>
  </si>
  <si>
    <t>BA A104</t>
  </si>
  <si>
    <t>VL A122</t>
  </si>
  <si>
    <t>VL A146</t>
  </si>
  <si>
    <t>VL A161</t>
  </si>
  <si>
    <t>VL A173</t>
  </si>
  <si>
    <t>MASTERS 2</t>
  </si>
  <si>
    <t>DK E096</t>
  </si>
  <si>
    <t>DK E102</t>
  </si>
  <si>
    <t>DK E108</t>
  </si>
  <si>
    <t>DK E120</t>
  </si>
  <si>
    <t>DK E126</t>
  </si>
  <si>
    <t>DK E132</t>
  </si>
  <si>
    <t>DGQ 2</t>
  </si>
  <si>
    <t>BA B095</t>
  </si>
  <si>
    <t>BA B119</t>
  </si>
  <si>
    <t>VL A126</t>
  </si>
  <si>
    <t>VL A128</t>
  </si>
  <si>
    <t>VL A134</t>
  </si>
  <si>
    <t>VL A142</t>
  </si>
  <si>
    <t>VL A158</t>
  </si>
  <si>
    <t>VL A174</t>
  </si>
  <si>
    <t>BA B079</t>
  </si>
  <si>
    <t>BA B087</t>
  </si>
  <si>
    <t>BA B109</t>
  </si>
  <si>
    <t>BA B128</t>
  </si>
  <si>
    <t>VL A160</t>
  </si>
  <si>
    <t>VL A175</t>
  </si>
  <si>
    <t>DGQ 1</t>
  </si>
  <si>
    <t>BA C081</t>
  </si>
  <si>
    <t>BA C129</t>
  </si>
  <si>
    <t>VL B146</t>
  </si>
  <si>
    <t>VL B161</t>
  </si>
  <si>
    <t>VL B173</t>
  </si>
  <si>
    <t>BA D081</t>
  </si>
  <si>
    <t>BA D100</t>
  </si>
  <si>
    <t>BA D112</t>
  </si>
  <si>
    <t>VL B124</t>
  </si>
  <si>
    <t>VL B144</t>
  </si>
  <si>
    <t>VL B160</t>
  </si>
  <si>
    <t>VL B175</t>
  </si>
  <si>
    <t>VL B126</t>
  </si>
  <si>
    <t>VL B128</t>
  </si>
  <si>
    <t>VL B134</t>
  </si>
  <si>
    <t>VL B142</t>
  </si>
  <si>
    <t>VL B158</t>
  </si>
  <si>
    <t>VL B174</t>
  </si>
  <si>
    <t>VL B135</t>
  </si>
  <si>
    <t>VL B167</t>
  </si>
  <si>
    <t>Datum_GEKA</t>
  </si>
  <si>
    <t>KAPU</t>
  </si>
  <si>
    <t>verli</t>
  </si>
  <si>
    <t>willy's place 1</t>
  </si>
  <si>
    <t>den thys</t>
  </si>
  <si>
    <t>huis ten halve</t>
  </si>
  <si>
    <t>starrenhof</t>
  </si>
  <si>
    <t>Dagnr</t>
  </si>
  <si>
    <t>T</t>
  </si>
  <si>
    <t>13:00u</t>
  </si>
  <si>
    <t>KA A075</t>
  </si>
  <si>
    <t>KA A101</t>
  </si>
  <si>
    <t>KA A107</t>
  </si>
  <si>
    <t>KA A119</t>
  </si>
  <si>
    <t>KA A125</t>
  </si>
  <si>
    <t>VL A106</t>
  </si>
  <si>
    <t>VL A114</t>
  </si>
  <si>
    <t>KA A081</t>
  </si>
  <si>
    <t>KA A094</t>
  </si>
  <si>
    <t>KA A112</t>
  </si>
  <si>
    <t>KA A129</t>
  </si>
  <si>
    <t>VL A110</t>
  </si>
  <si>
    <t>VL A108</t>
  </si>
  <si>
    <t>VL A124</t>
  </si>
  <si>
    <t>VL B106</t>
  </si>
  <si>
    <t>VL B114</t>
  </si>
  <si>
    <t>VL B108</t>
  </si>
  <si>
    <t>VL B103</t>
  </si>
  <si>
    <t>VL B115</t>
  </si>
  <si>
    <t>VL B182</t>
  </si>
  <si>
    <t>B.C. DE NOORDERKEMPEN 1</t>
  </si>
  <si>
    <t>B.C. SCHIL-DORP 1</t>
  </si>
  <si>
    <t>B.C. DAF 1</t>
  </si>
  <si>
    <t>B.C. SALAMANDER 1</t>
  </si>
  <si>
    <t>B.C. DEN ENGEL 1</t>
  </si>
  <si>
    <t>B.C. OP DE MEIR 1</t>
  </si>
  <si>
    <t>B.C. DE LEUG 1</t>
  </si>
  <si>
    <t>B.C. ZEVENBERGEN 1</t>
  </si>
  <si>
    <t>B.C. BILJART-WORLD 2</t>
  </si>
  <si>
    <t>B.C. DEN EIK 1</t>
  </si>
  <si>
    <t>B.C. DE STER 1</t>
  </si>
  <si>
    <t>B.C. OP DE MEIR 2</t>
  </si>
  <si>
    <t>B.C. HEMIKSEM 1</t>
  </si>
  <si>
    <t>B.C. DE PLOEG 1</t>
  </si>
  <si>
    <t>B.C. BILJART-WORLD 1</t>
  </si>
  <si>
    <t>GROBBENDONKSE B.C. 1</t>
  </si>
  <si>
    <t>B.C. BOUWEL 1</t>
  </si>
  <si>
    <t>B.C. K.O.T. - MEER 1</t>
  </si>
  <si>
    <t>B.C. KAPELSE 1</t>
  </si>
  <si>
    <t>B.C. SCHIL-DORP 2</t>
  </si>
  <si>
    <t>B.C. DE LEUG 2</t>
  </si>
  <si>
    <t>B.C. BOUWEL 2</t>
  </si>
  <si>
    <t>B.C. DE COECK Federatie 1</t>
  </si>
  <si>
    <t>B.C. DE PLOEG 3</t>
  </si>
  <si>
    <t>B.C. DE PLOEG 2</t>
  </si>
  <si>
    <t>BA D089</t>
  </si>
  <si>
    <t>BA C089</t>
  </si>
  <si>
    <t>B.C. BOUWEL 3</t>
  </si>
  <si>
    <t>B.C. MOLLENHOF 3</t>
  </si>
  <si>
    <t>B.C. DE PLOEG 5</t>
  </si>
  <si>
    <t>B.C. KAPELSE 2</t>
  </si>
  <si>
    <t>B.C. MOLLENHOF 1</t>
  </si>
  <si>
    <t>BA A110</t>
  </si>
  <si>
    <t>BA C111</t>
  </si>
  <si>
    <t>K.B.C. BILJARTVRIENDEN/TU 2</t>
  </si>
  <si>
    <t>BA D118</t>
  </si>
  <si>
    <t>KWB DEURNE B.C. 1</t>
  </si>
  <si>
    <t>DE NIEUWE LANTAARN 2</t>
  </si>
  <si>
    <t>B.C. BILJART-WORLD 3</t>
  </si>
  <si>
    <t>Wildert 2</t>
  </si>
  <si>
    <t>Den Aker 1</t>
  </si>
  <si>
    <t>Putse 3-Band</t>
  </si>
  <si>
    <t>V Gastel &amp; Aernouts</t>
  </si>
  <si>
    <t>Stroop J.</t>
  </si>
  <si>
    <t>KBBA-30</t>
  </si>
  <si>
    <t xml:space="preserve">Vinck &amp; Ceulemans </t>
  </si>
  <si>
    <t>Goetkint &amp; V Gastel</t>
  </si>
  <si>
    <t>De De Biezen 1</t>
  </si>
  <si>
    <t>GEKA</t>
  </si>
  <si>
    <t>Boven 100 P</t>
  </si>
  <si>
    <t>. . . , . .  €
. . . , . .  €</t>
  </si>
  <si>
    <t>Payconiq
Cash</t>
  </si>
  <si>
    <t xml:space="preserve">Afrekening geplande wedstrijden en ontmoetingen </t>
  </si>
  <si>
    <t xml:space="preserve">Thuisploeg </t>
  </si>
  <si>
    <t>Bezoekende ploeg</t>
  </si>
  <si>
    <t>Bedrag</t>
  </si>
  <si>
    <t>Naam</t>
  </si>
  <si>
    <t>DE MIDDEL 7</t>
  </si>
  <si>
    <t>DE MIDDEL 1</t>
  </si>
  <si>
    <t>DE MIDDEL 3</t>
  </si>
  <si>
    <t>DE MIDDEL 5</t>
  </si>
  <si>
    <t>DE MIDDEL 4</t>
  </si>
  <si>
    <t>DE MIDDEL 2</t>
  </si>
  <si>
    <t>DE MIDDEL 6</t>
  </si>
  <si>
    <t>BWM-Nr.</t>
  </si>
  <si>
    <t>Rooie Bal 2</t>
  </si>
  <si>
    <t>GSE</t>
  </si>
  <si>
    <t>Hazeduinen</t>
  </si>
  <si>
    <t>Starrenhof</t>
  </si>
  <si>
    <t>Oude Glorie</t>
  </si>
  <si>
    <t>Kerkuilen</t>
  </si>
  <si>
    <t>Den Thys</t>
  </si>
  <si>
    <t>De Geesten</t>
  </si>
  <si>
    <t>Wit Paard</t>
  </si>
  <si>
    <t>19:30u</t>
  </si>
  <si>
    <t>VHA034</t>
  </si>
  <si>
    <t>VHA049</t>
  </si>
  <si>
    <t xml:space="preserve">BC De Ster 1 </t>
  </si>
  <si>
    <t xml:space="preserve">BC DAF 1 </t>
  </si>
  <si>
    <t xml:space="preserve">BC DE PLOEG 2 </t>
  </si>
  <si>
    <t xml:space="preserve">BILJART-WORLD 1 </t>
  </si>
  <si>
    <t xml:space="preserve">BILJART-WORLD 2 </t>
  </si>
  <si>
    <t xml:space="preserve">Schil-Dorp 1 </t>
  </si>
  <si>
    <t xml:space="preserve">BC DE PLOEG 1 </t>
  </si>
  <si>
    <t>VHA012</t>
  </si>
  <si>
    <t>VHA045</t>
  </si>
  <si>
    <t xml:space="preserve">De Leug 1 </t>
  </si>
  <si>
    <t xml:space="preserve">BC HEMIKSEM 1 </t>
  </si>
  <si>
    <t xml:space="preserve">T.B.A. BILJARTPALACE 4 </t>
  </si>
  <si>
    <t xml:space="preserve">BC LUGO 2 </t>
  </si>
  <si>
    <t>VHA011</t>
  </si>
  <si>
    <t>VHA023</t>
  </si>
  <si>
    <t>VHA031</t>
  </si>
  <si>
    <t xml:space="preserve">BILJART-WORLD 4 </t>
  </si>
  <si>
    <t xml:space="preserve">BC LUGO 1 </t>
  </si>
  <si>
    <t xml:space="preserve">AVENUE 1 </t>
  </si>
  <si>
    <t>Biezen 1</t>
  </si>
  <si>
    <t>Biezen 2</t>
  </si>
  <si>
    <t>Willy's Place 1</t>
  </si>
  <si>
    <t>Huis ten Halve</t>
  </si>
  <si>
    <t>De Volksvriend</t>
  </si>
  <si>
    <t>Willy’s Place 3</t>
  </si>
  <si>
    <t>De 3 Geesten</t>
  </si>
  <si>
    <t>Johnny Boys</t>
  </si>
  <si>
    <t>Den Aker 2</t>
  </si>
  <si>
    <t>PDF</t>
  </si>
  <si>
    <t xml:space="preserve">Zevenbergen 1 </t>
  </si>
  <si>
    <t>Les - J-C - - &gt; Privé</t>
  </si>
  <si>
    <t xml:space="preserve">G E K A </t>
  </si>
  <si>
    <t xml:space="preserve">NK Hr-Rail - BC-Spoor Antwerpen- -&gt; </t>
  </si>
  <si>
    <t xml:space="preserve"> </t>
  </si>
  <si>
    <t>Java</t>
  </si>
  <si>
    <t>Vrij</t>
  </si>
  <si>
    <t>Huis Ten Halve 3</t>
  </si>
  <si>
    <t>De Middel 2</t>
  </si>
  <si>
    <t>De Middel 1</t>
  </si>
  <si>
    <t xml:space="preserve">De Bils </t>
  </si>
  <si>
    <t xml:space="preserve">De Stoempers </t>
  </si>
  <si>
    <t>Willy's Place 2</t>
  </si>
  <si>
    <t xml:space="preserve">Starrenhof </t>
  </si>
  <si>
    <t>De Biezen 1</t>
  </si>
  <si>
    <t>KAPU-2</t>
  </si>
  <si>
    <t>BIEZEN 1</t>
  </si>
  <si>
    <t>MIDDEL 1</t>
  </si>
  <si>
    <t>BIEZEN 2</t>
  </si>
  <si>
    <t>DE BILS</t>
  </si>
  <si>
    <t>DEN THYS</t>
  </si>
  <si>
    <t>GEESTEN</t>
  </si>
  <si>
    <t>HAZEDUINEN</t>
  </si>
  <si>
    <t>HUIS TEN HALVE</t>
  </si>
  <si>
    <t>WILLY'S PLACE 1</t>
  </si>
  <si>
    <t>WIT PAARD</t>
  </si>
  <si>
    <t>STOEMPERS</t>
  </si>
  <si>
    <t>MIDDEL 2</t>
  </si>
  <si>
    <t>STARRENHOF</t>
  </si>
  <si>
    <t>WILLY'S PLACE 2</t>
  </si>
  <si>
    <t>KAPU-1</t>
  </si>
  <si>
    <t xml:space="preserve">Gesloten - Nieuwe lakens- -&gt; </t>
  </si>
  <si>
    <t xml:space="preserve">Rooie Bal 1 </t>
  </si>
  <si>
    <t xml:space="preserve"> Wildert 2</t>
  </si>
  <si>
    <t xml:space="preserve">Meeuwen 1 </t>
  </si>
  <si>
    <t xml:space="preserve">Wildert 1 </t>
  </si>
  <si>
    <t>B/N</t>
  </si>
  <si>
    <t xml:space="preserve">Rooie Bal 2 </t>
  </si>
  <si>
    <t xml:space="preserve">Putte </t>
  </si>
  <si>
    <t xml:space="preserve">Horendonk </t>
  </si>
  <si>
    <t xml:space="preserve">Molenheike </t>
  </si>
  <si>
    <t xml:space="preserve">Oude Glorie </t>
  </si>
  <si>
    <t xml:space="preserve">Meeuwen 2 </t>
  </si>
  <si>
    <t xml:space="preserve">Nispen </t>
  </si>
  <si>
    <t xml:space="preserve">Kerkuilen </t>
  </si>
  <si>
    <t xml:space="preserve">De Spil </t>
  </si>
  <si>
    <t xml:space="preserve">Rebelse M. </t>
  </si>
  <si>
    <t>Sen. Putte</t>
  </si>
  <si>
    <t>Rooie Bal 1</t>
  </si>
  <si>
    <t>Wildert 1</t>
  </si>
  <si>
    <t>BC de Beek</t>
  </si>
  <si>
    <t>Rebelse Meeuwkes</t>
  </si>
  <si>
    <t>Molenheike</t>
  </si>
  <si>
    <t>Horendonk</t>
  </si>
  <si>
    <t>Nispen Gem.</t>
  </si>
  <si>
    <t>maandag 1 februari 2027</t>
  </si>
  <si>
    <t>Sen. Nispen</t>
  </si>
  <si>
    <t>woensdag 3 februari 2027</t>
  </si>
  <si>
    <t>de Spil</t>
  </si>
  <si>
    <t>maandag 15 februari 2027</t>
  </si>
  <si>
    <t>woensdag 17 februari 2027</t>
  </si>
  <si>
    <t>donderdag 18 februari 2027</t>
  </si>
  <si>
    <t>maandag 1 maart 2027</t>
  </si>
  <si>
    <t>woensdag 3 maart 2027</t>
  </si>
  <si>
    <t>maandag 15 maart 2027</t>
  </si>
  <si>
    <t>donderdag 18 maart 2027</t>
  </si>
  <si>
    <t>woensdag 31 maart 2027</t>
  </si>
  <si>
    <t>donderdag 1 april 2027</t>
  </si>
  <si>
    <t>woensdag 14 april 2027</t>
  </si>
  <si>
    <t>donderdag 15 april 2027</t>
  </si>
  <si>
    <t>maandag 26 april 2027</t>
  </si>
  <si>
    <t>woensdag 28 april 2027</t>
  </si>
  <si>
    <t xml:space="preserve">ZEVENBERGEN 1 </t>
  </si>
  <si>
    <t>DK2B004</t>
  </si>
  <si>
    <t xml:space="preserve">DE MIDDEL 2 </t>
  </si>
  <si>
    <t xml:space="preserve">KBC CARAMBOL 2 </t>
  </si>
  <si>
    <t>DK2B013</t>
  </si>
  <si>
    <t>DK2B028</t>
  </si>
  <si>
    <t xml:space="preserve">BC KAPELSE 2 </t>
  </si>
  <si>
    <t>DK2B040</t>
  </si>
  <si>
    <t>DK2B058</t>
  </si>
  <si>
    <t>DK2B064</t>
  </si>
  <si>
    <t xml:space="preserve">BC BOUWEL 1 </t>
  </si>
  <si>
    <t>DK2B080</t>
  </si>
  <si>
    <t xml:space="preserve">BC VOGELZANG 2 </t>
  </si>
  <si>
    <t>DK2B104</t>
  </si>
  <si>
    <t>DK2B119</t>
  </si>
  <si>
    <t>DK2B131</t>
  </si>
  <si>
    <t xml:space="preserve">GOBBENDONCKSE 5 </t>
  </si>
  <si>
    <t>DK2B143</t>
  </si>
  <si>
    <t xml:space="preserve">KBC BILJARTVRIENDEN 1 </t>
  </si>
  <si>
    <t>DK2B163</t>
  </si>
  <si>
    <t>DK2B155</t>
  </si>
  <si>
    <t>DK2B124</t>
  </si>
  <si>
    <t>DK2B035</t>
  </si>
  <si>
    <t>DK2B112</t>
  </si>
  <si>
    <t>DK2B072</t>
  </si>
  <si>
    <t>DK2B171</t>
  </si>
  <si>
    <t>DK2B097</t>
  </si>
  <si>
    <t>DK2B047</t>
  </si>
  <si>
    <t>DK2B052</t>
  </si>
  <si>
    <t>DK2B137</t>
  </si>
  <si>
    <t>DK2B149</t>
  </si>
  <si>
    <t>DK2D032</t>
  </si>
  <si>
    <t xml:space="preserve">BC DE PLOEG 5 </t>
  </si>
  <si>
    <t xml:space="preserve">DE MIDDEL 1 </t>
  </si>
  <si>
    <t>DK2D096</t>
  </si>
  <si>
    <t xml:space="preserve">BC HEMIKSEM 3 </t>
  </si>
  <si>
    <t>DK2D048</t>
  </si>
  <si>
    <t xml:space="preserve">BC LUGO 3 </t>
  </si>
  <si>
    <t>DK2D177</t>
  </si>
  <si>
    <t xml:space="preserve">BC MOLLENHOF 3 </t>
  </si>
  <si>
    <t>DK2D140</t>
  </si>
  <si>
    <t xml:space="preserve">BC OP DE MEIR 3 </t>
  </si>
  <si>
    <t>DK2D056</t>
  </si>
  <si>
    <t xml:space="preserve">BC VOGELZANG 1 </t>
  </si>
  <si>
    <t>DK2D153</t>
  </si>
  <si>
    <t xml:space="preserve">BILJART EXPRESS 1 </t>
  </si>
  <si>
    <t>DK2D036</t>
  </si>
  <si>
    <t xml:space="preserve">GOBBENDONCKSE 4 </t>
  </si>
  <si>
    <t>DK2D080</t>
  </si>
  <si>
    <t xml:space="preserve">MEERLESE1 </t>
  </si>
  <si>
    <t>DK2D068</t>
  </si>
  <si>
    <t xml:space="preserve">SCHIL-DORP 1 </t>
  </si>
  <si>
    <t>DK2D165</t>
  </si>
  <si>
    <t xml:space="preserve">T.B.A. BILJARTPALACE 5 </t>
  </si>
  <si>
    <t>DK2D024</t>
  </si>
  <si>
    <t xml:space="preserve">BC DE KERN 1 </t>
  </si>
  <si>
    <t>DK2D062</t>
  </si>
  <si>
    <t>DK2D074</t>
  </si>
  <si>
    <t>DK2D086</t>
  </si>
  <si>
    <t>DK2D116</t>
  </si>
  <si>
    <t>DK2D120</t>
  </si>
  <si>
    <t>DK2D132</t>
  </si>
  <si>
    <t>DK2D147</t>
  </si>
  <si>
    <t>DK2D159</t>
  </si>
  <si>
    <t>DK2D171</t>
  </si>
  <si>
    <t>BA2A132</t>
  </si>
  <si>
    <t>BA2A049</t>
  </si>
  <si>
    <t>BA2A009</t>
  </si>
  <si>
    <t>BA2A081</t>
  </si>
  <si>
    <t xml:space="preserve">BC MOLLENHOF 1 </t>
  </si>
  <si>
    <t>BA2A119</t>
  </si>
  <si>
    <t xml:space="preserve">BC OP DE MEIR 1 </t>
  </si>
  <si>
    <t>BA2A124</t>
  </si>
  <si>
    <t xml:space="preserve">DE LEUG 1 </t>
  </si>
  <si>
    <t>BA2A059</t>
  </si>
  <si>
    <t xml:space="preserve">DEN EIK 1 </t>
  </si>
  <si>
    <t>BA2A156</t>
  </si>
  <si>
    <t>BA2A144</t>
  </si>
  <si>
    <t xml:space="preserve">KBC BILJARTVRIENDEN 3 </t>
  </si>
  <si>
    <t>BA2A178</t>
  </si>
  <si>
    <t xml:space="preserve">SCHIL-DORP 2 </t>
  </si>
  <si>
    <t>BA2A121</t>
  </si>
  <si>
    <t xml:space="preserve">DE MIDDEL 3 </t>
  </si>
  <si>
    <t>BA2A080</t>
  </si>
  <si>
    <t>BA2A055</t>
  </si>
  <si>
    <t>BA2A070</t>
  </si>
  <si>
    <t>BA2A179</t>
  </si>
  <si>
    <t>BA2A167</t>
  </si>
  <si>
    <t>BA2A094</t>
  </si>
  <si>
    <t>BA2A130</t>
  </si>
  <si>
    <t>BA2A023</t>
  </si>
  <si>
    <t>BA2A154</t>
  </si>
  <si>
    <t>BA2A074</t>
  </si>
  <si>
    <t xml:space="preserve">DE MIDDEL 5 </t>
  </si>
  <si>
    <t>BA2A157</t>
  </si>
  <si>
    <t>BA2A026</t>
  </si>
  <si>
    <t>BA2A038</t>
  </si>
  <si>
    <t>BA2A058</t>
  </si>
  <si>
    <t>BA2A135</t>
  </si>
  <si>
    <t>BA2A175</t>
  </si>
  <si>
    <t>BA2A035</t>
  </si>
  <si>
    <t>BA2A090</t>
  </si>
  <si>
    <t>BA2A095</t>
  </si>
  <si>
    <t>BA2A028</t>
  </si>
  <si>
    <t>BA2A033</t>
  </si>
  <si>
    <t>BA2A041</t>
  </si>
  <si>
    <t>BA2A053</t>
  </si>
  <si>
    <t>BA2A065</t>
  </si>
  <si>
    <t>BA2A087</t>
  </si>
  <si>
    <t>BA2A098</t>
  </si>
  <si>
    <t>BA2A100</t>
  </si>
  <si>
    <t>BA2A111</t>
  </si>
  <si>
    <t>BA2A138</t>
  </si>
  <si>
    <t>BA2A150</t>
  </si>
  <si>
    <t>BA2A172</t>
  </si>
  <si>
    <t>BA2A030</t>
  </si>
  <si>
    <t>BA2A039</t>
  </si>
  <si>
    <t>BA2A045</t>
  </si>
  <si>
    <t>BA2A063</t>
  </si>
  <si>
    <t>BA2A076</t>
  </si>
  <si>
    <t>BA2A088</t>
  </si>
  <si>
    <t>BA2A103</t>
  </si>
  <si>
    <t>BA2A114</t>
  </si>
  <si>
    <t>BA2A146</t>
  </si>
  <si>
    <t>BA2A161</t>
  </si>
  <si>
    <t>BA2A171</t>
  </si>
  <si>
    <t>BA2A012</t>
  </si>
  <si>
    <t>BA2A020</t>
  </si>
  <si>
    <t>BA2A046</t>
  </si>
  <si>
    <t>BA2A066</t>
  </si>
  <si>
    <t>BA2A084</t>
  </si>
  <si>
    <t>BA2A117</t>
  </si>
  <si>
    <t>BA2A126</t>
  </si>
  <si>
    <t>BA2A129</t>
  </si>
  <si>
    <t>BA2A149</t>
  </si>
  <si>
    <t>BA2A165</t>
  </si>
  <si>
    <t>BA2A181</t>
  </si>
  <si>
    <t>BA2B130</t>
  </si>
  <si>
    <t xml:space="preserve">BC BOUWEL 2 </t>
  </si>
  <si>
    <t xml:space="preserve">DE MIDDEL 2 </t>
  </si>
  <si>
    <t>BA2B018</t>
  </si>
  <si>
    <t>BA2B145</t>
  </si>
  <si>
    <t>BA2B031</t>
  </si>
  <si>
    <t xml:space="preserve">BC MOLLENHOF 2 </t>
  </si>
  <si>
    <t>BA2B177</t>
  </si>
  <si>
    <t xml:space="preserve">BC OP DE MEIR 2 </t>
  </si>
  <si>
    <t>BA2B047</t>
  </si>
  <si>
    <t xml:space="preserve">DE LEUG 2 </t>
  </si>
  <si>
    <t>BA2B062</t>
  </si>
  <si>
    <t xml:space="preserve">DE LEUG 4 </t>
  </si>
  <si>
    <t>BA2B113</t>
  </si>
  <si>
    <t xml:space="preserve">GOBBENDONCKSE 1 </t>
  </si>
  <si>
    <t>BA2B077</t>
  </si>
  <si>
    <t xml:space="preserve">K.O.T. MEER 1 </t>
  </si>
  <si>
    <t>BA2B161</t>
  </si>
  <si>
    <t xml:space="preserve">KBC BILJARTVRIENDEN 2 </t>
  </si>
  <si>
    <t>BA2B033</t>
  </si>
  <si>
    <t xml:space="preserve">DE MIDDEL 4 </t>
  </si>
  <si>
    <t>BA2B143</t>
  </si>
  <si>
    <t>BA2B060</t>
  </si>
  <si>
    <t>BA2B179</t>
  </si>
  <si>
    <t>BA2B024</t>
  </si>
  <si>
    <t>BA2B132</t>
  </si>
  <si>
    <t>BA2B159</t>
  </si>
  <si>
    <t>BA2B099</t>
  </si>
  <si>
    <t>BA2B175</t>
  </si>
  <si>
    <t>BA2B076</t>
  </si>
  <si>
    <t>BA2B181</t>
  </si>
  <si>
    <t xml:space="preserve">DE MIDDEL 6 </t>
  </si>
  <si>
    <t>BA2B058</t>
  </si>
  <si>
    <t>BA2B157</t>
  </si>
  <si>
    <t>BA2B026</t>
  </si>
  <si>
    <t>BA2B095</t>
  </si>
  <si>
    <t>BA2B035</t>
  </si>
  <si>
    <t>BA2B074</t>
  </si>
  <si>
    <t>BA2B141</t>
  </si>
  <si>
    <t>BA2B048</t>
  </si>
  <si>
    <t>BA2B173</t>
  </si>
  <si>
    <t>BA2B010</t>
  </si>
  <si>
    <t>BA2B022</t>
  </si>
  <si>
    <t>BA2B039</t>
  </si>
  <si>
    <t>BA2B054</t>
  </si>
  <si>
    <t>BA2B070</t>
  </si>
  <si>
    <t>BA2B086</t>
  </si>
  <si>
    <t>BA2B093</t>
  </si>
  <si>
    <t>BA2B109</t>
  </si>
  <si>
    <t>BA2B122</t>
  </si>
  <si>
    <t>BA2B138</t>
  </si>
  <si>
    <t>BA2B153</t>
  </si>
  <si>
    <t>BA2B168</t>
  </si>
  <si>
    <t>BA2B008</t>
  </si>
  <si>
    <t>BA2B041</t>
  </si>
  <si>
    <t>BA2B052</t>
  </si>
  <si>
    <t>BA2B068</t>
  </si>
  <si>
    <t>BA2B084</t>
  </si>
  <si>
    <t>BA2B088</t>
  </si>
  <si>
    <t>BA2B107</t>
  </si>
  <si>
    <t>BA2B115</t>
  </si>
  <si>
    <t>BA2B124</t>
  </si>
  <si>
    <t>BA2B151</t>
  </si>
  <si>
    <t>BA2B167</t>
  </si>
  <si>
    <t>BA2B016</t>
  </si>
  <si>
    <t>BA2B050</t>
  </si>
  <si>
    <t>BA2B066</t>
  </si>
  <si>
    <t>BA2B082</t>
  </si>
  <si>
    <t>BA2B090</t>
  </si>
  <si>
    <t>BA2B101</t>
  </si>
  <si>
    <t>BA2B117</t>
  </si>
  <si>
    <t>BA2B126</t>
  </si>
  <si>
    <t>BA2B139</t>
  </si>
  <si>
    <t>BA2B149</t>
  </si>
  <si>
    <t>BA2B165</t>
  </si>
  <si>
    <t>VL1020</t>
  </si>
  <si>
    <t>VL1104</t>
  </si>
  <si>
    <t>VL1110</t>
  </si>
  <si>
    <t xml:space="preserve">BC KAPELSE 1 </t>
  </si>
  <si>
    <t>VL1032</t>
  </si>
  <si>
    <t>VL1061</t>
  </si>
  <si>
    <t>VL1050</t>
  </si>
  <si>
    <t>VL1080</t>
  </si>
  <si>
    <t xml:space="preserve">DE LEUG 3  </t>
  </si>
  <si>
    <t>VL1122</t>
  </si>
  <si>
    <t xml:space="preserve">DGQ 1 </t>
  </si>
  <si>
    <t>VL1092</t>
  </si>
  <si>
    <t>VL1010</t>
  </si>
  <si>
    <t>VL1100</t>
  </si>
  <si>
    <t>VL1027</t>
  </si>
  <si>
    <t>VL1039</t>
  </si>
  <si>
    <t>VL1048</t>
  </si>
  <si>
    <t>VL1075</t>
  </si>
  <si>
    <t>VL1132</t>
  </si>
  <si>
    <t>VL1057</t>
  </si>
  <si>
    <t>VL1088</t>
  </si>
  <si>
    <t>VL1018</t>
  </si>
  <si>
    <t>VL1120</t>
  </si>
  <si>
    <t>VL1026</t>
  </si>
  <si>
    <t>VL1038</t>
  </si>
  <si>
    <t>VL1044</t>
  </si>
  <si>
    <t>VL1056</t>
  </si>
  <si>
    <t>VL1076</t>
  </si>
  <si>
    <t>VL1086</t>
  </si>
  <si>
    <t>VL1098</t>
  </si>
  <si>
    <t>VL1116</t>
  </si>
  <si>
    <t>VL1127</t>
  </si>
  <si>
    <t>VL1022</t>
  </si>
  <si>
    <t>VL1034</t>
  </si>
  <si>
    <t>VL1054</t>
  </si>
  <si>
    <t>VL1066</t>
  </si>
  <si>
    <t>VL1068</t>
  </si>
  <si>
    <t>VL1084</t>
  </si>
  <si>
    <t>VL1093</t>
  </si>
  <si>
    <t>VL1105</t>
  </si>
  <si>
    <t>VL1114</t>
  </si>
  <si>
    <t>VL1123</t>
  </si>
  <si>
    <t>VL2033</t>
  </si>
  <si>
    <t xml:space="preserve">BC BOUWEL 1 -PALMENHOF </t>
  </si>
  <si>
    <t>VL2159</t>
  </si>
  <si>
    <t>VL2076</t>
  </si>
  <si>
    <t>VL2179</t>
  </si>
  <si>
    <t>VL2143</t>
  </si>
  <si>
    <t>VL2044</t>
  </si>
  <si>
    <t>VL2060</t>
  </si>
  <si>
    <t xml:space="preserve">K.O.T. MEER 2 </t>
  </si>
  <si>
    <t>VL2021</t>
  </si>
  <si>
    <t xml:space="preserve">NOORDERKEMPEN 1 - MR SMEDERIJ </t>
  </si>
  <si>
    <t>VL2175</t>
  </si>
  <si>
    <t>VL2024</t>
  </si>
  <si>
    <t>VL2102</t>
  </si>
  <si>
    <t>VL2062</t>
  </si>
  <si>
    <t>VL2161</t>
  </si>
  <si>
    <t>VL2031</t>
  </si>
  <si>
    <t>VL2046</t>
  </si>
  <si>
    <t>VL2129</t>
  </si>
  <si>
    <t>VL2145</t>
  </si>
  <si>
    <t>VL2174</t>
  </si>
  <si>
    <t>VL2077</t>
  </si>
  <si>
    <t>VL2177</t>
  </si>
  <si>
    <t>VL2065</t>
  </si>
  <si>
    <t>VL2005</t>
  </si>
  <si>
    <t>VL2039</t>
  </si>
  <si>
    <t>VL2164</t>
  </si>
  <si>
    <t>VL2091</t>
  </si>
  <si>
    <t>VL2126</t>
  </si>
  <si>
    <t>VL2118</t>
  </si>
  <si>
    <t>VL2142</t>
  </si>
  <si>
    <t>VL2045</t>
  </si>
  <si>
    <t>VL2081</t>
  </si>
  <si>
    <t>VL2013</t>
  </si>
  <si>
    <t>VL2052</t>
  </si>
  <si>
    <t>VL2068</t>
  </si>
  <si>
    <t>VL2084</t>
  </si>
  <si>
    <t>VL2088</t>
  </si>
  <si>
    <t>VL2112</t>
  </si>
  <si>
    <t>VL2115</t>
  </si>
  <si>
    <t>VL2124</t>
  </si>
  <si>
    <t>VL2135</t>
  </si>
  <si>
    <t>VL2151</t>
  </si>
  <si>
    <t>VL2167</t>
  </si>
  <si>
    <t>VL2038</t>
  </si>
  <si>
    <t>VL2054</t>
  </si>
  <si>
    <t>VL2070</t>
  </si>
  <si>
    <t>VL2083</t>
  </si>
  <si>
    <t>VL2086</t>
  </si>
  <si>
    <t>VL2093</t>
  </si>
  <si>
    <t>VL2110</t>
  </si>
  <si>
    <t>VL2122</t>
  </si>
  <si>
    <t>VL2137</t>
  </si>
  <si>
    <t>VL2153</t>
  </si>
  <si>
    <t>VL2168</t>
  </si>
  <si>
    <t>VL2019</t>
  </si>
  <si>
    <t>VL2027</t>
  </si>
  <si>
    <t>VL2035</t>
  </si>
  <si>
    <t>VL2051</t>
  </si>
  <si>
    <t>VL2073</t>
  </si>
  <si>
    <t>VL2096</t>
  </si>
  <si>
    <t>VL2104</t>
  </si>
  <si>
    <t>VL2130</t>
  </si>
  <si>
    <t>VL2136</t>
  </si>
  <si>
    <t>VL2156</t>
  </si>
  <si>
    <t>VL2172</t>
  </si>
  <si>
    <t>VL2182</t>
  </si>
  <si>
    <t>VHA001</t>
  </si>
  <si>
    <t xml:space="preserve">De Middel 1 </t>
  </si>
  <si>
    <t xml:space="preserve">De Middel 2 </t>
  </si>
  <si>
    <t xml:space="preserve">Zevenbergen 2 </t>
  </si>
  <si>
    <t xml:space="preserve">Den Eik 2 </t>
  </si>
  <si>
    <t xml:space="preserve">Den Eik 1 </t>
  </si>
  <si>
    <t>VHA076</t>
  </si>
  <si>
    <t xml:space="preserve">De Middel 3 </t>
  </si>
  <si>
    <t>VHA019</t>
  </si>
  <si>
    <t>VHA046</t>
  </si>
  <si>
    <t>VHA064</t>
  </si>
  <si>
    <t>VHA061</t>
  </si>
  <si>
    <t xml:space="preserve">DE MIDDEL 1 </t>
  </si>
  <si>
    <t>KA014</t>
  </si>
  <si>
    <t>KA026</t>
  </si>
  <si>
    <t>KA038</t>
  </si>
  <si>
    <t xml:space="preserve">BC DE STER 1 </t>
  </si>
  <si>
    <t>KA044</t>
  </si>
  <si>
    <t>KA056</t>
  </si>
  <si>
    <t xml:space="preserve">ZEVENBERGEN 2 </t>
  </si>
  <si>
    <t>KA074</t>
  </si>
  <si>
    <t>KA086</t>
  </si>
  <si>
    <t>KA100</t>
  </si>
  <si>
    <t>KA116</t>
  </si>
  <si>
    <t xml:space="preserve">DEN EIK 2 </t>
  </si>
  <si>
    <t>KA127</t>
  </si>
  <si>
    <t>KA022</t>
  </si>
  <si>
    <t>KA033</t>
  </si>
  <si>
    <t>KA054</t>
  </si>
  <si>
    <t>KA066</t>
  </si>
  <si>
    <t>KA068</t>
  </si>
  <si>
    <t>KA084</t>
  </si>
  <si>
    <t>KA093</t>
  </si>
  <si>
    <t>KA105</t>
  </si>
  <si>
    <t>KA114</t>
  </si>
  <si>
    <t>KA123</t>
  </si>
  <si>
    <t>KA024</t>
  </si>
  <si>
    <t>KA037</t>
  </si>
  <si>
    <t>KA047</t>
  </si>
  <si>
    <t>KA059</t>
  </si>
  <si>
    <t>KA064</t>
  </si>
  <si>
    <t>KA072</t>
  </si>
  <si>
    <t>KA094</t>
  </si>
  <si>
    <t>KA101</t>
  </si>
  <si>
    <t>KA118</t>
  </si>
  <si>
    <t>KA104</t>
  </si>
  <si>
    <t>KA110</t>
  </si>
  <si>
    <t>KA020</t>
  </si>
  <si>
    <t>KA061</t>
  </si>
  <si>
    <t>KA050</t>
  </si>
  <si>
    <t>KA092</t>
  </si>
  <si>
    <t>KA080</t>
  </si>
  <si>
    <t>KA034</t>
  </si>
  <si>
    <t>KA122</t>
  </si>
  <si>
    <t>KA027</t>
  </si>
  <si>
    <t>KA057</t>
  </si>
  <si>
    <t>KA076</t>
  </si>
  <si>
    <t>KA099</t>
  </si>
  <si>
    <t>KA132</t>
  </si>
  <si>
    <t>KA048</t>
  </si>
  <si>
    <t>KA039</t>
  </si>
  <si>
    <t>KA120</t>
  </si>
  <si>
    <t>KA088</t>
  </si>
  <si>
    <t>KA090</t>
  </si>
  <si>
    <t>KA006</t>
  </si>
  <si>
    <t>KA130</t>
  </si>
  <si>
    <t>KA103</t>
  </si>
  <si>
    <t>KA035</t>
  </si>
  <si>
    <t>KA052</t>
  </si>
  <si>
    <t>KA028</t>
  </si>
  <si>
    <t>KA125</t>
  </si>
  <si>
    <t>KA113</t>
  </si>
  <si>
    <t>Gevraagd</t>
  </si>
  <si>
    <t>Reeks</t>
  </si>
  <si>
    <t>Henri - Roger</t>
  </si>
  <si>
    <t>Peter - Boudewijn</t>
  </si>
  <si>
    <t>RM</t>
  </si>
  <si>
    <t>BC Calypso</t>
  </si>
  <si>
    <t>ADL De Leug 1</t>
  </si>
  <si>
    <t>DBC Ons Huis</t>
  </si>
  <si>
    <t>New Avenue 3</t>
  </si>
  <si>
    <t>BC Volkshuis Hemiksem 2</t>
  </si>
  <si>
    <t>BC De Mansarde</t>
  </si>
  <si>
    <t>LC-Project</t>
  </si>
  <si>
    <t>De Nieuwe Kroon 2</t>
  </si>
  <si>
    <t>De Nieuwe Kroon 1</t>
  </si>
  <si>
    <t>Volkswil 2</t>
  </si>
  <si>
    <t>BC Volkshuis Hemiksem 1</t>
  </si>
  <si>
    <t>New Avenue 4</t>
  </si>
  <si>
    <t>BC Hemiksem</t>
  </si>
  <si>
    <t>ADL 123219</t>
  </si>
  <si>
    <t>ADL 123231</t>
  </si>
  <si>
    <t>ADL 123239</t>
  </si>
  <si>
    <t>ADL 123255</t>
  </si>
  <si>
    <t>ADL 123271</t>
  </si>
  <si>
    <t>ADL 123292</t>
  </si>
  <si>
    <t>ADL 123298</t>
  </si>
  <si>
    <t>ADL 123304</t>
  </si>
  <si>
    <t>ADL 123316</t>
  </si>
  <si>
    <t>ADL 123338</t>
  </si>
  <si>
    <t>ADL 123354</t>
  </si>
  <si>
    <t>ADL 123370</t>
  </si>
  <si>
    <t>ADL 123377</t>
  </si>
  <si>
    <t>De Middel 9</t>
  </si>
  <si>
    <t>DM2D030</t>
  </si>
  <si>
    <t>DM2D031</t>
  </si>
  <si>
    <t>DM2D041</t>
  </si>
  <si>
    <t xml:space="preserve">DGQ 3 </t>
  </si>
  <si>
    <t>DM2D051</t>
  </si>
  <si>
    <t>DM2D057</t>
  </si>
  <si>
    <t xml:space="preserve">VIROMA 3 </t>
  </si>
  <si>
    <t>DM2D073</t>
  </si>
  <si>
    <t xml:space="preserve">BILJART EXPRESS 4 </t>
  </si>
  <si>
    <t>DM2D080</t>
  </si>
  <si>
    <t>DM2D089</t>
  </si>
  <si>
    <t xml:space="preserve">T.B.A. BILJARTPALACE 6 </t>
  </si>
  <si>
    <t>DM2D112</t>
  </si>
  <si>
    <t xml:space="preserve">BILJART EXPRESS 6 </t>
  </si>
  <si>
    <t>DM2D129</t>
  </si>
  <si>
    <t>DM2D096</t>
  </si>
  <si>
    <t>DM2D014</t>
  </si>
  <si>
    <t>DM2D007</t>
  </si>
  <si>
    <t>DM2D046</t>
  </si>
  <si>
    <t>DM2D063</t>
  </si>
  <si>
    <t>DM2D107</t>
  </si>
  <si>
    <t>DM2D072</t>
  </si>
  <si>
    <t>DM2D117</t>
  </si>
  <si>
    <t>DM2D097</t>
  </si>
  <si>
    <t>DM2D023</t>
  </si>
  <si>
    <t>DM2D123</t>
  </si>
  <si>
    <t>VHA006</t>
  </si>
  <si>
    <t>VHA081</t>
  </si>
  <si>
    <t>VHA041</t>
  </si>
  <si>
    <t>VHA021</t>
  </si>
  <si>
    <t>VHA071</t>
  </si>
  <si>
    <t>VHA073</t>
  </si>
  <si>
    <t>VHA055</t>
  </si>
  <si>
    <t>VHA082</t>
  </si>
  <si>
    <t>VHA042</t>
  </si>
  <si>
    <t>VHA067</t>
  </si>
  <si>
    <t>VHA058</t>
  </si>
  <si>
    <t>VHA085</t>
  </si>
  <si>
    <t>VHA030</t>
  </si>
  <si>
    <t>VHA008</t>
  </si>
  <si>
    <t>uur</t>
  </si>
  <si>
    <t>Wedstrijd</t>
  </si>
  <si>
    <t>Ploeg</t>
  </si>
  <si>
    <t>14:00u</t>
  </si>
  <si>
    <t>ADL 123322</t>
  </si>
  <si>
    <t>ADL 123310</t>
  </si>
  <si>
    <t>ADL 123383</t>
  </si>
  <si>
    <t>ADL 123286</t>
  </si>
  <si>
    <t>ADL 123263</t>
  </si>
  <si>
    <t>ADL 123362</t>
  </si>
  <si>
    <t>ADL 123330</t>
  </si>
  <si>
    <t>ADL 123225</t>
  </si>
  <si>
    <t>ADL 123213</t>
  </si>
  <si>
    <t>ADL 123207</t>
  </si>
  <si>
    <t>ADL 123346</t>
  </si>
  <si>
    <t>ADL 123279</t>
  </si>
  <si>
    <t>ADL 123247</t>
  </si>
  <si>
    <t>KPU-2</t>
  </si>
  <si>
    <t>KPU-1</t>
  </si>
  <si>
    <t>ADL</t>
  </si>
  <si>
    <t>Vic</t>
  </si>
  <si>
    <t>Marcel</t>
  </si>
  <si>
    <t xml:space="preserve">Jerome </t>
  </si>
  <si>
    <t>Martine</t>
  </si>
  <si>
    <t>Ludo</t>
  </si>
  <si>
    <t>Louis</t>
  </si>
  <si>
    <t>DK2B020</t>
  </si>
  <si>
    <t/>
  </si>
  <si>
    <t>KBC BILJARTVRIENDEN 3</t>
  </si>
  <si>
    <t>Schildorp 2</t>
  </si>
  <si>
    <t>De Middel 3</t>
  </si>
  <si>
    <t>Den Eik</t>
  </si>
  <si>
    <t>De Middel 5</t>
  </si>
  <si>
    <t>Eindtornooi PDF</t>
  </si>
  <si>
    <t>Voorbehouden</t>
  </si>
  <si>
    <t>Voorbehouden - Eindtornooi PDF- - &gt;</t>
  </si>
  <si>
    <t>Vl2083</t>
  </si>
  <si>
    <t>B A</t>
  </si>
  <si>
    <t>DK</t>
  </si>
  <si>
    <t>KPU2</t>
  </si>
  <si>
    <t>VL2</t>
  </si>
  <si>
    <t>-</t>
  </si>
  <si>
    <t>Robert</t>
  </si>
  <si>
    <t>Willy</t>
  </si>
  <si>
    <t>Jos</t>
  </si>
  <si>
    <t>uit</t>
  </si>
  <si>
    <t xml:space="preserve">Frans </t>
  </si>
  <si>
    <t>Danny</t>
  </si>
  <si>
    <t>Eric</t>
  </si>
  <si>
    <t>Thomas</t>
  </si>
  <si>
    <t>Raf</t>
  </si>
  <si>
    <t>za 05 sep 26</t>
  </si>
  <si>
    <t>Adri</t>
  </si>
  <si>
    <t>Louis A</t>
  </si>
  <si>
    <t>Luc</t>
  </si>
  <si>
    <t>za 06 feb 27</t>
  </si>
  <si>
    <t>Johan A</t>
  </si>
  <si>
    <t>Johan C</t>
  </si>
  <si>
    <t>za 07 nov 26</t>
  </si>
  <si>
    <t>za 08 mei 27</t>
  </si>
  <si>
    <t>za 09 jan 27</t>
  </si>
  <si>
    <t>Jan V</t>
  </si>
  <si>
    <t>za 10 apr 27</t>
  </si>
  <si>
    <t>za 12 dec 26</t>
  </si>
  <si>
    <t>za 12 sep 26</t>
  </si>
  <si>
    <t>za 13 mrt 27</t>
  </si>
  <si>
    <t>za 14 nov 26</t>
  </si>
  <si>
    <t>Ferre</t>
  </si>
  <si>
    <t>za 16 jan 27</t>
  </si>
  <si>
    <t>za 17 apr 27</t>
  </si>
  <si>
    <t>za 19 dec 26</t>
  </si>
  <si>
    <t>za 19 sep 26</t>
  </si>
  <si>
    <t>za 21 nov 26</t>
  </si>
  <si>
    <t>za 23 jan 27</t>
  </si>
  <si>
    <t>za 24 apr 27</t>
  </si>
  <si>
    <t>za 26 sep 26</t>
  </si>
  <si>
    <t>za 27 feb 27</t>
  </si>
  <si>
    <t>za 28 nov 26</t>
  </si>
  <si>
    <t>Speler_2</t>
  </si>
  <si>
    <t>Speler_3</t>
  </si>
  <si>
    <t>Speler_4</t>
  </si>
  <si>
    <t>Speler_5</t>
  </si>
  <si>
    <t>Speler_6</t>
  </si>
  <si>
    <t>Speler_7</t>
  </si>
  <si>
    <t>Speler_8</t>
  </si>
  <si>
    <t>Speler_9</t>
  </si>
  <si>
    <t>Speler_10</t>
  </si>
  <si>
    <t>Speler_11</t>
  </si>
  <si>
    <t>Speler_12</t>
  </si>
  <si>
    <t>José</t>
  </si>
  <si>
    <t>Marc</t>
  </si>
  <si>
    <t>Johan Cl</t>
  </si>
  <si>
    <t>Eddy S</t>
  </si>
  <si>
    <t>Speler_32</t>
  </si>
  <si>
    <t>Luc V</t>
  </si>
  <si>
    <t>Hugo</t>
  </si>
  <si>
    <t>Herman L.</t>
  </si>
  <si>
    <t>Swa</t>
  </si>
  <si>
    <t>Rene</t>
  </si>
  <si>
    <t xml:space="preserve">Les </t>
  </si>
  <si>
    <t xml:space="preserve"> - - Privé</t>
  </si>
  <si>
    <t>VH1001</t>
  </si>
  <si>
    <t>VH1004</t>
  </si>
  <si>
    <t>VH1010</t>
  </si>
  <si>
    <t>VH1013</t>
  </si>
  <si>
    <t>VH1016</t>
  </si>
  <si>
    <t>VH1019</t>
  </si>
  <si>
    <t>VH1022</t>
  </si>
  <si>
    <t>VH1026</t>
  </si>
  <si>
    <t>VH1028</t>
  </si>
  <si>
    <t>VH1031</t>
  </si>
  <si>
    <t>VH1036</t>
  </si>
  <si>
    <t>VH1037</t>
  </si>
  <si>
    <t>VH1040</t>
  </si>
  <si>
    <t>VH1046</t>
  </si>
  <si>
    <t>VH1051</t>
  </si>
  <si>
    <t>VH1053</t>
  </si>
  <si>
    <t>VH1056</t>
  </si>
  <si>
    <t>VH1057</t>
  </si>
  <si>
    <t>VH1064</t>
  </si>
  <si>
    <t>VH1066</t>
  </si>
  <si>
    <t>VH1068</t>
  </si>
  <si>
    <t>VH1075</t>
  </si>
  <si>
    <t>VH1076</t>
  </si>
  <si>
    <t>VH1079</t>
  </si>
  <si>
    <t>VH1086</t>
  </si>
  <si>
    <t>VH1087</t>
  </si>
  <si>
    <t>VH1090</t>
  </si>
  <si>
    <t>Brouwer Raf</t>
  </si>
  <si>
    <t>Stas M-L - Janssens R</t>
  </si>
  <si>
    <t>IndVL_18-40</t>
  </si>
  <si>
    <t>MICHIELSEN Willy</t>
  </si>
  <si>
    <t>K.B.C. BILJARTVRIENDEN/TU</t>
  </si>
  <si>
    <t>BROUWER Raf</t>
  </si>
  <si>
    <t>KINDERMANS HILDE</t>
  </si>
  <si>
    <t>T.B.A. - BILJARTPALACE</t>
  </si>
  <si>
    <t>Locatie</t>
  </si>
  <si>
    <t>Kolom1</t>
  </si>
  <si>
    <t>19.30 u.</t>
  </si>
  <si>
    <t xml:space="preserve">BORBURGH Ab- VD ABBEELE </t>
  </si>
  <si>
    <t>Vgestel R.</t>
  </si>
  <si>
    <t>Scholtis V.</t>
  </si>
  <si>
    <t>Goetkint M.</t>
  </si>
  <si>
    <t>Francken R.</t>
  </si>
  <si>
    <t>SCHURMANN J. - VDHeuvel L.</t>
  </si>
  <si>
    <t>IndVl_45-60</t>
  </si>
  <si>
    <t>Wierix H.</t>
  </si>
  <si>
    <t>BORREMANS M. - Heirbaut G.</t>
  </si>
  <si>
    <t>BORBURGH Ab</t>
  </si>
  <si>
    <t>WIERICX Herman</t>
  </si>
  <si>
    <t>VAN DEN ABBEELE Raymond</t>
  </si>
  <si>
    <t>HEIRBAUT Gert</t>
  </si>
  <si>
    <t>B.C. DE LEUG</t>
  </si>
  <si>
    <t>GOETKINT Martine</t>
  </si>
  <si>
    <t>BORREMANS Mario</t>
  </si>
  <si>
    <t>FRANCKEN Robert</t>
  </si>
  <si>
    <t>COVELIERS Steve</t>
  </si>
  <si>
    <t>B.C. KAPELSE</t>
  </si>
  <si>
    <t>SINNAEVE Thierry</t>
  </si>
  <si>
    <t>SCHOLTIS Vic</t>
  </si>
  <si>
    <t>VAN GASTEL Roger</t>
  </si>
  <si>
    <t>Indv_45-60</t>
  </si>
  <si>
    <t>SCHENK Andre</t>
  </si>
  <si>
    <t>DONKERS Ludo</t>
  </si>
  <si>
    <t>VAN GILS Paul</t>
  </si>
  <si>
    <t>IndVL70-95</t>
  </si>
  <si>
    <t>SCHENK A</t>
  </si>
  <si>
    <t>BOELS P - Versonnen L</t>
  </si>
  <si>
    <t>VERSONNEN L - Vmeensel T</t>
  </si>
  <si>
    <t>VAN MEENSEL T - Boels P</t>
  </si>
  <si>
    <t>B.C. BILJART-WORLD</t>
  </si>
  <si>
    <t>CAERS Axel</t>
  </si>
  <si>
    <t>CAERS Ludo</t>
  </si>
  <si>
    <t>IndVl70-95</t>
  </si>
  <si>
    <t>VAN REET Roger</t>
  </si>
  <si>
    <t>B.C. ZEVENBERGEN</t>
  </si>
  <si>
    <t>VAN REETH Reginald</t>
  </si>
  <si>
    <t xml:space="preserve">Vergadering </t>
  </si>
  <si>
    <t>Bestuur - sponsors</t>
  </si>
  <si>
    <t>VDB BERGH J</t>
  </si>
  <si>
    <t>IndVl110-150</t>
  </si>
  <si>
    <t>CLOOTS L</t>
  </si>
  <si>
    <t>VD SANDEN Roland</t>
  </si>
  <si>
    <t>V LOON E - Peeters J</t>
  </si>
  <si>
    <t>CAILLIAU G - V LOON E</t>
  </si>
  <si>
    <t>PEETERS J - CAILLIAU G</t>
  </si>
  <si>
    <t>VAN HOUT Chris</t>
  </si>
  <si>
    <t>B.C. K.O.T. - MEER</t>
  </si>
  <si>
    <t>VAN DER SANDEN Roland</t>
  </si>
  <si>
    <t>VAN DEN BERGH Jacques</t>
  </si>
  <si>
    <t>VAN DEN BERGH Ruddy</t>
  </si>
  <si>
    <t>HEYLEN Ludo</t>
  </si>
  <si>
    <t>CLOOTS Ludovicus</t>
  </si>
  <si>
    <t>STAAL Marc</t>
  </si>
  <si>
    <t>DECKX Guido</t>
  </si>
  <si>
    <t>B.C. DE STER</t>
  </si>
  <si>
    <t>BUYDENS Peter</t>
  </si>
  <si>
    <t>VAN HOOF Roland</t>
  </si>
  <si>
    <t>HARZE Francis</t>
  </si>
  <si>
    <t>CLOOTS Johan</t>
  </si>
  <si>
    <t>LOOS Marc</t>
  </si>
  <si>
    <t>VAN THIELEN Andre</t>
  </si>
  <si>
    <t>IndVL170-240</t>
  </si>
  <si>
    <t>CLOOTS J</t>
  </si>
  <si>
    <t>LOOS M</t>
  </si>
  <si>
    <t>HARZE F - VTHIELEN A</t>
  </si>
  <si>
    <t>DECKX G - VAN HOOF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</si>
</sst>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h\.mm"/>
    <numFmt numFmtId="165" formatCode="ddd\ dd\ mmm\ yy"/>
    <numFmt numFmtId="166" formatCode="dd\-mm\-yy;@"/>
    <numFmt numFmtId="167" formatCode="h\.mm&quot; u.&quot;;@"/>
    <numFmt numFmtId="168" formatCode="ddd\ dd\ mm\ yy"/>
    <numFmt numFmtId="169" formatCode="ddd"/>
    <numFmt numFmtId="170" formatCode="h\.mm&quot; u.&quot;"/>
    <numFmt numFmtId="171" formatCode="dd/mm/yy;@"/>
    <numFmt numFmtId="172" formatCode="h:mm;@"/>
    <numFmt numFmtId="173" formatCode="[$-F800]dddd\,\ mmmm\ dd\,\ yyyy"/>
  </numFmts>
  <fonts count="2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rgb="FF0000CC"/>
      <name val="Arial"/>
      <family val="2"/>
    </font>
    <font>
      <sz val="9"/>
      <color rgb="FF000000"/>
      <name val="Calibri"/>
      <family val="2"/>
      <scheme val="minor"/>
    </font>
    <font>
      <sz val="12"/>
      <color rgb="FF000000"/>
      <name val="Aptos Narrow"/>
      <family val="2"/>
    </font>
    <font>
      <sz val="9"/>
      <name val="Aptos Narrow"/>
      <family val="2"/>
    </font>
    <font>
      <sz val="11"/>
      <color rgb="FF000000"/>
      <name val="Aptos Narrow"/>
      <family val="2"/>
    </font>
    <font>
      <sz val="9"/>
      <color rgb="FFFF0000"/>
      <name val="Aptos Narrow"/>
      <family val="2"/>
    </font>
    <font>
      <b/>
      <sz val="9"/>
      <color rgb="FF3C7D22"/>
      <name val="Aptos Narrow"/>
      <family val="2"/>
    </font>
    <font>
      <sz val="12"/>
      <name val="Aptos Narrow"/>
      <family val="2"/>
    </font>
    <font>
      <sz val="9"/>
      <color rgb="FF0000CC"/>
      <name val="Aptos Narrow"/>
      <family val="2"/>
    </font>
    <font>
      <sz val="11"/>
      <color rgb="FF0000CC"/>
      <name val="Aptos Narrow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9"/>
      <name val="Arial Narrow"/>
      <family val="2"/>
    </font>
    <font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1"/>
      <name val="Arial"/>
      <family val="2"/>
    </font>
    <font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5" fillId="0" borderId="0"/>
  </cellStyleXfs>
  <cellXfs count="153">
    <xf numFmtId="0" fontId="0" fillId="0" borderId="0" xfId="0"/>
    <xf numFmtId="165" fontId="0" fillId="0" borderId="0" xfId="0" applyNumberFormat="1"/>
    <xf numFmtId="0" fontId="0" fillId="0" borderId="0" xfId="0" applyAlignment="1">
      <alignment vertical="center"/>
    </xf>
    <xf numFmtId="0" fontId="1" fillId="0" borderId="0" xfId="0" applyFont="1" applyProtection="1">
      <protection hidden="1"/>
    </xf>
    <xf numFmtId="0" fontId="1" fillId="0" borderId="0" xfId="0" applyFont="1"/>
    <xf numFmtId="165" fontId="1" fillId="0" borderId="0" xfId="0" applyNumberFormat="1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left" wrapText="1"/>
    </xf>
    <xf numFmtId="0" fontId="1" fillId="0" borderId="11" xfId="0" applyFont="1" applyBorder="1"/>
    <xf numFmtId="0" fontId="1" fillId="0" borderId="12" xfId="0" applyFont="1" applyBorder="1" applyAlignment="1">
      <alignment horizontal="left" wrapText="1"/>
    </xf>
    <xf numFmtId="0" fontId="1" fillId="0" borderId="12" xfId="0" applyFont="1" applyBorder="1"/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1" fillId="0" borderId="1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168" fontId="8" fillId="0" borderId="16" xfId="0" applyNumberFormat="1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168" fontId="6" fillId="0" borderId="12" xfId="0" applyNumberFormat="1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168" fontId="6" fillId="0" borderId="11" xfId="0" applyNumberFormat="1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168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6" fontId="0" fillId="0" borderId="0" xfId="0" applyNumberFormat="1"/>
    <xf numFmtId="1" fontId="1" fillId="0" borderId="0" xfId="0" applyNumberFormat="1" applyFont="1" applyAlignment="1">
      <alignment horizontal="center" vertical="center"/>
    </xf>
    <xf numFmtId="0" fontId="0" fillId="4" borderId="0" xfId="0" applyFill="1"/>
    <xf numFmtId="0" fontId="0" fillId="3" borderId="0" xfId="0" applyFill="1"/>
    <xf numFmtId="0" fontId="1" fillId="0" borderId="0" xfId="0" applyFont="1" applyAlignment="1" applyProtection="1">
      <alignment horizontal="left"/>
      <protection hidden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14" fontId="9" fillId="0" borderId="0" xfId="0" applyNumberFormat="1" applyFont="1" applyAlignment="1">
      <alignment horizontal="left"/>
    </xf>
    <xf numFmtId="14" fontId="10" fillId="0" borderId="0" xfId="0" applyNumberFormat="1" applyFont="1" applyAlignment="1">
      <alignment horizontal="left"/>
    </xf>
    <xf numFmtId="0" fontId="12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4" fillId="0" borderId="0" xfId="0" applyFont="1"/>
    <xf numFmtId="0" fontId="19" fillId="0" borderId="0" xfId="0" applyFont="1"/>
    <xf numFmtId="165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67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165" fontId="8" fillId="0" borderId="11" xfId="0" applyNumberFormat="1" applyFont="1" applyBorder="1" applyAlignment="1">
      <alignment horizontal="left" vertical="center"/>
    </xf>
    <xf numFmtId="0" fontId="22" fillId="0" borderId="23" xfId="0" applyFont="1" applyBorder="1" applyProtection="1">
      <protection hidden="1"/>
    </xf>
    <xf numFmtId="167" fontId="1" fillId="0" borderId="0" xfId="0" applyNumberFormat="1" applyFont="1" applyAlignment="1" applyProtection="1">
      <alignment horizontal="center" vertical="center"/>
      <protection hidden="1"/>
    </xf>
    <xf numFmtId="167" fontId="0" fillId="0" borderId="0" xfId="0" applyNumberFormat="1" applyAlignment="1">
      <alignment horizontal="center" vertical="center"/>
    </xf>
    <xf numFmtId="165" fontId="20" fillId="0" borderId="0" xfId="0" applyNumberFormat="1" applyFont="1"/>
    <xf numFmtId="1" fontId="20" fillId="0" borderId="0" xfId="0" applyNumberFormat="1" applyFont="1" applyAlignment="1">
      <alignment horizontal="center" vertical="center"/>
    </xf>
    <xf numFmtId="0" fontId="20" fillId="0" borderId="0" xfId="0" applyFont="1"/>
    <xf numFmtId="0" fontId="20" fillId="0" borderId="0" xfId="0" applyFont="1" applyAlignment="1">
      <alignment horizontal="left"/>
    </xf>
    <xf numFmtId="165" fontId="21" fillId="0" borderId="0" xfId="0" applyNumberFormat="1" applyFont="1" applyProtection="1">
      <protection hidden="1"/>
    </xf>
    <xf numFmtId="0" fontId="1" fillId="0" borderId="0" xfId="0" applyFont="1" applyAlignment="1" applyProtection="1">
      <alignment wrapText="1"/>
      <protection hidden="1"/>
    </xf>
    <xf numFmtId="167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24" fillId="0" borderId="0" xfId="0" applyNumberFormat="1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horizontal="center"/>
    </xf>
    <xf numFmtId="165" fontId="24" fillId="0" borderId="1" xfId="0" applyNumberFormat="1" applyFont="1" applyBorder="1" applyAlignment="1">
      <alignment horizontal="right" vertical="center"/>
    </xf>
    <xf numFmtId="0" fontId="24" fillId="0" borderId="2" xfId="0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4" fillId="0" borderId="10" xfId="0" applyFont="1" applyBorder="1" applyAlignment="1">
      <alignment horizontal="center" vertical="center"/>
    </xf>
    <xf numFmtId="165" fontId="24" fillId="0" borderId="4" xfId="0" applyNumberFormat="1" applyFont="1" applyBorder="1" applyAlignment="1">
      <alignment horizontal="right" vertical="center"/>
    </xf>
    <xf numFmtId="0" fontId="24" fillId="0" borderId="5" xfId="0" applyFont="1" applyBorder="1" applyAlignment="1">
      <alignment vertical="center"/>
    </xf>
    <xf numFmtId="0" fontId="24" fillId="0" borderId="6" xfId="0" applyFont="1" applyBorder="1" applyAlignment="1">
      <alignment vertical="center"/>
    </xf>
    <xf numFmtId="165" fontId="24" fillId="0" borderId="7" xfId="0" applyNumberFormat="1" applyFont="1" applyBorder="1" applyAlignment="1">
      <alignment horizontal="right" vertical="center"/>
    </xf>
    <xf numFmtId="0" fontId="24" fillId="0" borderId="8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165" fontId="24" fillId="2" borderId="1" xfId="0" applyNumberFormat="1" applyFont="1" applyFill="1" applyBorder="1" applyAlignment="1">
      <alignment horizontal="right" vertical="center"/>
    </xf>
    <xf numFmtId="0" fontId="24" fillId="2" borderId="2" xfId="0" applyFont="1" applyFill="1" applyBorder="1" applyAlignment="1">
      <alignment vertical="center"/>
    </xf>
    <xf numFmtId="0" fontId="24" fillId="2" borderId="3" xfId="0" applyFont="1" applyFill="1" applyBorder="1" applyAlignment="1">
      <alignment vertical="center"/>
    </xf>
    <xf numFmtId="0" fontId="24" fillId="2" borderId="10" xfId="0" applyFont="1" applyFill="1" applyBorder="1" applyAlignment="1">
      <alignment horizontal="center" vertical="center"/>
    </xf>
    <xf numFmtId="165" fontId="24" fillId="2" borderId="4" xfId="0" applyNumberFormat="1" applyFont="1" applyFill="1" applyBorder="1" applyAlignment="1">
      <alignment horizontal="right" vertical="center"/>
    </xf>
    <xf numFmtId="0" fontId="24" fillId="2" borderId="5" xfId="0" applyFont="1" applyFill="1" applyBorder="1" applyAlignment="1">
      <alignment vertical="center"/>
    </xf>
    <xf numFmtId="0" fontId="24" fillId="2" borderId="6" xfId="0" applyFont="1" applyFill="1" applyBorder="1" applyAlignment="1">
      <alignment vertical="center"/>
    </xf>
    <xf numFmtId="165" fontId="24" fillId="2" borderId="7" xfId="0" applyNumberFormat="1" applyFont="1" applyFill="1" applyBorder="1" applyAlignment="1">
      <alignment horizontal="right" vertical="center"/>
    </xf>
    <xf numFmtId="0" fontId="24" fillId="2" borderId="8" xfId="0" applyFont="1" applyFill="1" applyBorder="1" applyAlignment="1">
      <alignment vertical="center"/>
    </xf>
    <xf numFmtId="0" fontId="24" fillId="2" borderId="9" xfId="0" applyFont="1" applyFill="1" applyBorder="1" applyAlignment="1">
      <alignment vertical="center"/>
    </xf>
    <xf numFmtId="165" fontId="24" fillId="0" borderId="21" xfId="0" applyNumberFormat="1" applyFont="1" applyBorder="1" applyAlignment="1">
      <alignment horizontal="right" vertical="center"/>
    </xf>
    <xf numFmtId="0" fontId="24" fillId="5" borderId="6" xfId="0" applyFont="1" applyFill="1" applyBorder="1" applyAlignment="1">
      <alignment vertical="center"/>
    </xf>
    <xf numFmtId="165" fontId="23" fillId="0" borderId="22" xfId="0" applyNumberFormat="1" applyFont="1" applyBorder="1" applyProtection="1">
      <protection hidden="1"/>
    </xf>
    <xf numFmtId="0" fontId="8" fillId="4" borderId="0" xfId="0" applyFont="1" applyFill="1" applyAlignment="1">
      <alignment horizontal="left" vertical="center"/>
    </xf>
    <xf numFmtId="0" fontId="8" fillId="4" borderId="0" xfId="0" applyFont="1" applyFill="1" applyAlignment="1">
      <alignment horizontal="center" vertical="center"/>
    </xf>
    <xf numFmtId="170" fontId="4" fillId="0" borderId="0" xfId="0" applyNumberFormat="1" applyFont="1" applyAlignment="1" applyProtection="1">
      <alignment horizontal="left" vertical="center"/>
      <protection hidden="1"/>
    </xf>
    <xf numFmtId="0" fontId="3" fillId="0" borderId="0" xfId="0" applyFont="1" applyAlignment="1">
      <alignment horizontal="left" vertical="center"/>
    </xf>
    <xf numFmtId="170" fontId="8" fillId="0" borderId="0" xfId="0" applyNumberFormat="1" applyFont="1" applyAlignment="1">
      <alignment horizontal="left" vertical="center"/>
    </xf>
    <xf numFmtId="165" fontId="8" fillId="4" borderId="0" xfId="0" applyNumberFormat="1" applyFont="1" applyFill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7" fontId="6" fillId="0" borderId="0" xfId="0" applyNumberFormat="1" applyFont="1" applyAlignment="1">
      <alignment horizontal="left" vertical="center"/>
    </xf>
    <xf numFmtId="172" fontId="8" fillId="0" borderId="0" xfId="0" applyNumberFormat="1" applyFont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170" fontId="8" fillId="0" borderId="20" xfId="0" applyNumberFormat="1" applyFont="1" applyBorder="1" applyAlignment="1">
      <alignment horizontal="left" vertical="center"/>
    </xf>
    <xf numFmtId="0" fontId="8" fillId="0" borderId="20" xfId="0" applyFont="1" applyBorder="1" applyAlignment="1">
      <alignment horizontal="center" vertical="center"/>
    </xf>
    <xf numFmtId="165" fontId="4" fillId="0" borderId="0" xfId="0" applyNumberFormat="1" applyFont="1" applyAlignment="1" applyProtection="1">
      <alignment horizontal="left" vertical="center"/>
      <protection hidden="1"/>
    </xf>
    <xf numFmtId="165" fontId="6" fillId="0" borderId="0" xfId="0" applyNumberFormat="1" applyFont="1" applyAlignment="1">
      <alignment horizontal="left" vertical="center"/>
    </xf>
    <xf numFmtId="165" fontId="8" fillId="0" borderId="19" xfId="0" applyNumberFormat="1" applyFont="1" applyBorder="1" applyAlignment="1">
      <alignment horizontal="left" vertical="center"/>
    </xf>
    <xf numFmtId="0" fontId="25" fillId="0" borderId="0" xfId="0" applyFont="1" applyAlignment="1">
      <alignment horizontal="center"/>
    </xf>
    <xf numFmtId="165" fontId="8" fillId="0" borderId="25" xfId="0" applyNumberFormat="1" applyFont="1" applyBorder="1" applyAlignment="1">
      <alignment horizontal="left" vertical="center"/>
    </xf>
    <xf numFmtId="167" fontId="8" fillId="0" borderId="26" xfId="0" applyNumberFormat="1" applyFont="1" applyBorder="1" applyAlignment="1">
      <alignment horizontal="left" vertical="center"/>
    </xf>
    <xf numFmtId="167" fontId="8" fillId="0" borderId="20" xfId="0" applyNumberFormat="1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26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/>
    <xf numFmtId="165" fontId="8" fillId="0" borderId="0" xfId="0" applyNumberFormat="1" applyFont="1" applyAlignment="1">
      <alignment horizontal="right" vertical="center"/>
    </xf>
    <xf numFmtId="165" fontId="8" fillId="0" borderId="0" xfId="0" applyNumberFormat="1" applyFont="1" applyAlignment="1" applyProtection="1">
      <alignment horizontal="right" vertic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169" fontId="8" fillId="0" borderId="0" xfId="0" applyNumberFormat="1" applyFont="1" applyAlignment="1" applyProtection="1">
      <alignment horizontal="left" vertical="center"/>
      <protection hidden="1"/>
    </xf>
    <xf numFmtId="169" fontId="8" fillId="0" borderId="0" xfId="0" applyNumberFormat="1" applyFont="1" applyAlignment="1">
      <alignment horizontal="left" vertical="center"/>
    </xf>
    <xf numFmtId="171" fontId="8" fillId="0" borderId="0" xfId="0" applyNumberFormat="1" applyFont="1" applyAlignment="1">
      <alignment horizontal="left" vertical="center"/>
    </xf>
    <xf numFmtId="164" fontId="1" fillId="0" borderId="0" xfId="0" applyNumberFormat="1" applyFont="1" applyProtection="1">
      <protection hidden="1"/>
    </xf>
    <xf numFmtId="164" fontId="1" fillId="0" borderId="20" xfId="0" applyNumberFormat="1" applyFont="1" applyBorder="1" applyProtection="1">
      <protection hidden="1"/>
    </xf>
    <xf numFmtId="165" fontId="1" fillId="0" borderId="19" xfId="0" applyNumberFormat="1" applyFont="1" applyBorder="1"/>
    <xf numFmtId="0" fontId="1" fillId="0" borderId="20" xfId="0" applyFont="1" applyBorder="1" applyAlignment="1">
      <alignment horizontal="center" vertical="center"/>
    </xf>
    <xf numFmtId="0" fontId="1" fillId="0" borderId="20" xfId="0" applyFont="1" applyBorder="1"/>
    <xf numFmtId="164" fontId="1" fillId="0" borderId="20" xfId="0" applyNumberFormat="1" applyFont="1" applyBorder="1"/>
    <xf numFmtId="0" fontId="1" fillId="0" borderId="20" xfId="0" applyFont="1" applyBorder="1" applyAlignment="1">
      <alignment vertical="center"/>
    </xf>
    <xf numFmtId="0" fontId="1" fillId="0" borderId="24" xfId="0" applyFont="1" applyBorder="1"/>
    <xf numFmtId="0" fontId="1" fillId="0" borderId="20" xfId="0" applyFont="1" applyBorder="1" applyProtection="1">
      <protection hidden="1"/>
    </xf>
    <xf numFmtId="164" fontId="1" fillId="0" borderId="0" xfId="0" applyNumberFormat="1" applyFont="1"/>
    <xf numFmtId="1" fontId="1" fillId="0" borderId="20" xfId="0" applyNumberFormat="1" applyFont="1" applyBorder="1" applyAlignment="1">
      <alignment horizontal="center" vertical="center"/>
    </xf>
    <xf numFmtId="0" fontId="1" fillId="0" borderId="20" xfId="0" applyFont="1" applyBorder="1" applyAlignment="1" applyProtection="1">
      <alignment horizontal="left"/>
      <protection hidden="1"/>
    </xf>
    <xf numFmtId="165" fontId="1" fillId="0" borderId="0" xfId="0" applyNumberFormat="1" applyFont="1" applyAlignment="1">
      <alignment horizontal="right"/>
    </xf>
    <xf numFmtId="165" fontId="1" fillId="0" borderId="19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 vertical="center"/>
    </xf>
    <xf numFmtId="165" fontId="1" fillId="0" borderId="19" xfId="0" applyNumberFormat="1" applyFont="1" applyBorder="1" applyAlignment="1">
      <alignment horizontal="right" vertical="center"/>
    </xf>
    <xf numFmtId="165" fontId="6" fillId="0" borderId="19" xfId="0" applyNumberFormat="1" applyFont="1" applyBorder="1" applyAlignment="1">
      <alignment horizontal="right" vertical="center"/>
    </xf>
    <xf numFmtId="172" fontId="8" fillId="0" borderId="0" xfId="0" applyNumberFormat="1" applyFont="1" applyAlignment="1">
      <alignment horizontal="right" vertical="center"/>
    </xf>
    <xf numFmtId="172" fontId="8" fillId="0" borderId="0" xfId="0" applyNumberFormat="1" applyFont="1" applyAlignment="1" applyProtection="1">
      <alignment horizontal="right" vertical="center"/>
      <protection hidden="1"/>
    </xf>
    <xf numFmtId="172" fontId="5" fillId="0" borderId="0" xfId="0" applyNumberFormat="1" applyFont="1" applyAlignment="1">
      <alignment horizontal="right"/>
    </xf>
    <xf numFmtId="172" fontId="5" fillId="0" borderId="0" xfId="0" applyNumberFormat="1" applyFont="1"/>
    <xf numFmtId="173" fontId="5" fillId="0" borderId="0" xfId="0" applyNumberFormat="1" applyFont="1"/>
    <xf numFmtId="20" fontId="5" fillId="0" borderId="0" xfId="0" applyNumberFormat="1" applyFont="1"/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</cellXfs>
  <cellStyles count="2">
    <cellStyle name="Standaard" xfId="0" builtinId="0"/>
    <cellStyle name="Standaard 2 6" xfId="1" xr:uid="{00000000-0005-0000-0000-000001000000}"/>
  </cellStyles>
  <dxfs count="130"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 patternType="gray0625">
          <bgColor theme="2" tint="-0.24994659260841701"/>
        </patternFill>
      </fill>
    </dxf>
    <dxf>
      <fill>
        <patternFill patternType="gray0625">
          <bgColor theme="5" tint="0.39994506668294322"/>
        </patternFill>
      </fill>
    </dxf>
    <dxf>
      <fill>
        <patternFill patternType="gray0625">
          <bgColor theme="7" tint="0.59996337778862885"/>
        </patternFill>
      </fill>
    </dxf>
    <dxf>
      <fill>
        <patternFill patternType="gray0625">
          <bgColor theme="0" tint="-0.24994659260841701"/>
        </patternFill>
      </fill>
    </dxf>
    <dxf>
      <fill>
        <patternFill patternType="gray0625"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EE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39994506668294322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numFmt numFmtId="0" formatCode="General"/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7" formatCode="h\.mm&quot; u.&quot;;@"/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5" formatCode="ddd\ dd\ mmm\ yy"/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6" formatCode="dd\-mm\-yy;@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ddd\ dd\ mmm\ yy"/>
    </dxf>
    <dxf>
      <alignment horizontal="general" textRotation="0" wrapText="0" indent="0" justifyLastLine="0" shrinkToFit="0" readingOrder="0"/>
    </dxf>
    <dxf>
      <alignment horizontal="general" textRotation="0" wrapText="0" indent="0" justifyLastLine="0" shrinkToFit="0" readingOrder="0"/>
    </dxf>
    <dxf>
      <alignment horizontal="general" textRotation="0" wrapText="0" indent="0" justifyLastLine="0" shrinkToFit="0" readingOrder="0"/>
    </dxf>
    <dxf>
      <alignment horizontal="general" textRotation="0" wrapText="0" indent="0" justifyLastLine="0" shrinkToFit="0" readingOrder="0"/>
    </dxf>
    <dxf>
      <alignment horizontal="general" textRotation="0" wrapText="0" indent="0" justifyLastLine="0" shrinkToFit="0" readingOrder="0"/>
    </dxf>
    <dxf>
      <numFmt numFmtId="0" formatCode="General"/>
      <alignment horizontal="general" vertical="center" textRotation="0" wrapText="0" indent="0" justifyLastLine="0" shrinkToFit="0" readingOrder="0"/>
    </dxf>
    <dxf>
      <numFmt numFmtId="165" formatCode="ddd\ dd\ mmm\ yy"/>
      <alignment horizontal="general" textRotation="0" wrapText="0" indent="0" justifyLastLine="0" shrinkToFit="0" readingOrder="0"/>
    </dxf>
    <dxf>
      <alignment horizontal="general" textRotation="0" wrapText="0" indent="0" justifyLastLine="0" shrinkToFit="0" readingOrder="0"/>
    </dxf>
    <dxf>
      <alignment horizontal="general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</font>
      <numFmt numFmtId="0" formatCode="General"/>
      <fill>
        <patternFill patternType="none">
          <bgColor auto="1"/>
        </patternFill>
      </fill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1" formatCode="d/mmm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h\.mm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h\.mm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ddd\ dd\ mmm\ 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ddd\ dd\ mmm\ yy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</font>
      <fill>
        <patternFill patternType="none">
          <bgColor auto="1"/>
        </patternFill>
      </fill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</font>
      <numFmt numFmtId="0" formatCode="General"/>
      <fill>
        <patternFill patternType="none">
          <bgColor auto="1"/>
        </patternFill>
      </fill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numFmt numFmtId="0" formatCode="General"/>
      <fill>
        <patternFill patternType="none">
          <bgColor auto="1"/>
        </patternFill>
      </fill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7" formatCode="h\.mm&quot; u.&quot;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numFmt numFmtId="165" formatCode="ddd\ dd\ mmm\ yy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bgColor auto="1"/>
        </patternFill>
      </fill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medium">
          <color auto="1"/>
        </right>
        <top style="hair">
          <color auto="1"/>
        </top>
        <bottom style="hair">
          <color auto="1"/>
        </bottom>
      </border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outline="0"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outline="0"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outline="0"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outline="0"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outline="0">
        <left/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numFmt numFmtId="165" formatCode="ddd\ dd\ mmm\ yy"/>
      <alignment horizontal="right" vertical="center" textRotation="0" wrapText="0" indent="0" justifyLastLine="0" shrinkToFit="0" readingOrder="0"/>
      <border diagonalUp="0" diagonalDown="0" outline="0">
        <left style="medium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165" formatCode="ddd\ dd\ mmm\ yy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72" formatCode="h:mm;@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5" formatCode="ddd\ dd\ mmm\ yy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</dxfs>
  <tableStyles count="0" defaultTableStyle="TableStyleMedium9" defaultPivotStyle="PivotStyleLight16"/>
  <colors>
    <mruColors>
      <color rgb="FFFF9900"/>
      <color rgb="FFFB4743"/>
      <color rgb="FF00FF00"/>
      <color rgb="FFFFFF99"/>
      <color rgb="FFFF4519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BBBplanning\CompetitieplanningKBBB%20versie4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udi\Desktop\Tijdelijke%20kalenders\BA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udi\Desktop\Tijdelijke%20kalenders\KA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elers"/>
      <sheetName val="Ploegen"/>
      <sheetName val="Lokalen"/>
      <sheetName val="Clubs"/>
      <sheetName val="Biljarts"/>
      <sheetName val="Biljartbelet"/>
      <sheetName val="ComBelet"/>
      <sheetName val="gegevens"/>
      <sheetName val="competitie"/>
      <sheetName val="WedNIDM"/>
      <sheetName val="exportNID"/>
      <sheetName val="WedBWMmb3b"/>
      <sheetName val="Menu"/>
      <sheetName val="NIDspelers"/>
      <sheetName val="BWMmb3b"/>
      <sheetName val="exportBWMmb3B"/>
      <sheetName val="WedBWMkl3B"/>
      <sheetName val="BWMkl3B"/>
      <sheetName val="exportBWMkl3B"/>
      <sheetName val="WedBWMklBand"/>
      <sheetName val="BWMBand"/>
      <sheetName val="exportBWMklBand"/>
      <sheetName val="WedBWMklVRIJL"/>
      <sheetName val="BWMVrijL"/>
      <sheetName val="exportBWMklVrijL"/>
      <sheetName val="WedBWMVrijH"/>
      <sheetName val="BWMVrijH"/>
      <sheetName val="exportBWMklVrijH"/>
      <sheetName val="WedBWMKader"/>
      <sheetName val="BWMKad"/>
      <sheetName val="exportBWMklKader"/>
      <sheetName val="SiteExport"/>
      <sheetName val="Blad1"/>
      <sheetName val="Blad2"/>
      <sheetName val="Blad4"/>
      <sheetName val="Blad3"/>
    </sheetNames>
    <sheetDataSet>
      <sheetData sheetId="0"/>
      <sheetData sheetId="1">
        <row r="1">
          <cell r="A1" t="str">
            <v>NIDM ploegnummers Berekenen</v>
          </cell>
        </row>
      </sheetData>
      <sheetData sheetId="2"/>
      <sheetData sheetId="3">
        <row r="1">
          <cell r="A1" t="str">
            <v>ClubID</v>
          </cell>
          <cell r="B1" t="str">
            <v>KBBBID</v>
          </cell>
          <cell r="C1" t="str">
            <v>CLUB</v>
          </cell>
          <cell r="D1" t="str">
            <v>Idclub</v>
          </cell>
          <cell r="E1" t="str">
            <v>Voorv.</v>
          </cell>
          <cell r="F1" t="str">
            <v>Sponser Club</v>
          </cell>
          <cell r="G1" t="str">
            <v>federatie</v>
          </cell>
          <cell r="H1" t="str">
            <v>gew.</v>
          </cell>
          <cell r="I1" t="str">
            <v>DistrSite</v>
          </cell>
          <cell r="J1" t="str">
            <v>Dis.</v>
          </cell>
          <cell r="K1" t="str">
            <v>LoID</v>
          </cell>
          <cell r="L1" t="str">
            <v>Telefoon</v>
          </cell>
          <cell r="M1" t="str">
            <v>E-mail</v>
          </cell>
          <cell r="N1" t="str">
            <v>Fax</v>
          </cell>
          <cell r="O1" t="str">
            <v>lokaal NID</v>
          </cell>
        </row>
        <row r="2">
          <cell r="A2">
            <v>11110</v>
          </cell>
          <cell r="B2" t="str">
            <v>AA 02</v>
          </cell>
          <cell r="C2" t="str">
            <v>DEURNE</v>
          </cell>
          <cell r="D2">
            <v>11110</v>
          </cell>
          <cell r="E2" t="str">
            <v>BC.</v>
          </cell>
          <cell r="F2"/>
          <cell r="G2">
            <v>1</v>
          </cell>
          <cell r="H2">
            <v>1</v>
          </cell>
          <cell r="I2">
            <v>1</v>
          </cell>
          <cell r="J2">
            <v>11</v>
          </cell>
          <cell r="K2">
            <v>101</v>
          </cell>
          <cell r="L2" t="str">
            <v>0485/638560</v>
          </cell>
          <cell r="M2" t="str">
            <v>andre468@msn.com</v>
          </cell>
          <cell r="O2">
            <v>101</v>
          </cell>
        </row>
        <row r="3">
          <cell r="A3">
            <v>11111</v>
          </cell>
          <cell r="B3" t="str">
            <v>AA 03</v>
          </cell>
          <cell r="C3" t="str">
            <v>PROMOTION TEAM</v>
          </cell>
          <cell r="D3">
            <v>11111</v>
          </cell>
          <cell r="E3" t="str">
            <v>BILLIARD</v>
          </cell>
          <cell r="F3"/>
          <cell r="G3">
            <v>1</v>
          </cell>
          <cell r="H3">
            <v>1</v>
          </cell>
          <cell r="I3">
            <v>1</v>
          </cell>
          <cell r="J3">
            <v>11</v>
          </cell>
          <cell r="K3">
            <v>112</v>
          </cell>
          <cell r="L3" t="str">
            <v>03/663.41.12</v>
          </cell>
          <cell r="M3" t="str">
            <v>info@aaron.be</v>
          </cell>
          <cell r="N3" t="str">
            <v/>
          </cell>
          <cell r="O3">
            <v>112</v>
          </cell>
        </row>
        <row r="4">
          <cell r="A4">
            <v>11112</v>
          </cell>
          <cell r="B4" t="str">
            <v>AA 04</v>
          </cell>
          <cell r="C4" t="str">
            <v>AVENUE</v>
          </cell>
          <cell r="D4">
            <v>11112</v>
          </cell>
          <cell r="E4" t="str">
            <v>BC.</v>
          </cell>
          <cell r="F4"/>
          <cell r="G4">
            <v>1</v>
          </cell>
          <cell r="H4">
            <v>1</v>
          </cell>
          <cell r="I4">
            <v>1</v>
          </cell>
          <cell r="J4">
            <v>11</v>
          </cell>
          <cell r="K4">
            <v>102</v>
          </cell>
          <cell r="L4" t="str">
            <v>0476/377437</v>
          </cell>
          <cell r="M4" t="str">
            <v>walter.deswaene@live.be</v>
          </cell>
          <cell r="O4">
            <v>102</v>
          </cell>
        </row>
        <row r="5">
          <cell r="A5">
            <v>11113</v>
          </cell>
          <cell r="B5" t="str">
            <v>AA 06</v>
          </cell>
          <cell r="C5" t="str">
            <v>FANTASTIKA</v>
          </cell>
          <cell r="D5">
            <v>11113</v>
          </cell>
          <cell r="E5" t="str">
            <v>BC.</v>
          </cell>
          <cell r="F5"/>
          <cell r="G5">
            <v>1</v>
          </cell>
          <cell r="H5">
            <v>1</v>
          </cell>
          <cell r="I5">
            <v>1</v>
          </cell>
          <cell r="J5">
            <v>11</v>
          </cell>
          <cell r="K5">
            <v>110</v>
          </cell>
          <cell r="L5" t="str">
            <v>0495/777120</v>
          </cell>
          <cell r="M5" t="str">
            <v>guido.meulders@scarlet.be</v>
          </cell>
          <cell r="O5">
            <v>110</v>
          </cell>
        </row>
        <row r="6">
          <cell r="A6">
            <v>11114</v>
          </cell>
          <cell r="B6" t="str">
            <v>AA 07</v>
          </cell>
          <cell r="C6" t="str">
            <v>KAPELSE</v>
          </cell>
          <cell r="D6">
            <v>11114</v>
          </cell>
          <cell r="E6" t="str">
            <v>BC.</v>
          </cell>
          <cell r="F6"/>
          <cell r="G6">
            <v>1</v>
          </cell>
          <cell r="H6">
            <v>1</v>
          </cell>
          <cell r="I6">
            <v>1</v>
          </cell>
          <cell r="J6">
            <v>11</v>
          </cell>
          <cell r="K6">
            <v>111</v>
          </cell>
          <cell r="L6" t="str">
            <v>0486/572164</v>
          </cell>
          <cell r="M6" t="str">
            <v>luc.van.bastelaer@telenet.be</v>
          </cell>
          <cell r="O6">
            <v>111</v>
          </cell>
        </row>
        <row r="7">
          <cell r="A7">
            <v>11115</v>
          </cell>
          <cell r="B7" t="str">
            <v>AA 09</v>
          </cell>
          <cell r="C7" t="str">
            <v>DE LEUG</v>
          </cell>
          <cell r="D7">
            <v>11115</v>
          </cell>
          <cell r="E7" t="str">
            <v>BC.</v>
          </cell>
          <cell r="F7"/>
          <cell r="G7">
            <v>1</v>
          </cell>
          <cell r="H7">
            <v>1</v>
          </cell>
          <cell r="I7">
            <v>1</v>
          </cell>
          <cell r="J7">
            <v>11</v>
          </cell>
          <cell r="K7">
            <v>109</v>
          </cell>
          <cell r="L7" t="str">
            <v>0499/747158</v>
          </cell>
          <cell r="M7" t="str">
            <v>willem.de.smet@telenet.be</v>
          </cell>
          <cell r="O7">
            <v>109</v>
          </cell>
        </row>
        <row r="8">
          <cell r="A8">
            <v>11116</v>
          </cell>
          <cell r="B8" t="str">
            <v>AA 10</v>
          </cell>
          <cell r="C8" t="str">
            <v>POLYGOON</v>
          </cell>
          <cell r="D8">
            <v>11116</v>
          </cell>
          <cell r="E8" t="str">
            <v>BC.</v>
          </cell>
          <cell r="F8"/>
          <cell r="G8">
            <v>1</v>
          </cell>
          <cell r="H8">
            <v>1</v>
          </cell>
          <cell r="I8">
            <v>1</v>
          </cell>
          <cell r="J8">
            <v>11</v>
          </cell>
          <cell r="K8">
            <v>112</v>
          </cell>
          <cell r="L8" t="str">
            <v>0497/434711</v>
          </cell>
          <cell r="M8" t="str">
            <v>rudymaes@telenet.be</v>
          </cell>
          <cell r="O8">
            <v>112</v>
          </cell>
        </row>
        <row r="9">
          <cell r="A9">
            <v>11117</v>
          </cell>
          <cell r="B9" t="str">
            <v>AA 13</v>
          </cell>
          <cell r="C9" t="str">
            <v>DRIEB. CLUB DE LEUG</v>
          </cell>
          <cell r="D9">
            <v>11117</v>
          </cell>
          <cell r="E9"/>
          <cell r="F9" t="str">
            <v>SOLANA</v>
          </cell>
          <cell r="G9">
            <v>1</v>
          </cell>
          <cell r="H9">
            <v>1</v>
          </cell>
          <cell r="I9">
            <v>1</v>
          </cell>
          <cell r="J9">
            <v>11</v>
          </cell>
          <cell r="K9">
            <v>109</v>
          </cell>
          <cell r="L9" t="str">
            <v>0498/053141</v>
          </cell>
          <cell r="M9" t="str">
            <v>Vandeven.roger@telenet.be</v>
          </cell>
          <cell r="O9">
            <v>109</v>
          </cell>
        </row>
        <row r="10">
          <cell r="A10">
            <v>11118</v>
          </cell>
          <cell r="B10" t="str">
            <v>AA 17</v>
          </cell>
          <cell r="C10" t="str">
            <v>LUGO</v>
          </cell>
          <cell r="D10">
            <v>11118</v>
          </cell>
          <cell r="E10" t="str">
            <v>BC.</v>
          </cell>
          <cell r="F10"/>
          <cell r="G10">
            <v>1</v>
          </cell>
          <cell r="H10">
            <v>1</v>
          </cell>
          <cell r="I10">
            <v>1</v>
          </cell>
          <cell r="J10">
            <v>11</v>
          </cell>
          <cell r="K10">
            <v>110</v>
          </cell>
          <cell r="L10" t="str">
            <v>0475/429319</v>
          </cell>
          <cell r="M10" t="str">
            <v>rudi.debondt@telenet.be</v>
          </cell>
          <cell r="O10">
            <v>110</v>
          </cell>
        </row>
        <row r="11">
          <cell r="A11">
            <v>11119</v>
          </cell>
          <cell r="B11" t="str">
            <v>AA 18</v>
          </cell>
          <cell r="C11" t="str">
            <v>ARENA</v>
          </cell>
          <cell r="D11">
            <v>11119</v>
          </cell>
          <cell r="E11" t="str">
            <v>BC.</v>
          </cell>
          <cell r="F11"/>
          <cell r="G11">
            <v>1</v>
          </cell>
          <cell r="H11">
            <v>1</v>
          </cell>
          <cell r="I11">
            <v>1</v>
          </cell>
          <cell r="J11">
            <v>11</v>
          </cell>
          <cell r="K11">
            <v>101</v>
          </cell>
          <cell r="L11" t="str">
            <v>0476/520750</v>
          </cell>
          <cell r="M11" t="str">
            <v>marcel.van.mensel@telenet.be</v>
          </cell>
          <cell r="O11">
            <v>101</v>
          </cell>
        </row>
        <row r="12">
          <cell r="A12">
            <v>11120</v>
          </cell>
          <cell r="B12" t="str">
            <v>AA 19</v>
          </cell>
          <cell r="C12" t="str">
            <v>DE DEKEN</v>
          </cell>
          <cell r="D12">
            <v>11120</v>
          </cell>
          <cell r="E12" t="str">
            <v>BC.</v>
          </cell>
          <cell r="F12"/>
          <cell r="G12">
            <v>1</v>
          </cell>
          <cell r="H12">
            <v>1</v>
          </cell>
          <cell r="I12">
            <v>1</v>
          </cell>
          <cell r="J12">
            <v>11</v>
          </cell>
          <cell r="K12">
            <v>103</v>
          </cell>
          <cell r="L12" t="str">
            <v>0497/875180</v>
          </cell>
          <cell r="M12" t="str">
            <v>steurs@telenet.be</v>
          </cell>
          <cell r="N12"/>
          <cell r="O12">
            <v>103</v>
          </cell>
        </row>
        <row r="13">
          <cell r="A13">
            <v>11121</v>
          </cell>
          <cell r="B13" t="str">
            <v>AA 11</v>
          </cell>
          <cell r="C13" t="str">
            <v>DE NOORDERKEMPEN</v>
          </cell>
          <cell r="D13">
            <v>11121</v>
          </cell>
          <cell r="E13" t="str">
            <v>BC.</v>
          </cell>
          <cell r="F13"/>
          <cell r="G13">
            <v>1</v>
          </cell>
          <cell r="H13">
            <v>1</v>
          </cell>
          <cell r="I13">
            <v>1</v>
          </cell>
          <cell r="J13">
            <v>11</v>
          </cell>
          <cell r="K13">
            <v>105</v>
          </cell>
          <cell r="L13" t="str">
            <v>0497/540522</v>
          </cell>
          <cell r="M13" t="str">
            <v>ronny.mathysen@gmail.com</v>
          </cell>
          <cell r="N13"/>
          <cell r="O13">
            <v>105</v>
          </cell>
        </row>
        <row r="14">
          <cell r="A14">
            <v>11122</v>
          </cell>
          <cell r="B14" t="str">
            <v>AA 01</v>
          </cell>
          <cell r="C14" t="str">
            <v>MERKSEM DRIEBAND CLUB</v>
          </cell>
          <cell r="D14">
            <v>11122</v>
          </cell>
          <cell r="E14"/>
          <cell r="F14"/>
          <cell r="G14">
            <v>1</v>
          </cell>
          <cell r="H14">
            <v>1</v>
          </cell>
          <cell r="I14">
            <v>1</v>
          </cell>
          <cell r="J14">
            <v>11</v>
          </cell>
          <cell r="K14">
            <v>280</v>
          </cell>
          <cell r="L14" t="str">
            <v>0495/570176</v>
          </cell>
          <cell r="M14" t="str">
            <v>joannes.borremans@telenet.be</v>
          </cell>
          <cell r="N14"/>
          <cell r="O14">
            <v>103</v>
          </cell>
        </row>
        <row r="15">
          <cell r="A15">
            <v>11123</v>
          </cell>
          <cell r="B15" t="str">
            <v>AA 08</v>
          </cell>
          <cell r="C15" t="str">
            <v>CALYPSO</v>
          </cell>
          <cell r="D15">
            <v>11123</v>
          </cell>
          <cell r="E15" t="str">
            <v>BC.</v>
          </cell>
          <cell r="F15"/>
          <cell r="G15">
            <v>1</v>
          </cell>
          <cell r="H15">
            <v>1</v>
          </cell>
          <cell r="I15">
            <v>1</v>
          </cell>
          <cell r="J15">
            <v>11</v>
          </cell>
          <cell r="K15">
            <v>295</v>
          </cell>
          <cell r="L15" t="str">
            <v>0475/606.606</v>
          </cell>
          <cell r="M15" t="str">
            <v>frans.dumez@telenet.be</v>
          </cell>
          <cell r="N15"/>
          <cell r="O15">
            <v>295</v>
          </cell>
        </row>
        <row r="16">
          <cell r="A16">
            <v>11124</v>
          </cell>
          <cell r="B16" t="str">
            <v>AA 90</v>
          </cell>
          <cell r="C16" t="str">
            <v>DE PLOEG</v>
          </cell>
          <cell r="D16">
            <v>11124</v>
          </cell>
          <cell r="E16" t="str">
            <v>BC.</v>
          </cell>
          <cell r="F16"/>
          <cell r="G16">
            <v>1</v>
          </cell>
          <cell r="H16">
            <v>1</v>
          </cell>
          <cell r="I16">
            <v>1</v>
          </cell>
          <cell r="J16">
            <v>11</v>
          </cell>
          <cell r="K16">
            <v>142</v>
          </cell>
          <cell r="L16" t="str">
            <v>03/383.11.83</v>
          </cell>
          <cell r="M16" t="str">
            <v>bcdeploeg@telenet.be</v>
          </cell>
          <cell r="N16" t="str">
            <v>03/385.14.13</v>
          </cell>
          <cell r="O16">
            <v>142</v>
          </cell>
        </row>
        <row r="17">
          <cell r="A17">
            <v>11125</v>
          </cell>
          <cell r="B17" t="str">
            <v>AA 91</v>
          </cell>
          <cell r="C17" t="str">
            <v>DE GOEIE QUEUE</v>
          </cell>
          <cell r="D17">
            <v>11125</v>
          </cell>
          <cell r="E17" t="str">
            <v>KBC.</v>
          </cell>
          <cell r="F17"/>
          <cell r="G17">
            <v>1</v>
          </cell>
          <cell r="H17">
            <v>1</v>
          </cell>
          <cell r="I17">
            <v>1</v>
          </cell>
          <cell r="J17">
            <v>11</v>
          </cell>
          <cell r="K17">
            <v>308</v>
          </cell>
          <cell r="L17" t="str">
            <v>0476/450873</v>
          </cell>
          <cell r="M17" t="str">
            <v>bossaerts1@skynet.be</v>
          </cell>
          <cell r="N17" t="str">
            <v/>
          </cell>
          <cell r="O17">
            <v>142</v>
          </cell>
        </row>
        <row r="18">
          <cell r="A18">
            <v>11126</v>
          </cell>
          <cell r="B18" t="str">
            <v>AA 92</v>
          </cell>
          <cell r="C18" t="str">
            <v>DE MIDDEL</v>
          </cell>
          <cell r="D18">
            <v>11126</v>
          </cell>
          <cell r="E18" t="str">
            <v>BC.</v>
          </cell>
          <cell r="F18"/>
          <cell r="G18">
            <v>1</v>
          </cell>
          <cell r="H18">
            <v>1</v>
          </cell>
          <cell r="I18">
            <v>1</v>
          </cell>
          <cell r="J18">
            <v>11</v>
          </cell>
          <cell r="K18">
            <v>141</v>
          </cell>
          <cell r="L18" t="str">
            <v>0472/320538</v>
          </cell>
          <cell r="M18" t="str">
            <v>jan.verhulst3@telenet.be</v>
          </cell>
          <cell r="N18" t="str">
            <v/>
          </cell>
          <cell r="O18">
            <v>141</v>
          </cell>
        </row>
        <row r="19">
          <cell r="A19">
            <v>11127</v>
          </cell>
          <cell r="B19" t="str">
            <v>AA 12</v>
          </cell>
          <cell r="C19" t="str">
            <v>DE KERN</v>
          </cell>
          <cell r="D19">
            <v>11127</v>
          </cell>
          <cell r="E19" t="str">
            <v>BC.</v>
          </cell>
          <cell r="F19"/>
          <cell r="G19">
            <v>1</v>
          </cell>
          <cell r="H19">
            <v>1</v>
          </cell>
          <cell r="I19">
            <v>1</v>
          </cell>
          <cell r="J19">
            <v>11</v>
          </cell>
          <cell r="K19">
            <v>103</v>
          </cell>
          <cell r="L19" t="str">
            <v>0495/ 242667</v>
          </cell>
          <cell r="M19" t="str">
            <v>ludo.janssenslj@telenet.be</v>
          </cell>
          <cell r="N19"/>
          <cell r="O19">
            <v>103</v>
          </cell>
        </row>
        <row r="20">
          <cell r="A20">
            <v>11128</v>
          </cell>
          <cell r="B20" t="str">
            <v>AA 108</v>
          </cell>
          <cell r="C20" t="str">
            <v>GAMBRINUS</v>
          </cell>
          <cell r="D20">
            <v>11128</v>
          </cell>
          <cell r="E20" t="str">
            <v>BC.</v>
          </cell>
          <cell r="F20"/>
          <cell r="G20">
            <v>1</v>
          </cell>
          <cell r="H20">
            <v>1</v>
          </cell>
          <cell r="I20">
            <v>1</v>
          </cell>
          <cell r="J20">
            <v>11</v>
          </cell>
          <cell r="K20">
            <v>310</v>
          </cell>
          <cell r="L20" t="str">
            <v>03/291.88.40</v>
          </cell>
          <cell r="M20" t="str">
            <v>gambrinus1@telenet.be</v>
          </cell>
          <cell r="N20"/>
          <cell r="O20">
            <v>310</v>
          </cell>
        </row>
        <row r="21">
          <cell r="A21">
            <v>11129</v>
          </cell>
          <cell r="B21" t="str">
            <v>AA 109</v>
          </cell>
          <cell r="C21" t="str">
            <v>BILHAR BARRIGUINHAS</v>
          </cell>
          <cell r="D21">
            <v>11129</v>
          </cell>
          <cell r="E21" t="str">
            <v>B.C.</v>
          </cell>
          <cell r="F21"/>
          <cell r="G21">
            <v>1</v>
          </cell>
          <cell r="H21">
            <v>1</v>
          </cell>
          <cell r="I21">
            <v>1</v>
          </cell>
          <cell r="J21">
            <v>11</v>
          </cell>
          <cell r="K21">
            <v>311</v>
          </cell>
          <cell r="L21" t="str">
            <v>0478/461660</v>
          </cell>
          <cell r="M21" t="str">
            <v>alles@fitmix.be</v>
          </cell>
          <cell r="N21"/>
          <cell r="O21">
            <v>311</v>
          </cell>
        </row>
        <row r="22">
          <cell r="A22">
            <v>11130</v>
          </cell>
          <cell r="B22" t="str">
            <v>AA 111</v>
          </cell>
          <cell r="C22" t="str">
            <v>RIO</v>
          </cell>
          <cell r="D22">
            <v>11130</v>
          </cell>
          <cell r="E22" t="str">
            <v>BC.</v>
          </cell>
          <cell r="F22"/>
          <cell r="G22">
            <v>1</v>
          </cell>
          <cell r="H22">
            <v>1</v>
          </cell>
          <cell r="I22">
            <v>1</v>
          </cell>
          <cell r="J22">
            <v>11</v>
          </cell>
          <cell r="K22">
            <v>147</v>
          </cell>
          <cell r="L22" t="str">
            <v>0473/870721</v>
          </cell>
          <cell r="M22" t="str">
            <v>toussaintken@hotmail.com</v>
          </cell>
          <cell r="N22"/>
          <cell r="O22">
            <v>147</v>
          </cell>
        </row>
        <row r="23">
          <cell r="A23">
            <v>11131</v>
          </cell>
          <cell r="B23" t="str">
            <v>AA 114</v>
          </cell>
          <cell r="C23" t="str">
            <v>FIGUUR 2600</v>
          </cell>
          <cell r="D23">
            <v>11131</v>
          </cell>
          <cell r="E23" t="str">
            <v>DBC.</v>
          </cell>
          <cell r="F23"/>
          <cell r="G23">
            <v>1</v>
          </cell>
          <cell r="H23">
            <v>1</v>
          </cell>
          <cell r="I23">
            <v>1</v>
          </cell>
          <cell r="J23">
            <v>11</v>
          </cell>
          <cell r="K23">
            <v>159</v>
          </cell>
          <cell r="L23" t="str">
            <v>03/218.98.12</v>
          </cell>
          <cell r="M23" t="str">
            <v>DBC_figuur2600@outlook.be</v>
          </cell>
          <cell r="N23"/>
          <cell r="O23">
            <v>159</v>
          </cell>
        </row>
        <row r="24">
          <cell r="A24">
            <v>11132</v>
          </cell>
          <cell r="B24" t="str">
            <v>AA 99</v>
          </cell>
          <cell r="C24" t="str">
            <v>HEMIKSEM</v>
          </cell>
          <cell r="D24">
            <v>11132</v>
          </cell>
          <cell r="E24" t="str">
            <v>BC.</v>
          </cell>
          <cell r="F24"/>
          <cell r="G24">
            <v>1</v>
          </cell>
          <cell r="H24">
            <v>1</v>
          </cell>
          <cell r="I24">
            <v>1</v>
          </cell>
          <cell r="J24">
            <v>1</v>
          </cell>
          <cell r="K24">
            <v>314</v>
          </cell>
          <cell r="L24" t="str">
            <v>0475/876917</v>
          </cell>
          <cell r="M24" t="str">
            <v>jean.cayenberghs@skynet.com</v>
          </cell>
          <cell r="N24"/>
          <cell r="O24">
            <v>314</v>
          </cell>
        </row>
        <row r="25">
          <cell r="A25">
            <v>11133</v>
          </cell>
          <cell r="B25" t="str">
            <v>AA 14</v>
          </cell>
          <cell r="C25" t="str">
            <v>WEST SIDE</v>
          </cell>
          <cell r="D25">
            <v>11133</v>
          </cell>
          <cell r="E25" t="str">
            <v>BC.</v>
          </cell>
          <cell r="F25"/>
          <cell r="G25">
            <v>1</v>
          </cell>
          <cell r="H25">
            <v>1</v>
          </cell>
          <cell r="I25">
            <v>1</v>
          </cell>
          <cell r="J25">
            <v>1</v>
          </cell>
          <cell r="K25">
            <v>101</v>
          </cell>
          <cell r="L25"/>
          <cell r="M25"/>
          <cell r="N25"/>
          <cell r="O25">
            <v>101</v>
          </cell>
        </row>
        <row r="26">
          <cell r="A26">
            <v>11218</v>
          </cell>
          <cell r="B26" t="str">
            <v>AL 29</v>
          </cell>
          <cell r="C26" t="str">
            <v>GROBBENDONKSE</v>
          </cell>
          <cell r="D26">
            <v>11218</v>
          </cell>
          <cell r="E26" t="str">
            <v>BC.</v>
          </cell>
          <cell r="F26"/>
          <cell r="G26">
            <v>1</v>
          </cell>
          <cell r="H26">
            <v>1</v>
          </cell>
          <cell r="I26">
            <v>4</v>
          </cell>
          <cell r="J26">
            <v>12</v>
          </cell>
          <cell r="K26">
            <v>115</v>
          </cell>
          <cell r="L26" t="str">
            <v>014/500 895</v>
          </cell>
          <cell r="M26" t="str">
            <v>tim.cools3@telenet.be</v>
          </cell>
          <cell r="N26" t="str">
            <v/>
          </cell>
          <cell r="O26">
            <v>315</v>
          </cell>
        </row>
        <row r="27">
          <cell r="A27">
            <v>11219</v>
          </cell>
          <cell r="B27" t="str">
            <v>AL 30</v>
          </cell>
          <cell r="C27" t="str">
            <v>WELKOM</v>
          </cell>
          <cell r="D27">
            <v>11219</v>
          </cell>
          <cell r="E27" t="str">
            <v>BC.</v>
          </cell>
          <cell r="F27"/>
          <cell r="G27">
            <v>1</v>
          </cell>
          <cell r="H27">
            <v>1</v>
          </cell>
          <cell r="I27">
            <v>4</v>
          </cell>
          <cell r="J27">
            <v>12</v>
          </cell>
          <cell r="K27">
            <v>124</v>
          </cell>
          <cell r="L27" t="str">
            <v>015/75.53.95</v>
          </cell>
          <cell r="M27" t="str">
            <v>august.renilde@telenet.be</v>
          </cell>
          <cell r="N27" t="str">
            <v/>
          </cell>
          <cell r="O27">
            <v>124</v>
          </cell>
        </row>
        <row r="28">
          <cell r="A28">
            <v>11220</v>
          </cell>
          <cell r="B28" t="str">
            <v>AL 31</v>
          </cell>
          <cell r="C28" t="str">
            <v>REAL</v>
          </cell>
          <cell r="D28">
            <v>11220</v>
          </cell>
          <cell r="E28" t="str">
            <v>KBC.</v>
          </cell>
          <cell r="F28"/>
          <cell r="G28">
            <v>1</v>
          </cell>
          <cell r="H28">
            <v>1</v>
          </cell>
          <cell r="I28">
            <v>4</v>
          </cell>
          <cell r="J28">
            <v>12</v>
          </cell>
          <cell r="K28">
            <v>121</v>
          </cell>
          <cell r="L28" t="str">
            <v>015/75.52.89</v>
          </cell>
          <cell r="M28" t="str">
            <v>guido.neuhard@b-b.be</v>
          </cell>
          <cell r="N28" t="str">
            <v/>
          </cell>
          <cell r="O28">
            <v>121</v>
          </cell>
        </row>
        <row r="29">
          <cell r="A29">
            <v>11221</v>
          </cell>
          <cell r="B29" t="str">
            <v>AL 35</v>
          </cell>
          <cell r="C29" t="str">
            <v>DE PLAKKERS</v>
          </cell>
          <cell r="D29">
            <v>11221</v>
          </cell>
          <cell r="E29" t="str">
            <v>BC.</v>
          </cell>
          <cell r="F29"/>
          <cell r="G29">
            <v>1</v>
          </cell>
          <cell r="H29">
            <v>1</v>
          </cell>
          <cell r="I29">
            <v>4</v>
          </cell>
          <cell r="J29">
            <v>12</v>
          </cell>
          <cell r="K29">
            <v>300</v>
          </cell>
          <cell r="L29" t="str">
            <v>03/489,13,62</v>
          </cell>
          <cell r="M29" t="str">
            <v>bc.deplakkers@outlook.com</v>
          </cell>
          <cell r="N29" t="str">
            <v/>
          </cell>
          <cell r="O29">
            <v>119</v>
          </cell>
        </row>
        <row r="30">
          <cell r="A30">
            <v>11222</v>
          </cell>
          <cell r="B30" t="str">
            <v>AL 32</v>
          </cell>
          <cell r="C30" t="str">
            <v>ZEVENBERGEN</v>
          </cell>
          <cell r="D30">
            <v>11222</v>
          </cell>
          <cell r="E30" t="str">
            <v>BC.</v>
          </cell>
          <cell r="F30"/>
          <cell r="G30">
            <v>1</v>
          </cell>
          <cell r="H30">
            <v>1</v>
          </cell>
          <cell r="I30">
            <v>4</v>
          </cell>
          <cell r="J30">
            <v>12</v>
          </cell>
          <cell r="K30">
            <v>299</v>
          </cell>
          <cell r="L30" t="str">
            <v xml:space="preserve">0497/306618   </v>
          </cell>
          <cell r="M30" t="str">
            <v>luc.a@telenet.be</v>
          </cell>
          <cell r="N30"/>
          <cell r="O30">
            <v>299</v>
          </cell>
        </row>
        <row r="31">
          <cell r="A31">
            <v>11223</v>
          </cell>
          <cell r="B31" t="str">
            <v>AL 40</v>
          </cell>
          <cell r="C31" t="str">
            <v>COLOMA</v>
          </cell>
          <cell r="D31">
            <v>11223</v>
          </cell>
          <cell r="E31" t="str">
            <v>KBC.</v>
          </cell>
          <cell r="F31"/>
          <cell r="G31">
            <v>1</v>
          </cell>
          <cell r="H31">
            <v>1</v>
          </cell>
          <cell r="I31">
            <v>4</v>
          </cell>
          <cell r="J31">
            <v>12</v>
          </cell>
          <cell r="K31">
            <v>306</v>
          </cell>
          <cell r="L31" t="str">
            <v>0475/716458</v>
          </cell>
          <cell r="M31" t="str">
            <v>hartwig.meel@telenet.be</v>
          </cell>
          <cell r="N31" t="str">
            <v/>
          </cell>
          <cell r="O31">
            <v>306</v>
          </cell>
        </row>
        <row r="32">
          <cell r="A32">
            <v>11224</v>
          </cell>
          <cell r="B32" t="str">
            <v>AL 42</v>
          </cell>
          <cell r="C32" t="str">
            <v>DUFFEL OOST</v>
          </cell>
          <cell r="D32">
            <v>11224</v>
          </cell>
          <cell r="E32" t="str">
            <v>BC.</v>
          </cell>
          <cell r="F32"/>
          <cell r="G32">
            <v>1</v>
          </cell>
          <cell r="H32">
            <v>1</v>
          </cell>
          <cell r="I32">
            <v>4</v>
          </cell>
          <cell r="J32">
            <v>12</v>
          </cell>
          <cell r="K32">
            <v>131</v>
          </cell>
          <cell r="L32" t="str">
            <v>015/31.32.59</v>
          </cell>
          <cell r="M32" t="str">
            <v>ludwig.van.oosterwijck@telenet.be</v>
          </cell>
          <cell r="N32" t="str">
            <v/>
          </cell>
          <cell r="O32">
            <v>131</v>
          </cell>
        </row>
        <row r="33">
          <cell r="A33">
            <v>11225</v>
          </cell>
          <cell r="B33" t="str">
            <v>AL 43</v>
          </cell>
          <cell r="C33" t="str">
            <v>CARAMBOL</v>
          </cell>
          <cell r="D33">
            <v>11225</v>
          </cell>
          <cell r="E33" t="str">
            <v>KBC.</v>
          </cell>
          <cell r="F33"/>
          <cell r="G33">
            <v>1</v>
          </cell>
          <cell r="H33">
            <v>1</v>
          </cell>
          <cell r="I33">
            <v>4</v>
          </cell>
          <cell r="J33">
            <v>12</v>
          </cell>
          <cell r="K33">
            <v>130</v>
          </cell>
          <cell r="L33" t="str">
            <v>015/31.68.36</v>
          </cell>
          <cell r="M33" t="str">
            <v>paulneyens@telenet.be</v>
          </cell>
          <cell r="N33" t="str">
            <v/>
          </cell>
          <cell r="O33">
            <v>130</v>
          </cell>
        </row>
        <row r="34">
          <cell r="A34">
            <v>11226</v>
          </cell>
          <cell r="B34" t="str">
            <v>AL 44</v>
          </cell>
          <cell r="C34" t="str">
            <v>K.O.T. Keerbergen</v>
          </cell>
          <cell r="D34">
            <v>11226</v>
          </cell>
          <cell r="E34" t="str">
            <v>KBC.</v>
          </cell>
          <cell r="F34"/>
          <cell r="G34">
            <v>1</v>
          </cell>
          <cell r="H34">
            <v>1</v>
          </cell>
          <cell r="I34">
            <v>4</v>
          </cell>
          <cell r="J34">
            <v>12</v>
          </cell>
          <cell r="K34">
            <v>128</v>
          </cell>
          <cell r="L34" t="str">
            <v>015/513641</v>
          </cell>
          <cell r="M34" t="str">
            <v>moleken@skynet.be</v>
          </cell>
          <cell r="N34" t="str">
            <v/>
          </cell>
          <cell r="O34">
            <v>128</v>
          </cell>
        </row>
        <row r="35">
          <cell r="A35">
            <v>11227</v>
          </cell>
          <cell r="B35" t="str">
            <v>AL 24</v>
          </cell>
          <cell r="C35" t="str">
            <v>BILJART-WORLD</v>
          </cell>
          <cell r="D35">
            <v>11227</v>
          </cell>
          <cell r="E35" t="str">
            <v>BC</v>
          </cell>
          <cell r="F35"/>
          <cell r="G35">
            <v>1</v>
          </cell>
          <cell r="H35">
            <v>1</v>
          </cell>
          <cell r="I35">
            <v>4</v>
          </cell>
          <cell r="J35">
            <v>12</v>
          </cell>
          <cell r="K35">
            <v>118</v>
          </cell>
          <cell r="L35" t="str">
            <v>015/247115</v>
          </cell>
          <cell r="M35" t="str">
            <v>georges.wouters4@telenet.be</v>
          </cell>
          <cell r="N35"/>
          <cell r="O35">
            <v>118</v>
          </cell>
        </row>
        <row r="36">
          <cell r="A36">
            <v>11228</v>
          </cell>
          <cell r="B36" t="str">
            <v>AL 50</v>
          </cell>
          <cell r="C36" t="str">
            <v>BILJARTVRIENDEN Me</v>
          </cell>
          <cell r="D36">
            <v>11228</v>
          </cell>
          <cell r="E36" t="str">
            <v>BC.</v>
          </cell>
          <cell r="F36"/>
          <cell r="G36">
            <v>1</v>
          </cell>
          <cell r="H36">
            <v>1</v>
          </cell>
          <cell r="I36">
            <v>4</v>
          </cell>
          <cell r="J36">
            <v>12</v>
          </cell>
          <cell r="K36">
            <v>126</v>
          </cell>
          <cell r="L36" t="str">
            <v>0496/787242</v>
          </cell>
          <cell r="M36" t="str">
            <v>alfandries@telenet.be</v>
          </cell>
          <cell r="N36" t="str">
            <v/>
          </cell>
          <cell r="O36">
            <v>131</v>
          </cell>
        </row>
        <row r="37">
          <cell r="A37">
            <v>11229</v>
          </cell>
          <cell r="B37" t="str">
            <v>AL 21</v>
          </cell>
          <cell r="C37" t="str">
            <v>OP DE MEIR</v>
          </cell>
          <cell r="D37">
            <v>11229</v>
          </cell>
          <cell r="E37" t="str">
            <v>BC</v>
          </cell>
          <cell r="F37"/>
          <cell r="G37">
            <v>1</v>
          </cell>
          <cell r="H37">
            <v>1</v>
          </cell>
          <cell r="I37">
            <v>4</v>
          </cell>
          <cell r="J37">
            <v>12</v>
          </cell>
          <cell r="K37">
            <v>120</v>
          </cell>
          <cell r="L37" t="str">
            <v>03/4891206</v>
          </cell>
          <cell r="M37" t="str">
            <v>opdemeir@skynet.be</v>
          </cell>
          <cell r="N37"/>
          <cell r="O37">
            <v>120</v>
          </cell>
        </row>
        <row r="38">
          <cell r="A38">
            <v>11230</v>
          </cell>
          <cell r="B38" t="str">
            <v>AL 20</v>
          </cell>
          <cell r="C38" t="str">
            <v>MISTER 100 - Lier</v>
          </cell>
          <cell r="D38">
            <v>11230</v>
          </cell>
          <cell r="E38" t="str">
            <v>BC</v>
          </cell>
          <cell r="F38"/>
          <cell r="G38">
            <v>1</v>
          </cell>
          <cell r="H38">
            <v>1</v>
          </cell>
          <cell r="I38">
            <v>4</v>
          </cell>
          <cell r="J38">
            <v>12</v>
          </cell>
          <cell r="K38">
            <v>117</v>
          </cell>
          <cell r="L38" t="str">
            <v>03/4891116</v>
          </cell>
          <cell r="M38" t="str">
            <v>rene.lauvrijs@skynet.be</v>
          </cell>
          <cell r="N38"/>
          <cell r="O38">
            <v>117</v>
          </cell>
        </row>
        <row r="39">
          <cell r="A39">
            <v>11231</v>
          </cell>
          <cell r="B39" t="str">
            <v>AL 120</v>
          </cell>
          <cell r="C39" t="str">
            <v>K.O.T - GOOR</v>
          </cell>
          <cell r="D39">
            <v>11231</v>
          </cell>
          <cell r="E39" t="str">
            <v>KBC.</v>
          </cell>
          <cell r="F39"/>
          <cell r="G39">
            <v>1</v>
          </cell>
          <cell r="H39">
            <v>1</v>
          </cell>
          <cell r="I39">
            <v>4</v>
          </cell>
          <cell r="J39">
            <v>12</v>
          </cell>
          <cell r="K39">
            <v>315</v>
          </cell>
          <cell r="L39"/>
          <cell r="M39" t="str">
            <v>kotgoor@telenet.be</v>
          </cell>
          <cell r="N39"/>
          <cell r="O39">
            <v>315</v>
          </cell>
        </row>
        <row r="40">
          <cell r="A40">
            <v>11232</v>
          </cell>
          <cell r="B40" t="str">
            <v>AL 23</v>
          </cell>
          <cell r="C40" t="str">
            <v>BVB / SHOOTERS</v>
          </cell>
          <cell r="D40">
            <v>11232</v>
          </cell>
          <cell r="E40" t="str">
            <v>BC.</v>
          </cell>
          <cell r="F40"/>
          <cell r="G40">
            <v>1</v>
          </cell>
          <cell r="H40">
            <v>1</v>
          </cell>
          <cell r="I40">
            <v>4</v>
          </cell>
          <cell r="J40">
            <v>12</v>
          </cell>
          <cell r="K40">
            <v>319</v>
          </cell>
          <cell r="L40"/>
          <cell r="M40"/>
          <cell r="N40"/>
          <cell r="O40">
            <v>126</v>
          </cell>
        </row>
        <row r="41">
          <cell r="A41">
            <v>11233</v>
          </cell>
          <cell r="B41" t="str">
            <v>AL 101</v>
          </cell>
          <cell r="C41" t="str">
            <v>ZEVENBERGEN</v>
          </cell>
          <cell r="D41">
            <v>11233</v>
          </cell>
          <cell r="E41" t="str">
            <v>BC.</v>
          </cell>
          <cell r="F41"/>
          <cell r="G41">
            <v>1</v>
          </cell>
          <cell r="H41">
            <v>1</v>
          </cell>
          <cell r="I41">
            <v>4</v>
          </cell>
          <cell r="J41">
            <v>12</v>
          </cell>
          <cell r="K41">
            <v>318</v>
          </cell>
          <cell r="L41"/>
          <cell r="M41"/>
          <cell r="N41"/>
          <cell r="O41">
            <v>120</v>
          </cell>
        </row>
        <row r="42">
          <cell r="A42">
            <v>11511</v>
          </cell>
          <cell r="B42" t="str">
            <v>AT 82</v>
          </cell>
          <cell r="C42" t="str">
            <v>BILJARTVRIENDEN Tu</v>
          </cell>
          <cell r="D42">
            <v>11511</v>
          </cell>
          <cell r="E42" t="str">
            <v>KBC.</v>
          </cell>
          <cell r="F42"/>
          <cell r="G42">
            <v>1</v>
          </cell>
          <cell r="H42">
            <v>1</v>
          </cell>
          <cell r="I42">
            <v>6</v>
          </cell>
          <cell r="J42">
            <v>15</v>
          </cell>
          <cell r="K42">
            <v>138</v>
          </cell>
          <cell r="L42" t="str">
            <v>0494/549101</v>
          </cell>
          <cell r="M42" t="str">
            <v>luc.verkuringen@gmail.com</v>
          </cell>
          <cell r="N42" t="str">
            <v>014/41.49.04</v>
          </cell>
          <cell r="O42">
            <v>138</v>
          </cell>
        </row>
        <row r="43">
          <cell r="A43">
            <v>11512</v>
          </cell>
          <cell r="B43" t="str">
            <v>AT 84</v>
          </cell>
          <cell r="C43" t="str">
            <v>DE COECK</v>
          </cell>
          <cell r="D43">
            <v>11512</v>
          </cell>
          <cell r="E43" t="str">
            <v>BC.</v>
          </cell>
          <cell r="F43"/>
          <cell r="G43">
            <v>1</v>
          </cell>
          <cell r="H43">
            <v>1</v>
          </cell>
          <cell r="I43">
            <v>6</v>
          </cell>
          <cell r="J43">
            <v>15</v>
          </cell>
          <cell r="K43">
            <v>140</v>
          </cell>
          <cell r="L43" t="str">
            <v>014/677575</v>
          </cell>
          <cell r="M43" t="str">
            <v>p.eelen@pandora.be</v>
          </cell>
          <cell r="N43" t="str">
            <v>014/65.59.28</v>
          </cell>
          <cell r="O43">
            <v>140</v>
          </cell>
        </row>
        <row r="44">
          <cell r="A44">
            <v>11513</v>
          </cell>
          <cell r="B44" t="str">
            <v>AT 85</v>
          </cell>
          <cell r="C44" t="str">
            <v>BILJARTPALACE</v>
          </cell>
          <cell r="D44">
            <v>11513</v>
          </cell>
          <cell r="E44" t="str">
            <v>T.B.A.</v>
          </cell>
          <cell r="F44"/>
          <cell r="G44">
            <v>1</v>
          </cell>
          <cell r="H44">
            <v>1</v>
          </cell>
          <cell r="I44">
            <v>6</v>
          </cell>
          <cell r="J44">
            <v>15</v>
          </cell>
          <cell r="K44">
            <v>145</v>
          </cell>
          <cell r="L44" t="str">
            <v>0496/532163</v>
          </cell>
          <cell r="M44" t="str">
            <v>kareladriaensen@skynet.be</v>
          </cell>
          <cell r="N44" t="str">
            <v/>
          </cell>
          <cell r="O44">
            <v>145</v>
          </cell>
        </row>
        <row r="45">
          <cell r="A45">
            <v>11514</v>
          </cell>
          <cell r="B45" t="str">
            <v>AT 86</v>
          </cell>
          <cell r="C45" t="str">
            <v>T KRUISHUIS</v>
          </cell>
          <cell r="D45">
            <v>11514</v>
          </cell>
          <cell r="E45" t="str">
            <v>BC.</v>
          </cell>
          <cell r="F45"/>
          <cell r="G45">
            <v>1</v>
          </cell>
          <cell r="H45">
            <v>1</v>
          </cell>
          <cell r="I45">
            <v>6</v>
          </cell>
          <cell r="J45">
            <v>15</v>
          </cell>
          <cell r="K45">
            <v>148</v>
          </cell>
          <cell r="L45" t="str">
            <v>014/42.34.76</v>
          </cell>
          <cell r="M45" t="str">
            <v>jef-ritje@hotmail,com</v>
          </cell>
          <cell r="N45" t="str">
            <v/>
          </cell>
          <cell r="O45">
            <v>148</v>
          </cell>
        </row>
        <row r="46">
          <cell r="A46">
            <v>11515</v>
          </cell>
          <cell r="B46" t="str">
            <v>AT 87</v>
          </cell>
          <cell r="C46" t="str">
            <v>EXCELSIOR</v>
          </cell>
          <cell r="D46">
            <v>11515</v>
          </cell>
          <cell r="E46" t="str">
            <v xml:space="preserve">BC. </v>
          </cell>
          <cell r="F46"/>
          <cell r="G46">
            <v>1</v>
          </cell>
          <cell r="H46">
            <v>1</v>
          </cell>
          <cell r="I46">
            <v>6</v>
          </cell>
          <cell r="J46">
            <v>15</v>
          </cell>
          <cell r="K46">
            <v>137</v>
          </cell>
          <cell r="L46" t="str">
            <v>0473/879099</v>
          </cell>
          <cell r="M46" t="str">
            <v>hansvangestel@pandora.be</v>
          </cell>
          <cell r="N46" t="str">
            <v/>
          </cell>
          <cell r="O46">
            <v>137</v>
          </cell>
        </row>
        <row r="47">
          <cell r="A47">
            <v>11520</v>
          </cell>
          <cell r="B47" t="str">
            <v>AT 93</v>
          </cell>
          <cell r="C47" t="str">
            <v>St JOZEF</v>
          </cell>
          <cell r="D47">
            <v>11520</v>
          </cell>
          <cell r="E47" t="str">
            <v>BC.</v>
          </cell>
          <cell r="F47"/>
          <cell r="G47">
            <v>1</v>
          </cell>
          <cell r="H47">
            <v>1</v>
          </cell>
          <cell r="I47">
            <v>6</v>
          </cell>
          <cell r="J47">
            <v>15</v>
          </cell>
          <cell r="K47">
            <v>139</v>
          </cell>
          <cell r="L47" t="str">
            <v>0474/23.77.40</v>
          </cell>
          <cell r="M47" t="str">
            <v>Ronny.Proost-Kokke@telenet.be</v>
          </cell>
          <cell r="N47" t="str">
            <v/>
          </cell>
          <cell r="O47">
            <v>142</v>
          </cell>
        </row>
        <row r="48">
          <cell r="A48">
            <v>11521</v>
          </cell>
          <cell r="B48" t="str">
            <v>AT 95</v>
          </cell>
          <cell r="C48" t="str">
            <v>MEERLESE</v>
          </cell>
          <cell r="D48">
            <v>11521</v>
          </cell>
          <cell r="E48" t="str">
            <v>BC.</v>
          </cell>
          <cell r="F48" t="str">
            <v>Lijnwerken Van Oosterhout</v>
          </cell>
          <cell r="G48">
            <v>1</v>
          </cell>
          <cell r="H48">
            <v>1</v>
          </cell>
          <cell r="I48">
            <v>6</v>
          </cell>
          <cell r="J48">
            <v>15</v>
          </cell>
          <cell r="K48">
            <v>149</v>
          </cell>
          <cell r="L48" t="str">
            <v>0031/622196191</v>
          </cell>
          <cell r="M48" t="str">
            <v>luikenrene@gmail.com</v>
          </cell>
          <cell r="N48" t="str">
            <v/>
          </cell>
          <cell r="O48">
            <v>149</v>
          </cell>
        </row>
        <row r="49">
          <cell r="A49">
            <v>11522</v>
          </cell>
          <cell r="B49" t="str">
            <v>AT 96</v>
          </cell>
          <cell r="C49" t="str">
            <v>BILJART EXPRESS</v>
          </cell>
          <cell r="D49">
            <v>11522</v>
          </cell>
          <cell r="E49" t="str">
            <v>BC.</v>
          </cell>
          <cell r="F49"/>
          <cell r="G49">
            <v>1</v>
          </cell>
          <cell r="H49">
            <v>1</v>
          </cell>
          <cell r="I49">
            <v>6</v>
          </cell>
          <cell r="J49">
            <v>15</v>
          </cell>
          <cell r="K49">
            <v>137</v>
          </cell>
          <cell r="L49" t="str">
            <v>014/42.53.17</v>
          </cell>
          <cell r="M49" t="str">
            <v>eddie.toelen@telenet.be</v>
          </cell>
          <cell r="N49" t="str">
            <v>014/42.53.17</v>
          </cell>
          <cell r="O49">
            <v>137</v>
          </cell>
        </row>
        <row r="50">
          <cell r="A50">
            <v>11523</v>
          </cell>
          <cell r="B50" t="str">
            <v>AT 83</v>
          </cell>
          <cell r="C50" t="str">
            <v>K.O.T. - MEER</v>
          </cell>
          <cell r="D50">
            <v>11523</v>
          </cell>
          <cell r="E50" t="str">
            <v>BC.</v>
          </cell>
          <cell r="F50" t="str">
            <v>ANDERS BETON</v>
          </cell>
          <cell r="G50">
            <v>1</v>
          </cell>
          <cell r="H50">
            <v>1</v>
          </cell>
          <cell r="I50">
            <v>6</v>
          </cell>
          <cell r="J50">
            <v>15</v>
          </cell>
          <cell r="K50">
            <v>301</v>
          </cell>
          <cell r="L50" t="str">
            <v>0472/958642</v>
          </cell>
          <cell r="M50" t="str">
            <v>verheijenstan@telenet.be</v>
          </cell>
          <cell r="N50"/>
          <cell r="O50">
            <v>301</v>
          </cell>
        </row>
        <row r="51">
          <cell r="A51">
            <v>11524</v>
          </cell>
          <cell r="B51" t="str">
            <v>AT 22</v>
          </cell>
          <cell r="C51" t="str">
            <v>STOEMPTERMOROEP</v>
          </cell>
          <cell r="D51">
            <v>11524</v>
          </cell>
          <cell r="E51" t="str">
            <v>BC.</v>
          </cell>
          <cell r="F51"/>
          <cell r="G51">
            <v>1</v>
          </cell>
          <cell r="H51">
            <v>1</v>
          </cell>
          <cell r="I51">
            <v>6</v>
          </cell>
          <cell r="J51">
            <v>15</v>
          </cell>
          <cell r="K51">
            <v>113</v>
          </cell>
          <cell r="L51" t="str">
            <v>014/58.80.97</v>
          </cell>
          <cell r="M51"/>
          <cell r="N51" t="str">
            <v/>
          </cell>
          <cell r="O51">
            <v>113</v>
          </cell>
        </row>
        <row r="52">
          <cell r="A52">
            <v>11525</v>
          </cell>
          <cell r="B52" t="str">
            <v>AT 25</v>
          </cell>
          <cell r="C52" t="str">
            <v>DAF</v>
          </cell>
          <cell r="D52">
            <v>11525</v>
          </cell>
          <cell r="E52" t="str">
            <v>BC.</v>
          </cell>
          <cell r="F52"/>
          <cell r="G52">
            <v>1</v>
          </cell>
          <cell r="H52">
            <v>1</v>
          </cell>
          <cell r="I52">
            <v>6</v>
          </cell>
          <cell r="J52">
            <v>15</v>
          </cell>
          <cell r="K52">
            <v>123</v>
          </cell>
          <cell r="L52" t="str">
            <v>014/56.33.80</v>
          </cell>
          <cell r="M52" t="str">
            <v>andre.vissers@telenet.be</v>
          </cell>
          <cell r="N52" t="str">
            <v/>
          </cell>
          <cell r="O52">
            <v>123</v>
          </cell>
        </row>
        <row r="53">
          <cell r="A53">
            <v>11526</v>
          </cell>
          <cell r="B53" t="str">
            <v>AT 26</v>
          </cell>
          <cell r="C53" t="str">
            <v>HERENTALS</v>
          </cell>
          <cell r="D53">
            <v>11526</v>
          </cell>
          <cell r="E53" t="str">
            <v>BC.</v>
          </cell>
          <cell r="F53"/>
          <cell r="G53">
            <v>1</v>
          </cell>
          <cell r="H53">
            <v>1</v>
          </cell>
          <cell r="I53">
            <v>6</v>
          </cell>
          <cell r="J53">
            <v>15</v>
          </cell>
          <cell r="K53">
            <v>116</v>
          </cell>
          <cell r="L53" t="str">
            <v>014/21.40.05</v>
          </cell>
          <cell r="M53" t="str">
            <v>bcherentals@gmail.com</v>
          </cell>
          <cell r="N53" t="str">
            <v/>
          </cell>
          <cell r="O53">
            <v>116</v>
          </cell>
        </row>
        <row r="54">
          <cell r="A54">
            <v>11527</v>
          </cell>
          <cell r="B54" t="str">
            <v>AT 28</v>
          </cell>
          <cell r="C54" t="str">
            <v>ROOD WIT</v>
          </cell>
          <cell r="D54">
            <v>11527</v>
          </cell>
          <cell r="E54" t="str">
            <v>BC.</v>
          </cell>
          <cell r="F54"/>
          <cell r="G54">
            <v>1</v>
          </cell>
          <cell r="H54">
            <v>1</v>
          </cell>
          <cell r="I54">
            <v>6</v>
          </cell>
          <cell r="J54">
            <v>15</v>
          </cell>
          <cell r="K54">
            <v>122</v>
          </cell>
          <cell r="L54" t="str">
            <v>0473/815060</v>
          </cell>
          <cell r="M54"/>
          <cell r="N54" t="str">
            <v/>
          </cell>
          <cell r="O54">
            <v>122</v>
          </cell>
        </row>
        <row r="55">
          <cell r="A55">
            <v>11528</v>
          </cell>
          <cell r="B55" t="str">
            <v>AT 63</v>
          </cell>
          <cell r="C55" t="str">
            <v>VIROMA</v>
          </cell>
          <cell r="D55">
            <v>11528</v>
          </cell>
          <cell r="E55" t="str">
            <v>BC.</v>
          </cell>
          <cell r="F55"/>
          <cell r="G55">
            <v>1</v>
          </cell>
          <cell r="H55">
            <v>1</v>
          </cell>
          <cell r="I55">
            <v>6</v>
          </cell>
          <cell r="J55">
            <v>15</v>
          </cell>
          <cell r="K55">
            <v>133</v>
          </cell>
          <cell r="L55" t="str">
            <v>0498/524228</v>
          </cell>
          <cell r="M55" t="str">
            <v>jaakdemolder1@outlook.be</v>
          </cell>
          <cell r="N55" t="str">
            <v>014/31.12.46</v>
          </cell>
          <cell r="O55">
            <v>319</v>
          </cell>
        </row>
        <row r="56">
          <cell r="A56">
            <v>11529</v>
          </cell>
          <cell r="B56" t="str">
            <v>AT 64</v>
          </cell>
          <cell r="C56" t="str">
            <v>DE KEMPEN</v>
          </cell>
          <cell r="D56">
            <v>11529</v>
          </cell>
          <cell r="E56" t="str">
            <v>BC.</v>
          </cell>
          <cell r="F56"/>
          <cell r="G56">
            <v>1</v>
          </cell>
          <cell r="H56">
            <v>1</v>
          </cell>
          <cell r="I56">
            <v>6</v>
          </cell>
          <cell r="J56">
            <v>15</v>
          </cell>
          <cell r="K56">
            <v>134</v>
          </cell>
          <cell r="L56" t="str">
            <v>014/67.76.88</v>
          </cell>
          <cell r="M56" t="str">
            <v>leo.verstraelen@skynet.be</v>
          </cell>
          <cell r="N56" t="str">
            <v/>
          </cell>
          <cell r="O56">
            <v>134</v>
          </cell>
        </row>
        <row r="57">
          <cell r="A57">
            <v>11530</v>
          </cell>
          <cell r="B57" t="str">
            <v>AT 71</v>
          </cell>
          <cell r="C57" t="str">
            <v>MOEDIG &amp; VRIJ</v>
          </cell>
          <cell r="D57">
            <v>11530</v>
          </cell>
          <cell r="E57" t="str">
            <v>BC.</v>
          </cell>
          <cell r="F57"/>
          <cell r="G57">
            <v>1</v>
          </cell>
          <cell r="H57">
            <v>1</v>
          </cell>
          <cell r="I57">
            <v>6</v>
          </cell>
          <cell r="J57">
            <v>15</v>
          </cell>
          <cell r="K57">
            <v>135</v>
          </cell>
          <cell r="L57" t="str">
            <v>014/31.48.23</v>
          </cell>
          <cell r="M57" t="str">
            <v>mschepkens@skynet.be</v>
          </cell>
          <cell r="N57" t="str">
            <v/>
          </cell>
          <cell r="O57">
            <v>135</v>
          </cell>
        </row>
        <row r="58">
          <cell r="A58">
            <v>11531</v>
          </cell>
          <cell r="B58" t="str">
            <v>AT 75</v>
          </cell>
          <cell r="C58" t="str">
            <v>MASTERS</v>
          </cell>
          <cell r="D58">
            <v>11531</v>
          </cell>
          <cell r="E58" t="str">
            <v>B.A.</v>
          </cell>
          <cell r="F58"/>
          <cell r="G58">
            <v>1</v>
          </cell>
          <cell r="H58">
            <v>1</v>
          </cell>
          <cell r="I58">
            <v>6</v>
          </cell>
          <cell r="J58">
            <v>15</v>
          </cell>
          <cell r="K58">
            <v>132</v>
          </cell>
          <cell r="L58" t="str">
            <v>014/37.82.84</v>
          </cell>
          <cell r="M58"/>
          <cell r="N58" t="str">
            <v/>
          </cell>
          <cell r="O58">
            <v>148</v>
          </cell>
        </row>
        <row r="59">
          <cell r="A59">
            <v>11532</v>
          </cell>
          <cell r="B59" t="str">
            <v>AT 97</v>
          </cell>
          <cell r="C59" t="str">
            <v>DE STER Balen</v>
          </cell>
          <cell r="D59">
            <v>11532</v>
          </cell>
          <cell r="E59" t="str">
            <v>BC.</v>
          </cell>
          <cell r="F59"/>
          <cell r="G59">
            <v>1</v>
          </cell>
          <cell r="H59">
            <v>1</v>
          </cell>
          <cell r="I59">
            <v>6</v>
          </cell>
          <cell r="J59">
            <v>15</v>
          </cell>
          <cell r="K59">
            <v>307</v>
          </cell>
          <cell r="L59" t="str">
            <v>014/816869</v>
          </cell>
          <cell r="M59" t="str">
            <v>guido.deckx11@telenet.be</v>
          </cell>
          <cell r="N59"/>
          <cell r="O59">
            <v>307</v>
          </cell>
        </row>
        <row r="60">
          <cell r="A60">
            <v>11533</v>
          </cell>
          <cell r="B60" t="str">
            <v>AT 88</v>
          </cell>
          <cell r="C60" t="str">
            <v>BREUGHEL</v>
          </cell>
          <cell r="D60">
            <v>11533</v>
          </cell>
          <cell r="E60" t="str">
            <v>BC.</v>
          </cell>
          <cell r="F60"/>
          <cell r="G60">
            <v>1</v>
          </cell>
          <cell r="H60">
            <v>1</v>
          </cell>
          <cell r="I60">
            <v>6</v>
          </cell>
          <cell r="J60">
            <v>15</v>
          </cell>
          <cell r="K60">
            <v>138</v>
          </cell>
          <cell r="L60" t="str">
            <v>0494/549101</v>
          </cell>
          <cell r="M60"/>
          <cell r="N60"/>
          <cell r="O60">
            <v>138</v>
          </cell>
        </row>
        <row r="61">
          <cell r="A61">
            <v>11534</v>
          </cell>
          <cell r="B61" t="str">
            <v>AT 113</v>
          </cell>
          <cell r="C61" t="str">
            <v>NOOIT VOLLEERD</v>
          </cell>
          <cell r="D61">
            <v>11534</v>
          </cell>
          <cell r="E61" t="str">
            <v>BC.</v>
          </cell>
          <cell r="F61"/>
          <cell r="G61">
            <v>1</v>
          </cell>
          <cell r="H61">
            <v>1</v>
          </cell>
          <cell r="I61">
            <v>6</v>
          </cell>
          <cell r="J61">
            <v>15</v>
          </cell>
          <cell r="K61">
            <v>145</v>
          </cell>
          <cell r="L61" t="str">
            <v>0474/632749</v>
          </cell>
          <cell r="M61" t="str">
            <v>bc.nooitvolleerd@gmail.com</v>
          </cell>
          <cell r="N61"/>
          <cell r="O61">
            <v>145</v>
          </cell>
        </row>
        <row r="62">
          <cell r="A62">
            <v>11535</v>
          </cell>
          <cell r="B62" t="str">
            <v>AT 117</v>
          </cell>
          <cell r="C62" t="str">
            <v>DEN TOERIST</v>
          </cell>
          <cell r="D62">
            <v>11535</v>
          </cell>
          <cell r="E62" t="str">
            <v>BC.</v>
          </cell>
          <cell r="F62"/>
          <cell r="G62">
            <v>1</v>
          </cell>
          <cell r="H62">
            <v>1</v>
          </cell>
          <cell r="I62">
            <v>6</v>
          </cell>
          <cell r="J62">
            <v>15</v>
          </cell>
          <cell r="K62">
            <v>143</v>
          </cell>
          <cell r="L62"/>
          <cell r="M62"/>
          <cell r="N62"/>
          <cell r="O62">
            <v>143</v>
          </cell>
        </row>
        <row r="63">
          <cell r="A63">
            <v>12110</v>
          </cell>
          <cell r="B63" t="str">
            <v>BB 02</v>
          </cell>
          <cell r="C63" t="str">
            <v>LEOPOLD</v>
          </cell>
          <cell r="D63">
            <v>12110</v>
          </cell>
          <cell r="E63" t="str">
            <v>C.R.B.</v>
          </cell>
          <cell r="F63"/>
          <cell r="G63">
            <v>1</v>
          </cell>
          <cell r="H63">
            <v>2</v>
          </cell>
          <cell r="I63">
            <v>12</v>
          </cell>
          <cell r="J63">
            <v>21</v>
          </cell>
          <cell r="K63">
            <v>160</v>
          </cell>
          <cell r="L63"/>
          <cell r="M63"/>
          <cell r="N63"/>
          <cell r="O63">
            <v>160</v>
          </cell>
        </row>
        <row r="64">
          <cell r="A64">
            <v>12111</v>
          </cell>
          <cell r="B64" t="str">
            <v>BB 04</v>
          </cell>
          <cell r="C64" t="str">
            <v>DROGENBOS</v>
          </cell>
          <cell r="D64">
            <v>12111</v>
          </cell>
          <cell r="E64" t="str">
            <v>U.R.S.M.</v>
          </cell>
          <cell r="F64"/>
          <cell r="G64">
            <v>1</v>
          </cell>
          <cell r="H64">
            <v>2</v>
          </cell>
          <cell r="I64">
            <v>12</v>
          </cell>
          <cell r="J64">
            <v>21</v>
          </cell>
          <cell r="K64">
            <v>154</v>
          </cell>
          <cell r="L64"/>
          <cell r="M64"/>
          <cell r="N64"/>
          <cell r="O64">
            <v>145</v>
          </cell>
        </row>
        <row r="65">
          <cell r="A65">
            <v>12112</v>
          </cell>
          <cell r="B65" t="str">
            <v>BB 08</v>
          </cell>
          <cell r="C65" t="str">
            <v>WATERLOO</v>
          </cell>
          <cell r="D65">
            <v>12112</v>
          </cell>
          <cell r="E65" t="str">
            <v>B.C.</v>
          </cell>
          <cell r="F65"/>
          <cell r="G65">
            <v>1</v>
          </cell>
          <cell r="H65">
            <v>2</v>
          </cell>
          <cell r="I65">
            <v>12</v>
          </cell>
          <cell r="J65">
            <v>21</v>
          </cell>
          <cell r="K65">
            <v>158</v>
          </cell>
          <cell r="L65"/>
          <cell r="M65"/>
          <cell r="N65"/>
          <cell r="O65">
            <v>160</v>
          </cell>
        </row>
        <row r="66">
          <cell r="A66">
            <v>12113</v>
          </cell>
          <cell r="B66" t="str">
            <v>BB 13</v>
          </cell>
          <cell r="C66" t="str">
            <v>HALLENSIA</v>
          </cell>
          <cell r="D66">
            <v>12113</v>
          </cell>
          <cell r="E66" t="str">
            <v>BC.</v>
          </cell>
          <cell r="F66"/>
          <cell r="G66">
            <v>1</v>
          </cell>
          <cell r="H66">
            <v>2</v>
          </cell>
          <cell r="I66">
            <v>12</v>
          </cell>
          <cell r="J66">
            <v>21</v>
          </cell>
          <cell r="K66">
            <v>158</v>
          </cell>
          <cell r="L66" t="str">
            <v>02/361.37.47</v>
          </cell>
          <cell r="M66" t="str">
            <v>patrick.ghyssels@halle.be</v>
          </cell>
          <cell r="N66" t="str">
            <v/>
          </cell>
          <cell r="O66">
            <v>158</v>
          </cell>
        </row>
        <row r="67">
          <cell r="A67">
            <v>12114</v>
          </cell>
          <cell r="B67" t="str">
            <v>BB 14</v>
          </cell>
          <cell r="C67" t="str">
            <v>WELKOM Z</v>
          </cell>
          <cell r="D67">
            <v>12114</v>
          </cell>
          <cell r="E67" t="str">
            <v>KBC.</v>
          </cell>
          <cell r="F67"/>
          <cell r="G67">
            <v>1</v>
          </cell>
          <cell r="H67">
            <v>2</v>
          </cell>
          <cell r="I67">
            <v>12</v>
          </cell>
          <cell r="J67">
            <v>21</v>
          </cell>
          <cell r="K67">
            <v>159</v>
          </cell>
          <cell r="L67" t="str">
            <v>02/720.18.98</v>
          </cell>
          <cell r="M67" t="str">
            <v>francois.rulens@telenet.be</v>
          </cell>
          <cell r="N67" t="str">
            <v>02/720.83.58</v>
          </cell>
          <cell r="O67">
            <v>159</v>
          </cell>
        </row>
        <row r="68">
          <cell r="A68">
            <v>12115</v>
          </cell>
          <cell r="B68" t="str">
            <v>BB 16</v>
          </cell>
          <cell r="C68" t="str">
            <v>ANDERLECHTOISE</v>
          </cell>
          <cell r="D68">
            <v>12115</v>
          </cell>
          <cell r="E68" t="str">
            <v>L' ETOILE</v>
          </cell>
          <cell r="F68"/>
          <cell r="G68">
            <v>1</v>
          </cell>
          <cell r="H68">
            <v>2</v>
          </cell>
          <cell r="I68">
            <v>12</v>
          </cell>
          <cell r="J68">
            <v>21</v>
          </cell>
          <cell r="K68">
            <v>156</v>
          </cell>
          <cell r="L68" t="str">
            <v>0478/88.62.78</v>
          </cell>
          <cell r="M68" t="str">
            <v>alain.marchand@ec.europa.eu</v>
          </cell>
          <cell r="N68" t="str">
            <v/>
          </cell>
          <cell r="O68">
            <v>156</v>
          </cell>
        </row>
        <row r="69">
          <cell r="A69">
            <v>12116</v>
          </cell>
          <cell r="B69" t="str">
            <v>BB 21</v>
          </cell>
          <cell r="C69" t="str">
            <v>KAPELLEVELD</v>
          </cell>
          <cell r="D69">
            <v>12116</v>
          </cell>
          <cell r="E69" t="str">
            <v>BC.</v>
          </cell>
          <cell r="F69"/>
          <cell r="G69">
            <v>1</v>
          </cell>
          <cell r="H69">
            <v>2</v>
          </cell>
          <cell r="I69">
            <v>12</v>
          </cell>
          <cell r="J69">
            <v>21</v>
          </cell>
          <cell r="K69">
            <v>150</v>
          </cell>
          <cell r="L69" t="str">
            <v>02/770.22.35</v>
          </cell>
          <cell r="M69" t="str">
            <v>bck1200@hotmail.com</v>
          </cell>
          <cell r="N69" t="str">
            <v/>
          </cell>
          <cell r="O69">
            <v>150</v>
          </cell>
        </row>
        <row r="70">
          <cell r="A70">
            <v>12118</v>
          </cell>
          <cell r="B70" t="str">
            <v>BB 24</v>
          </cell>
          <cell r="C70" t="str">
            <v xml:space="preserve">COURONNE </v>
          </cell>
          <cell r="D70">
            <v>12118</v>
          </cell>
          <cell r="E70" t="str">
            <v>BC.</v>
          </cell>
          <cell r="F70"/>
          <cell r="G70">
            <v>1</v>
          </cell>
          <cell r="H70">
            <v>2</v>
          </cell>
          <cell r="I70">
            <v>12</v>
          </cell>
          <cell r="J70">
            <v>21</v>
          </cell>
          <cell r="K70">
            <v>152</v>
          </cell>
          <cell r="L70" t="str">
            <v>0494/175.064</v>
          </cell>
          <cell r="M70" t="str">
            <v>bccouronne@hotmail.com</v>
          </cell>
          <cell r="N70" t="str">
            <v>02/460.53.83</v>
          </cell>
          <cell r="O70">
            <v>152</v>
          </cell>
        </row>
        <row r="71">
          <cell r="A71">
            <v>12119</v>
          </cell>
          <cell r="B71" t="str">
            <v>BB 25</v>
          </cell>
          <cell r="C71" t="str">
            <v>HOEILAARTSE</v>
          </cell>
          <cell r="D71">
            <v>12119</v>
          </cell>
          <cell r="E71" t="str">
            <v>BC.</v>
          </cell>
          <cell r="F71"/>
          <cell r="G71">
            <v>1</v>
          </cell>
          <cell r="H71">
            <v>2</v>
          </cell>
          <cell r="I71">
            <v>12</v>
          </cell>
          <cell r="J71">
            <v>21</v>
          </cell>
          <cell r="K71">
            <v>162</v>
          </cell>
          <cell r="L71" t="str">
            <v>02/657.07.07</v>
          </cell>
          <cell r="M71" t="str">
            <v>jos.lauwers@versateladsl.be</v>
          </cell>
          <cell r="N71" t="str">
            <v/>
          </cell>
          <cell r="O71">
            <v>162</v>
          </cell>
        </row>
        <row r="72">
          <cell r="A72">
            <v>12120</v>
          </cell>
          <cell r="B72" t="str">
            <v>BB 26</v>
          </cell>
          <cell r="C72" t="str">
            <v>STROMBEEK</v>
          </cell>
          <cell r="D72">
            <v>12120</v>
          </cell>
          <cell r="E72" t="str">
            <v>KBC.</v>
          </cell>
          <cell r="F72"/>
          <cell r="G72">
            <v>1</v>
          </cell>
          <cell r="H72">
            <v>2</v>
          </cell>
          <cell r="I72">
            <v>12</v>
          </cell>
          <cell r="J72">
            <v>21</v>
          </cell>
          <cell r="K72">
            <v>161</v>
          </cell>
          <cell r="L72" t="str">
            <v>02/267.13.41</v>
          </cell>
          <cell r="M72" t="str">
            <v>ksbc@skynet.be</v>
          </cell>
          <cell r="N72" t="str">
            <v/>
          </cell>
          <cell r="O72">
            <v>161</v>
          </cell>
        </row>
        <row r="73">
          <cell r="A73">
            <v>12121</v>
          </cell>
          <cell r="B73" t="str">
            <v>BB 28</v>
          </cell>
          <cell r="C73" t="str">
            <v>OVERIJSE</v>
          </cell>
          <cell r="D73">
            <v>12121</v>
          </cell>
          <cell r="E73" t="str">
            <v>BC.</v>
          </cell>
          <cell r="F73"/>
          <cell r="G73">
            <v>1</v>
          </cell>
          <cell r="H73">
            <v>2</v>
          </cell>
          <cell r="I73">
            <v>12</v>
          </cell>
          <cell r="J73">
            <v>21</v>
          </cell>
          <cell r="K73">
            <v>155</v>
          </cell>
          <cell r="L73" t="str">
            <v>02/688.09.00</v>
          </cell>
          <cell r="M73" t="str">
            <v>taverne.johan@pandora.be</v>
          </cell>
          <cell r="N73" t="str">
            <v/>
          </cell>
          <cell r="O73">
            <v>155</v>
          </cell>
        </row>
        <row r="74">
          <cell r="A74">
            <v>12122</v>
          </cell>
          <cell r="B74" t="str">
            <v>BB 40</v>
          </cell>
          <cell r="C74" t="str">
            <v>BRIGAND</v>
          </cell>
          <cell r="D74">
            <v>12122</v>
          </cell>
          <cell r="E74" t="str">
            <v>BC.</v>
          </cell>
          <cell r="F74"/>
          <cell r="G74">
            <v>1</v>
          </cell>
          <cell r="H74">
            <v>2</v>
          </cell>
          <cell r="I74">
            <v>12</v>
          </cell>
          <cell r="J74">
            <v>21</v>
          </cell>
          <cell r="K74">
            <v>157</v>
          </cell>
          <cell r="L74" t="str">
            <v>02/476.29.76</v>
          </cell>
          <cell r="M74" t="str">
            <v>roland.smitz@mobistarmail.be</v>
          </cell>
          <cell r="N74" t="str">
            <v/>
          </cell>
          <cell r="O74">
            <v>157</v>
          </cell>
        </row>
        <row r="75">
          <cell r="A75">
            <v>12123</v>
          </cell>
          <cell r="B75" t="str">
            <v>BB 42</v>
          </cell>
          <cell r="C75" t="str">
            <v>VILVOORDSE</v>
          </cell>
          <cell r="D75">
            <v>12123</v>
          </cell>
          <cell r="E75" t="str">
            <v>BC.</v>
          </cell>
          <cell r="F75"/>
          <cell r="G75">
            <v>1</v>
          </cell>
          <cell r="H75">
            <v>2</v>
          </cell>
          <cell r="I75">
            <v>12</v>
          </cell>
          <cell r="J75">
            <v>21</v>
          </cell>
          <cell r="K75">
            <v>163</v>
          </cell>
          <cell r="L75" t="str">
            <v>02/252.13.00</v>
          </cell>
          <cell r="M75" t="str">
            <v>guy.draps@telenet.be</v>
          </cell>
          <cell r="N75" t="str">
            <v/>
          </cell>
          <cell r="O75">
            <v>163</v>
          </cell>
        </row>
        <row r="76">
          <cell r="A76">
            <v>12124</v>
          </cell>
          <cell r="B76" t="str">
            <v>BB 44</v>
          </cell>
          <cell r="C76" t="str">
            <v>WAVRE a.s.b.l.</v>
          </cell>
          <cell r="D76">
            <v>12124</v>
          </cell>
          <cell r="E76" t="str">
            <v>BC.</v>
          </cell>
          <cell r="F76"/>
          <cell r="G76">
            <v>1</v>
          </cell>
          <cell r="H76">
            <v>2</v>
          </cell>
          <cell r="I76">
            <v>12</v>
          </cell>
          <cell r="J76">
            <v>21</v>
          </cell>
          <cell r="K76">
            <v>151</v>
          </cell>
          <cell r="L76" t="str">
            <v/>
          </cell>
          <cell r="M76" t="str">
            <v>manu.tonglet@belgacom.net</v>
          </cell>
          <cell r="N76" t="str">
            <v/>
          </cell>
          <cell r="O76">
            <v>151</v>
          </cell>
        </row>
        <row r="77">
          <cell r="A77">
            <v>12210</v>
          </cell>
          <cell r="B77" t="str">
            <v>BL 01</v>
          </cell>
          <cell r="C77" t="str">
            <v>GARNIER</v>
          </cell>
          <cell r="D77">
            <v>12210</v>
          </cell>
          <cell r="E77" t="str">
            <v>R.C.</v>
          </cell>
          <cell r="F77"/>
          <cell r="G77">
            <v>1</v>
          </cell>
          <cell r="H77">
            <v>2</v>
          </cell>
          <cell r="I77">
            <v>13</v>
          </cell>
          <cell r="J77">
            <v>22</v>
          </cell>
          <cell r="K77">
            <v>171</v>
          </cell>
          <cell r="L77" t="str">
            <v>0479/068663</v>
          </cell>
          <cell r="M77" t="str">
            <v>vdcm_55@msn.com</v>
          </cell>
          <cell r="N77" t="str">
            <v>016/40.40.99</v>
          </cell>
          <cell r="O77">
            <v>171</v>
          </cell>
        </row>
        <row r="78">
          <cell r="A78">
            <v>12211</v>
          </cell>
          <cell r="B78" t="str">
            <v>BL 02</v>
          </cell>
          <cell r="C78" t="str">
            <v>ASTRID</v>
          </cell>
          <cell r="D78">
            <v>12211</v>
          </cell>
          <cell r="E78" t="str">
            <v>KBC.</v>
          </cell>
          <cell r="F78"/>
          <cell r="G78">
            <v>1</v>
          </cell>
          <cell r="H78">
            <v>2</v>
          </cell>
          <cell r="I78">
            <v>13</v>
          </cell>
          <cell r="J78">
            <v>22</v>
          </cell>
          <cell r="K78">
            <v>164</v>
          </cell>
          <cell r="L78" t="str">
            <v>016/23.83.70</v>
          </cell>
          <cell r="M78" t="str">
            <v>wilfried.pattyn@skynet.be</v>
          </cell>
          <cell r="N78" t="str">
            <v/>
          </cell>
          <cell r="O78">
            <v>164</v>
          </cell>
        </row>
        <row r="79">
          <cell r="A79">
            <v>12212</v>
          </cell>
          <cell r="B79" t="str">
            <v>BL 03</v>
          </cell>
          <cell r="C79" t="str">
            <v>EXCELSIOR L</v>
          </cell>
          <cell r="D79">
            <v>12212</v>
          </cell>
          <cell r="E79" t="str">
            <v>BC.</v>
          </cell>
          <cell r="F79"/>
          <cell r="G79">
            <v>1</v>
          </cell>
          <cell r="H79">
            <v>2</v>
          </cell>
          <cell r="I79">
            <v>13</v>
          </cell>
          <cell r="J79">
            <v>22</v>
          </cell>
          <cell r="K79">
            <v>170</v>
          </cell>
          <cell r="L79" t="str">
            <v>016/23.83.70</v>
          </cell>
          <cell r="M79" t="str">
            <v>gustave.trappeniers@scarlet.be</v>
          </cell>
          <cell r="N79" t="str">
            <v/>
          </cell>
          <cell r="O79">
            <v>170</v>
          </cell>
        </row>
        <row r="80">
          <cell r="A80">
            <v>12213</v>
          </cell>
          <cell r="B80" t="str">
            <v>BL 06</v>
          </cell>
          <cell r="C80" t="str">
            <v>ZANZIBAR</v>
          </cell>
          <cell r="D80">
            <v>12213</v>
          </cell>
          <cell r="E80" t="str">
            <v>KBC.</v>
          </cell>
          <cell r="F80"/>
          <cell r="G80">
            <v>1</v>
          </cell>
          <cell r="H80">
            <v>2</v>
          </cell>
          <cell r="I80">
            <v>13</v>
          </cell>
          <cell r="J80">
            <v>22</v>
          </cell>
          <cell r="K80">
            <v>173</v>
          </cell>
          <cell r="L80" t="str">
            <v>0497/339178</v>
          </cell>
          <cell r="M80" t="str">
            <v>guido.van.hoof95@gmail.com</v>
          </cell>
          <cell r="N80" t="str">
            <v/>
          </cell>
          <cell r="O80">
            <v>173</v>
          </cell>
        </row>
        <row r="81">
          <cell r="A81">
            <v>12214</v>
          </cell>
          <cell r="B81" t="str">
            <v>BL 07</v>
          </cell>
          <cell r="C81" t="str">
            <v>KUNST en VERMAAK</v>
          </cell>
          <cell r="D81">
            <v>12214</v>
          </cell>
          <cell r="E81" t="str">
            <v>KBC.</v>
          </cell>
          <cell r="F81"/>
          <cell r="G81">
            <v>1</v>
          </cell>
          <cell r="H81">
            <v>2</v>
          </cell>
          <cell r="I81">
            <v>13</v>
          </cell>
          <cell r="J81">
            <v>22</v>
          </cell>
          <cell r="K81">
            <v>168</v>
          </cell>
          <cell r="L81" t="str">
            <v>013/32.19.54</v>
          </cell>
          <cell r="M81" t="str">
            <v>KBC.KxV.Diest@pandora.be</v>
          </cell>
          <cell r="N81" t="str">
            <v>013/32.69.60</v>
          </cell>
          <cell r="O81">
            <v>168</v>
          </cell>
        </row>
        <row r="82">
          <cell r="A82">
            <v>12215</v>
          </cell>
          <cell r="B82" t="str">
            <v>BL 08</v>
          </cell>
          <cell r="C82" t="str">
            <v>RODE BOL</v>
          </cell>
          <cell r="D82">
            <v>12215</v>
          </cell>
          <cell r="E82" t="str">
            <v>BC.</v>
          </cell>
          <cell r="F82"/>
          <cell r="G82">
            <v>1</v>
          </cell>
          <cell r="H82">
            <v>2</v>
          </cell>
          <cell r="I82">
            <v>13</v>
          </cell>
          <cell r="J82">
            <v>22</v>
          </cell>
          <cell r="K82">
            <v>174</v>
          </cell>
          <cell r="L82" t="str">
            <v>013/32.27.30</v>
          </cell>
          <cell r="M82" t="str">
            <v/>
          </cell>
          <cell r="N82" t="str">
            <v>013/32.27.30</v>
          </cell>
          <cell r="O82">
            <v>174</v>
          </cell>
        </row>
        <row r="83">
          <cell r="A83">
            <v>12216</v>
          </cell>
          <cell r="B83" t="str">
            <v>BL 09</v>
          </cell>
          <cell r="C83" t="str">
            <v>DOBBER</v>
          </cell>
          <cell r="D83">
            <v>12216</v>
          </cell>
          <cell r="E83" t="str">
            <v>BC.</v>
          </cell>
          <cell r="F83"/>
          <cell r="G83">
            <v>1</v>
          </cell>
          <cell r="H83">
            <v>2</v>
          </cell>
          <cell r="I83">
            <v>13</v>
          </cell>
          <cell r="J83">
            <v>22</v>
          </cell>
          <cell r="K83">
            <v>167</v>
          </cell>
          <cell r="L83" t="str">
            <v>013/77.81.03</v>
          </cell>
          <cell r="M83" t="str">
            <v>schuyten@schuyten.be</v>
          </cell>
          <cell r="N83" t="str">
            <v/>
          </cell>
          <cell r="O83">
            <v>167</v>
          </cell>
        </row>
        <row r="84">
          <cell r="A84">
            <v>12217</v>
          </cell>
          <cell r="B84" t="str">
            <v>BL 13</v>
          </cell>
          <cell r="C84" t="str">
            <v>AMICALE 58</v>
          </cell>
          <cell r="D84">
            <v>12217</v>
          </cell>
          <cell r="E84" t="str">
            <v>KBC.</v>
          </cell>
          <cell r="F84"/>
          <cell r="G84">
            <v>1</v>
          </cell>
          <cell r="H84">
            <v>2</v>
          </cell>
          <cell r="I84">
            <v>13</v>
          </cell>
          <cell r="J84">
            <v>22</v>
          </cell>
          <cell r="K84">
            <v>172</v>
          </cell>
          <cell r="L84" t="str">
            <v>016/82.46.46</v>
          </cell>
          <cell r="M84" t="str">
            <v>nijsrudi@skynet.be</v>
          </cell>
          <cell r="N84" t="str">
            <v>016/82.79.60</v>
          </cell>
          <cell r="O84">
            <v>172</v>
          </cell>
        </row>
        <row r="85">
          <cell r="A85">
            <v>12218</v>
          </cell>
          <cell r="B85" t="str">
            <v>BL 17</v>
          </cell>
          <cell r="C85" t="str">
            <v>O.B.K. HAACHT</v>
          </cell>
          <cell r="D85">
            <v>12218</v>
          </cell>
          <cell r="E85" t="str">
            <v>KBC.</v>
          </cell>
          <cell r="F85"/>
          <cell r="G85">
            <v>1</v>
          </cell>
          <cell r="H85">
            <v>2</v>
          </cell>
          <cell r="I85">
            <v>13</v>
          </cell>
          <cell r="J85">
            <v>22</v>
          </cell>
          <cell r="K85">
            <v>166</v>
          </cell>
          <cell r="L85" t="str">
            <v>016/60.17.52</v>
          </cell>
          <cell r="M85" t="str">
            <v>vandenberge.j@village.uunet.be</v>
          </cell>
          <cell r="N85" t="str">
            <v/>
          </cell>
          <cell r="O85">
            <v>166</v>
          </cell>
        </row>
        <row r="86">
          <cell r="A86">
            <v>12219</v>
          </cell>
          <cell r="B86" t="str">
            <v>BL 22</v>
          </cell>
          <cell r="C86" t="str">
            <v>KORTENBERGSE</v>
          </cell>
          <cell r="D86">
            <v>12219</v>
          </cell>
          <cell r="E86" t="str">
            <v>BC.</v>
          </cell>
          <cell r="F86"/>
          <cell r="G86">
            <v>1</v>
          </cell>
          <cell r="H86">
            <v>2</v>
          </cell>
          <cell r="I86">
            <v>13</v>
          </cell>
          <cell r="J86">
            <v>22</v>
          </cell>
          <cell r="K86">
            <v>169</v>
          </cell>
          <cell r="L86" t="str">
            <v>02/757.61.62</v>
          </cell>
          <cell r="M86" t="str">
            <v>joseph.desmedt@dowcorning.com</v>
          </cell>
          <cell r="N86" t="str">
            <v/>
          </cell>
          <cell r="O86">
            <v>169</v>
          </cell>
        </row>
        <row r="87">
          <cell r="A87">
            <v>12220</v>
          </cell>
          <cell r="B87" t="str">
            <v>BL 28</v>
          </cell>
          <cell r="C87" t="str">
            <v>KAMPENHOUT</v>
          </cell>
          <cell r="D87">
            <v>12220</v>
          </cell>
          <cell r="E87" t="str">
            <v>BC.</v>
          </cell>
          <cell r="F87"/>
          <cell r="G87">
            <v>1</v>
          </cell>
          <cell r="H87">
            <v>2</v>
          </cell>
          <cell r="I87">
            <v>13</v>
          </cell>
          <cell r="J87">
            <v>22</v>
          </cell>
          <cell r="K87">
            <v>165</v>
          </cell>
          <cell r="L87" t="str">
            <v>02/759.96.21</v>
          </cell>
          <cell r="M87" t="str">
            <v>freddy.corbeels@skynet.be</v>
          </cell>
          <cell r="N87" t="str">
            <v/>
          </cell>
          <cell r="O87">
            <v>165</v>
          </cell>
        </row>
        <row r="88">
          <cell r="A88">
            <v>12221</v>
          </cell>
          <cell r="B88" t="str">
            <v>BL 29</v>
          </cell>
          <cell r="C88" t="str">
            <v>ENSOR</v>
          </cell>
          <cell r="D88">
            <v>12221</v>
          </cell>
          <cell r="E88" t="str">
            <v>BC.</v>
          </cell>
          <cell r="F88"/>
          <cell r="G88">
            <v>1</v>
          </cell>
          <cell r="H88">
            <v>2</v>
          </cell>
          <cell r="I88">
            <v>13</v>
          </cell>
          <cell r="J88">
            <v>22</v>
          </cell>
          <cell r="K88">
            <v>125</v>
          </cell>
          <cell r="L88" t="str">
            <v>016-296246</v>
          </cell>
          <cell r="M88" t="str">
            <v>roger.vdc.ensor@skynet.be </v>
          </cell>
          <cell r="N88"/>
          <cell r="O88">
            <v>169</v>
          </cell>
        </row>
        <row r="89">
          <cell r="A89">
            <v>13111</v>
          </cell>
          <cell r="B89" t="str">
            <v>LC 02</v>
          </cell>
          <cell r="C89" t="str">
            <v>EDELWEISS B</v>
          </cell>
          <cell r="D89">
            <v>13111</v>
          </cell>
          <cell r="E89" t="str">
            <v>BC.</v>
          </cell>
          <cell r="F89"/>
          <cell r="G89">
            <v>1</v>
          </cell>
          <cell r="H89">
            <v>3</v>
          </cell>
          <cell r="I89">
            <v>19</v>
          </cell>
          <cell r="J89">
            <v>31</v>
          </cell>
          <cell r="K89">
            <v>178</v>
          </cell>
          <cell r="L89" t="str">
            <v>089/41.19.93</v>
          </cell>
          <cell r="M89" t="str">
            <v>josmaria.vuerstaek@skynet.be</v>
          </cell>
          <cell r="N89" t="str">
            <v/>
          </cell>
          <cell r="O89">
            <v>178</v>
          </cell>
        </row>
        <row r="90">
          <cell r="A90">
            <v>13112</v>
          </cell>
          <cell r="B90" t="str">
            <v>LC 05</v>
          </cell>
          <cell r="C90" t="str">
            <v>HOOP OP ZEGE</v>
          </cell>
          <cell r="D90">
            <v>13112</v>
          </cell>
          <cell r="E90" t="str">
            <v>KBC.</v>
          </cell>
          <cell r="F90"/>
          <cell r="G90">
            <v>1</v>
          </cell>
          <cell r="H90">
            <v>3</v>
          </cell>
          <cell r="I90">
            <v>19</v>
          </cell>
          <cell r="J90">
            <v>31</v>
          </cell>
          <cell r="K90">
            <v>183</v>
          </cell>
          <cell r="L90" t="str">
            <v>011/22.36.64</v>
          </cell>
          <cell r="M90" t="str">
            <v>gust.vanherck@skynet.be</v>
          </cell>
          <cell r="N90" t="str">
            <v>011/22.36.64</v>
          </cell>
          <cell r="O90">
            <v>183</v>
          </cell>
        </row>
        <row r="91">
          <cell r="A91">
            <v>13113</v>
          </cell>
          <cell r="B91" t="str">
            <v>LC 06</v>
          </cell>
          <cell r="C91" t="str">
            <v>ST TRUIDENSE</v>
          </cell>
          <cell r="D91">
            <v>13113</v>
          </cell>
          <cell r="E91" t="str">
            <v>KBC.</v>
          </cell>
          <cell r="F91"/>
          <cell r="G91">
            <v>1</v>
          </cell>
          <cell r="H91">
            <v>3</v>
          </cell>
          <cell r="I91">
            <v>19</v>
          </cell>
          <cell r="J91">
            <v>31</v>
          </cell>
          <cell r="K91">
            <v>176</v>
          </cell>
          <cell r="L91" t="str">
            <v>011/68.00.65</v>
          </cell>
          <cell r="M91" t="str">
            <v>Rdemesmaecker@pandora.be</v>
          </cell>
          <cell r="N91" t="str">
            <v/>
          </cell>
          <cell r="O91">
            <v>176</v>
          </cell>
        </row>
        <row r="92">
          <cell r="A92">
            <v>13114</v>
          </cell>
          <cell r="B92" t="str">
            <v>LC 10</v>
          </cell>
          <cell r="C92" t="str">
            <v>TEN HOUT</v>
          </cell>
          <cell r="D92">
            <v>13114</v>
          </cell>
          <cell r="E92" t="str">
            <v>BC.</v>
          </cell>
          <cell r="F92"/>
          <cell r="G92">
            <v>1</v>
          </cell>
          <cell r="H92">
            <v>3</v>
          </cell>
          <cell r="I92">
            <v>19</v>
          </cell>
          <cell r="J92">
            <v>31</v>
          </cell>
          <cell r="K92">
            <v>180</v>
          </cell>
          <cell r="L92" t="str">
            <v>011/52.37.93</v>
          </cell>
          <cell r="M92" t="str">
            <v>gima@pandora.be</v>
          </cell>
          <cell r="N92" t="str">
            <v/>
          </cell>
          <cell r="O92">
            <v>180</v>
          </cell>
        </row>
        <row r="93">
          <cell r="A93">
            <v>13115</v>
          </cell>
          <cell r="B93" t="str">
            <v>LC 12</v>
          </cell>
          <cell r="C93" t="str">
            <v>DE OPTIMISTEN</v>
          </cell>
          <cell r="D93">
            <v>13115</v>
          </cell>
          <cell r="E93" t="str">
            <v>BC.</v>
          </cell>
          <cell r="F93"/>
          <cell r="G93">
            <v>1</v>
          </cell>
          <cell r="H93">
            <v>3</v>
          </cell>
          <cell r="I93">
            <v>19</v>
          </cell>
          <cell r="J93">
            <v>31</v>
          </cell>
          <cell r="K93">
            <v>177</v>
          </cell>
          <cell r="L93" t="str">
            <v>011/39.11.91</v>
          </cell>
          <cell r="M93" t="str">
            <v>roberttruyers@hotmail.com</v>
          </cell>
          <cell r="N93" t="str">
            <v/>
          </cell>
          <cell r="O93">
            <v>177</v>
          </cell>
        </row>
        <row r="94">
          <cell r="A94">
            <v>13116</v>
          </cell>
          <cell r="B94" t="str">
            <v>LC 13</v>
          </cell>
          <cell r="C94" t="str">
            <v>VINCENT</v>
          </cell>
          <cell r="D94">
            <v>13116</v>
          </cell>
          <cell r="E94" t="str">
            <v>BC.</v>
          </cell>
          <cell r="F94"/>
          <cell r="G94">
            <v>1</v>
          </cell>
          <cell r="H94">
            <v>3</v>
          </cell>
          <cell r="I94">
            <v>19</v>
          </cell>
          <cell r="J94">
            <v>31</v>
          </cell>
          <cell r="K94">
            <v>182</v>
          </cell>
          <cell r="L94" t="str">
            <v>011/57.38.92</v>
          </cell>
          <cell r="M94" t="str">
            <v>guido.vrancken@tiscali.be</v>
          </cell>
          <cell r="N94" t="str">
            <v/>
          </cell>
          <cell r="O94">
            <v>182</v>
          </cell>
        </row>
        <row r="95">
          <cell r="A95">
            <v>13117</v>
          </cell>
          <cell r="B95" t="str">
            <v>LC 16</v>
          </cell>
          <cell r="C95" t="str">
            <v>ST TRUIDENSE B.A.</v>
          </cell>
          <cell r="D95">
            <v>13117</v>
          </cell>
          <cell r="E95"/>
          <cell r="F95"/>
          <cell r="G95">
            <v>1</v>
          </cell>
          <cell r="H95">
            <v>3</v>
          </cell>
          <cell r="I95">
            <v>19</v>
          </cell>
          <cell r="J95">
            <v>31</v>
          </cell>
          <cell r="K95">
            <v>184</v>
          </cell>
          <cell r="L95" t="str">
            <v>0494/367328</v>
          </cell>
          <cell r="M95" t="str">
            <v>patrick.engelbos@telenet.be</v>
          </cell>
          <cell r="N95" t="str">
            <v/>
          </cell>
          <cell r="O95">
            <v>184</v>
          </cell>
        </row>
        <row r="96">
          <cell r="A96">
            <v>13118</v>
          </cell>
          <cell r="B96" t="str">
            <v>LC 17</v>
          </cell>
          <cell r="C96" t="str">
            <v>HASSELTSE BA.</v>
          </cell>
          <cell r="D96">
            <v>13118</v>
          </cell>
          <cell r="E96"/>
          <cell r="F96"/>
          <cell r="G96">
            <v>1</v>
          </cell>
          <cell r="H96">
            <v>3</v>
          </cell>
          <cell r="I96">
            <v>19</v>
          </cell>
          <cell r="J96">
            <v>31</v>
          </cell>
          <cell r="K96">
            <v>181</v>
          </cell>
          <cell r="L96" t="str">
            <v>011/25.45.25</v>
          </cell>
          <cell r="M96" t="str">
            <v>w_degreeve@hotmail.com</v>
          </cell>
          <cell r="N96" t="str">
            <v/>
          </cell>
          <cell r="O96">
            <v>181</v>
          </cell>
        </row>
        <row r="97">
          <cell r="A97">
            <v>13119</v>
          </cell>
          <cell r="B97" t="str">
            <v>LC 20</v>
          </cell>
          <cell r="C97" t="str">
            <v>LIDO</v>
          </cell>
          <cell r="D97">
            <v>13119</v>
          </cell>
          <cell r="E97" t="str">
            <v>BC.</v>
          </cell>
          <cell r="F97"/>
          <cell r="G97">
            <v>1</v>
          </cell>
          <cell r="H97">
            <v>3</v>
          </cell>
          <cell r="I97">
            <v>19</v>
          </cell>
          <cell r="J97">
            <v>31</v>
          </cell>
          <cell r="K97">
            <v>175</v>
          </cell>
          <cell r="L97" t="str">
            <v>011/25.45.25</v>
          </cell>
          <cell r="M97" t="str">
            <v>jean.pierre.vos@telenet.be</v>
          </cell>
          <cell r="N97" t="str">
            <v/>
          </cell>
          <cell r="O97">
            <v>175</v>
          </cell>
        </row>
        <row r="98">
          <cell r="A98">
            <v>13210</v>
          </cell>
          <cell r="B98" t="str">
            <v>LM 22</v>
          </cell>
          <cell r="C98" t="str">
            <v>BREESE</v>
          </cell>
          <cell r="D98">
            <v>13210</v>
          </cell>
          <cell r="E98" t="str">
            <v>KBC.</v>
          </cell>
          <cell r="F98"/>
          <cell r="G98">
            <v>1</v>
          </cell>
          <cell r="H98">
            <v>3</v>
          </cell>
          <cell r="I98">
            <v>20</v>
          </cell>
          <cell r="J98">
            <v>32</v>
          </cell>
          <cell r="K98">
            <v>186</v>
          </cell>
          <cell r="L98" t="str">
            <v>089/46.83.30</v>
          </cell>
          <cell r="M98" t="str">
            <v>frank.clauwers@telenet.be</v>
          </cell>
          <cell r="N98" t="str">
            <v/>
          </cell>
          <cell r="O98">
            <v>186</v>
          </cell>
        </row>
        <row r="99">
          <cell r="A99">
            <v>13211</v>
          </cell>
          <cell r="B99" t="str">
            <v>LM 24</v>
          </cell>
          <cell r="C99" t="str">
            <v>DE KETSERS G</v>
          </cell>
          <cell r="D99">
            <v>13211</v>
          </cell>
          <cell r="E99" t="str">
            <v>KBC.</v>
          </cell>
          <cell r="F99"/>
          <cell r="G99">
            <v>1</v>
          </cell>
          <cell r="H99">
            <v>3</v>
          </cell>
          <cell r="I99">
            <v>20</v>
          </cell>
          <cell r="J99">
            <v>32</v>
          </cell>
          <cell r="K99">
            <v>189</v>
          </cell>
          <cell r="L99" t="str">
            <v>089/46.83.30</v>
          </cell>
          <cell r="M99" t="str">
            <v>j.arckens@skynet.be</v>
          </cell>
          <cell r="N99" t="str">
            <v/>
          </cell>
          <cell r="O99">
            <v>189</v>
          </cell>
        </row>
        <row r="100">
          <cell r="A100">
            <v>13212</v>
          </cell>
          <cell r="B100" t="str">
            <v>LM 26</v>
          </cell>
          <cell r="C100" t="str">
            <v>DE KETSERS H</v>
          </cell>
          <cell r="D100">
            <v>13212</v>
          </cell>
          <cell r="E100" t="str">
            <v>BC.</v>
          </cell>
          <cell r="F100"/>
          <cell r="G100">
            <v>1</v>
          </cell>
          <cell r="H100">
            <v>3</v>
          </cell>
          <cell r="I100">
            <v>20</v>
          </cell>
          <cell r="J100">
            <v>32</v>
          </cell>
          <cell r="K100">
            <v>185</v>
          </cell>
          <cell r="L100" t="str">
            <v>089/61.10.52</v>
          </cell>
          <cell r="M100" t="str">
            <v>luc.coninx@hotmail.com</v>
          </cell>
          <cell r="N100" t="str">
            <v/>
          </cell>
          <cell r="O100">
            <v>185</v>
          </cell>
        </row>
        <row r="101">
          <cell r="A101">
            <v>13213</v>
          </cell>
          <cell r="B101" t="str">
            <v>LM 28</v>
          </cell>
          <cell r="C101" t="str">
            <v>KLEINE HEIDE</v>
          </cell>
          <cell r="D101">
            <v>13213</v>
          </cell>
          <cell r="E101" t="str">
            <v>BC.</v>
          </cell>
          <cell r="F101"/>
          <cell r="G101">
            <v>1</v>
          </cell>
          <cell r="H101">
            <v>3</v>
          </cell>
          <cell r="I101">
            <v>20</v>
          </cell>
          <cell r="J101">
            <v>32</v>
          </cell>
          <cell r="K101">
            <v>187</v>
          </cell>
          <cell r="L101" t="str">
            <v>011/34.28.41</v>
          </cell>
          <cell r="M101" t="str">
            <v>sonja.gordts@pandora.be</v>
          </cell>
          <cell r="N101" t="str">
            <v/>
          </cell>
          <cell r="O101">
            <v>187</v>
          </cell>
        </row>
        <row r="102">
          <cell r="A102">
            <v>13214</v>
          </cell>
          <cell r="B102" t="str">
            <v>LM 30</v>
          </cell>
          <cell r="C102" t="str">
            <v>SINT JOZEF Z</v>
          </cell>
          <cell r="D102">
            <v>13214</v>
          </cell>
          <cell r="E102" t="str">
            <v>BC.</v>
          </cell>
          <cell r="F102"/>
          <cell r="G102">
            <v>1</v>
          </cell>
          <cell r="H102">
            <v>3</v>
          </cell>
          <cell r="I102">
            <v>20</v>
          </cell>
          <cell r="J102">
            <v>32</v>
          </cell>
          <cell r="K102">
            <v>188</v>
          </cell>
          <cell r="L102" t="str">
            <v>0474/481845</v>
          </cell>
          <cell r="M102" t="str">
            <v>josweytjens@gmail.com</v>
          </cell>
          <cell r="N102" t="str">
            <v/>
          </cell>
          <cell r="O102">
            <v>188</v>
          </cell>
        </row>
        <row r="103">
          <cell r="A103">
            <v>13215</v>
          </cell>
          <cell r="B103" t="str">
            <v>LM 35</v>
          </cell>
          <cell r="C103" t="str">
            <v>MAASLANDSE BA.</v>
          </cell>
          <cell r="D103">
            <v>13215</v>
          </cell>
          <cell r="E103"/>
          <cell r="F103"/>
          <cell r="G103">
            <v>1</v>
          </cell>
          <cell r="H103">
            <v>3</v>
          </cell>
          <cell r="I103">
            <v>20</v>
          </cell>
          <cell r="J103">
            <v>32</v>
          </cell>
          <cell r="K103">
            <v>188</v>
          </cell>
          <cell r="L103">
            <v>476284072</v>
          </cell>
          <cell r="M103" t="str">
            <v>boreas.d@telenet.be</v>
          </cell>
          <cell r="N103" t="str">
            <v/>
          </cell>
          <cell r="O103">
            <v>188</v>
          </cell>
        </row>
        <row r="104">
          <cell r="A104">
            <v>13216</v>
          </cell>
          <cell r="B104" t="str">
            <v>LM 38</v>
          </cell>
          <cell r="C104" t="str">
            <v>FORTUNA</v>
          </cell>
          <cell r="D104">
            <v>13216</v>
          </cell>
          <cell r="E104" t="str">
            <v>KBC.</v>
          </cell>
          <cell r="F104"/>
          <cell r="G104">
            <v>1</v>
          </cell>
          <cell r="H104">
            <v>3</v>
          </cell>
          <cell r="I104">
            <v>20</v>
          </cell>
          <cell r="J104">
            <v>32</v>
          </cell>
          <cell r="K104">
            <v>190</v>
          </cell>
          <cell r="L104">
            <v>89717621</v>
          </cell>
          <cell r="M104" t="str">
            <v>jobb@telenet.be</v>
          </cell>
          <cell r="N104"/>
          <cell r="O104">
            <v>320</v>
          </cell>
        </row>
        <row r="105">
          <cell r="A105">
            <v>14110</v>
          </cell>
          <cell r="B105" t="str">
            <v>VB 01</v>
          </cell>
          <cell r="C105" t="str">
            <v>BILJARTGILDE</v>
          </cell>
          <cell r="D105">
            <v>14110</v>
          </cell>
          <cell r="E105" t="str">
            <v>KBC.</v>
          </cell>
          <cell r="F105"/>
          <cell r="G105">
            <v>1</v>
          </cell>
          <cell r="H105">
            <v>4</v>
          </cell>
          <cell r="I105">
            <v>7</v>
          </cell>
          <cell r="J105">
            <v>41</v>
          </cell>
          <cell r="K105">
            <v>190</v>
          </cell>
          <cell r="L105" t="str">
            <v>050/82.61.88</v>
          </cell>
          <cell r="M105" t="str">
            <v>kurt.flamee@telenet.be</v>
          </cell>
          <cell r="N105" t="str">
            <v/>
          </cell>
          <cell r="O105">
            <v>190</v>
          </cell>
        </row>
        <row r="106">
          <cell r="A106">
            <v>14111</v>
          </cell>
          <cell r="B106" t="str">
            <v>VB 02</v>
          </cell>
          <cell r="C106" t="str">
            <v>KNOKSE</v>
          </cell>
          <cell r="D106">
            <v>14111</v>
          </cell>
          <cell r="E106" t="str">
            <v>KBZ</v>
          </cell>
          <cell r="F106"/>
          <cell r="G106">
            <v>1</v>
          </cell>
          <cell r="H106">
            <v>4</v>
          </cell>
          <cell r="I106">
            <v>7</v>
          </cell>
          <cell r="J106">
            <v>41</v>
          </cell>
          <cell r="K106">
            <v>194</v>
          </cell>
          <cell r="L106" t="str">
            <v>050/61.08.90</v>
          </cell>
          <cell r="M106" t="str">
            <v>wboussy@yahoo.co.uk</v>
          </cell>
          <cell r="N106" t="str">
            <v/>
          </cell>
          <cell r="O106">
            <v>194</v>
          </cell>
        </row>
        <row r="107">
          <cell r="A107">
            <v>14112</v>
          </cell>
          <cell r="B107" t="str">
            <v>VB 06</v>
          </cell>
          <cell r="C107" t="str">
            <v>CARAMBOL M</v>
          </cell>
          <cell r="D107">
            <v>14112</v>
          </cell>
          <cell r="E107" t="str">
            <v>BC.</v>
          </cell>
          <cell r="F107"/>
          <cell r="G107">
            <v>1</v>
          </cell>
          <cell r="H107">
            <v>4</v>
          </cell>
          <cell r="I107">
            <v>7</v>
          </cell>
          <cell r="J107">
            <v>41</v>
          </cell>
          <cell r="K107">
            <v>192</v>
          </cell>
          <cell r="L107" t="str">
            <v>059/30.24.81</v>
          </cell>
          <cell r="M107" t="str">
            <v>Vandenbrande_peter@hotmail.com</v>
          </cell>
          <cell r="N107" t="str">
            <v/>
          </cell>
          <cell r="O107">
            <v>192</v>
          </cell>
        </row>
        <row r="108">
          <cell r="A108">
            <v>14113</v>
          </cell>
          <cell r="B108" t="str">
            <v>VB 08</v>
          </cell>
          <cell r="C108" t="str">
            <v>T OSKE</v>
          </cell>
          <cell r="D108">
            <v>14113</v>
          </cell>
          <cell r="E108" t="str">
            <v>BC.</v>
          </cell>
          <cell r="F108"/>
          <cell r="G108">
            <v>1</v>
          </cell>
          <cell r="H108">
            <v>4</v>
          </cell>
          <cell r="I108">
            <v>7</v>
          </cell>
          <cell r="J108">
            <v>41</v>
          </cell>
          <cell r="K108">
            <v>197</v>
          </cell>
          <cell r="L108" t="str">
            <v>050/21.20.99</v>
          </cell>
          <cell r="M108" t="str">
            <v>cris.devos@skynet.be</v>
          </cell>
          <cell r="N108" t="str">
            <v/>
          </cell>
          <cell r="O108">
            <v>197</v>
          </cell>
        </row>
        <row r="109">
          <cell r="A109">
            <v>14114</v>
          </cell>
          <cell r="B109" t="str">
            <v>VB 09</v>
          </cell>
          <cell r="C109" t="str">
            <v>ZONDER EFFECT</v>
          </cell>
          <cell r="D109">
            <v>14114</v>
          </cell>
          <cell r="E109" t="str">
            <v>KBC.</v>
          </cell>
          <cell r="F109"/>
          <cell r="G109">
            <v>1</v>
          </cell>
          <cell r="H109">
            <v>4</v>
          </cell>
          <cell r="I109">
            <v>7</v>
          </cell>
          <cell r="J109">
            <v>41</v>
          </cell>
          <cell r="K109">
            <v>195</v>
          </cell>
          <cell r="L109" t="str">
            <v>059/26.65.42</v>
          </cell>
          <cell r="M109" t="str">
            <v>gilbert.declerck@skynet.be</v>
          </cell>
          <cell r="N109" t="str">
            <v>059/26.55.38</v>
          </cell>
          <cell r="O109">
            <v>195</v>
          </cell>
        </row>
        <row r="110">
          <cell r="A110">
            <v>14115</v>
          </cell>
          <cell r="B110" t="str">
            <v>VB 10</v>
          </cell>
          <cell r="C110" t="str">
            <v>DRIEBAKO</v>
          </cell>
          <cell r="D110">
            <v>14115</v>
          </cell>
          <cell r="E110" t="str">
            <v>BC.</v>
          </cell>
          <cell r="F110"/>
          <cell r="G110">
            <v>1</v>
          </cell>
          <cell r="H110">
            <v>4</v>
          </cell>
          <cell r="I110">
            <v>7</v>
          </cell>
          <cell r="J110">
            <v>41</v>
          </cell>
          <cell r="K110">
            <v>196</v>
          </cell>
          <cell r="L110" t="str">
            <v>051/58.00.25</v>
          </cell>
          <cell r="M110" t="str">
            <v>chris.depoorter1@telenet.be</v>
          </cell>
          <cell r="N110" t="str">
            <v/>
          </cell>
          <cell r="O110">
            <v>196</v>
          </cell>
        </row>
        <row r="111">
          <cell r="A111">
            <v>14116</v>
          </cell>
          <cell r="B111" t="str">
            <v>VB 12</v>
          </cell>
          <cell r="C111" t="str">
            <v>BRUGSE</v>
          </cell>
          <cell r="D111">
            <v>14116</v>
          </cell>
          <cell r="E111" t="str">
            <v>KBC.</v>
          </cell>
          <cell r="F111"/>
          <cell r="G111">
            <v>1</v>
          </cell>
          <cell r="H111">
            <v>4</v>
          </cell>
          <cell r="I111">
            <v>7</v>
          </cell>
          <cell r="J111">
            <v>41</v>
          </cell>
          <cell r="K111">
            <v>191</v>
          </cell>
          <cell r="L111" t="str">
            <v>0496/020178</v>
          </cell>
          <cell r="M111" t="str">
            <v>koen.saver@hotmail.com</v>
          </cell>
          <cell r="N111" t="str">
            <v/>
          </cell>
          <cell r="O111">
            <v>191</v>
          </cell>
        </row>
        <row r="112">
          <cell r="A112">
            <v>14117</v>
          </cell>
          <cell r="B112" t="str">
            <v>VB 13</v>
          </cell>
          <cell r="C112" t="str">
            <v>OOSTENDSE B.A.</v>
          </cell>
          <cell r="D112">
            <v>14117</v>
          </cell>
          <cell r="E112" t="str">
            <v>BC.</v>
          </cell>
          <cell r="F112"/>
          <cell r="G112">
            <v>1</v>
          </cell>
          <cell r="H112">
            <v>4</v>
          </cell>
          <cell r="I112">
            <v>7</v>
          </cell>
          <cell r="J112">
            <v>41</v>
          </cell>
          <cell r="K112">
            <v>193</v>
          </cell>
          <cell r="L112">
            <v>486712583</v>
          </cell>
          <cell r="M112" t="str">
            <v>vanwe@telenet.be</v>
          </cell>
          <cell r="N112" t="str">
            <v/>
          </cell>
          <cell r="O112">
            <v>193</v>
          </cell>
        </row>
        <row r="113">
          <cell r="A113">
            <v>14211</v>
          </cell>
          <cell r="B113" t="str">
            <v>VD 04</v>
          </cell>
          <cell r="C113" t="str">
            <v>SINT MARTINUS A</v>
          </cell>
          <cell r="D113">
            <v>14211</v>
          </cell>
          <cell r="E113" t="str">
            <v>BC.</v>
          </cell>
          <cell r="F113"/>
          <cell r="G113">
            <v>1</v>
          </cell>
          <cell r="H113">
            <v>4</v>
          </cell>
          <cell r="I113">
            <v>8</v>
          </cell>
          <cell r="J113">
            <v>42</v>
          </cell>
          <cell r="K113">
            <v>201</v>
          </cell>
          <cell r="L113" t="str">
            <v>053/70.57.60</v>
          </cell>
          <cell r="M113" t="str">
            <v>rikstilten@hotmail.com</v>
          </cell>
          <cell r="N113" t="str">
            <v>053/78.19.41</v>
          </cell>
          <cell r="O113">
            <v>201</v>
          </cell>
        </row>
        <row r="114">
          <cell r="A114">
            <v>14212</v>
          </cell>
          <cell r="B114" t="str">
            <v>VD 12</v>
          </cell>
          <cell r="C114" t="str">
            <v>DE STER</v>
          </cell>
          <cell r="D114">
            <v>14212</v>
          </cell>
          <cell r="E114" t="str">
            <v>KBC.</v>
          </cell>
          <cell r="F114"/>
          <cell r="G114">
            <v>1</v>
          </cell>
          <cell r="H114">
            <v>4</v>
          </cell>
          <cell r="I114">
            <v>8</v>
          </cell>
          <cell r="J114">
            <v>42</v>
          </cell>
          <cell r="K114">
            <v>202</v>
          </cell>
          <cell r="L114" t="str">
            <v>0495/133265</v>
          </cell>
          <cell r="M114" t="str">
            <v>koendewever75@gmail.com</v>
          </cell>
          <cell r="N114" t="str">
            <v/>
          </cell>
          <cell r="O114">
            <v>202</v>
          </cell>
        </row>
        <row r="115">
          <cell r="A115">
            <v>14213</v>
          </cell>
          <cell r="B115" t="str">
            <v>VD 13</v>
          </cell>
          <cell r="C115" t="str">
            <v>ONS HUIS</v>
          </cell>
          <cell r="D115">
            <v>14213</v>
          </cell>
          <cell r="E115" t="str">
            <v>KBC.</v>
          </cell>
          <cell r="F115"/>
          <cell r="G115">
            <v>1</v>
          </cell>
          <cell r="H115">
            <v>4</v>
          </cell>
          <cell r="I115">
            <v>8</v>
          </cell>
          <cell r="J115">
            <v>42</v>
          </cell>
          <cell r="K115">
            <v>200</v>
          </cell>
          <cell r="L115">
            <v>494527162</v>
          </cell>
          <cell r="M115" t="str">
            <v>walter.temmerman2@telenet.be</v>
          </cell>
          <cell r="N115" t="str">
            <v/>
          </cell>
          <cell r="O115">
            <v>200</v>
          </cell>
        </row>
        <row r="116">
          <cell r="A116">
            <v>14310</v>
          </cell>
          <cell r="B116" t="str">
            <v>VG 01</v>
          </cell>
          <cell r="C116" t="str">
            <v>EDELWEISS E</v>
          </cell>
          <cell r="D116">
            <v>14310</v>
          </cell>
          <cell r="E116" t="str">
            <v>BC.</v>
          </cell>
          <cell r="F116"/>
          <cell r="G116">
            <v>1</v>
          </cell>
          <cell r="H116">
            <v>4</v>
          </cell>
          <cell r="I116">
            <v>9</v>
          </cell>
          <cell r="J116">
            <v>43</v>
          </cell>
          <cell r="K116">
            <v>213</v>
          </cell>
          <cell r="L116" t="str">
            <v>0497/471778</v>
          </cell>
          <cell r="M116" t="str">
            <v>vanhamme.rudiger@pandora.be</v>
          </cell>
          <cell r="N116" t="str">
            <v/>
          </cell>
          <cell r="O116">
            <v>213</v>
          </cell>
        </row>
        <row r="117">
          <cell r="A117">
            <v>14311</v>
          </cell>
          <cell r="B117" t="str">
            <v>VG 04</v>
          </cell>
          <cell r="C117" t="str">
            <v>DE GOUDEN SLEUTEL</v>
          </cell>
          <cell r="D117">
            <v>14311</v>
          </cell>
          <cell r="E117" t="str">
            <v>BC.</v>
          </cell>
          <cell r="F117"/>
          <cell r="G117">
            <v>1</v>
          </cell>
          <cell r="H117">
            <v>4</v>
          </cell>
          <cell r="I117">
            <v>9</v>
          </cell>
          <cell r="J117">
            <v>43</v>
          </cell>
          <cell r="K117">
            <v>211</v>
          </cell>
          <cell r="L117" t="str">
            <v>09/233.55.01</v>
          </cell>
          <cell r="M117" t="str">
            <v>jmdeweirdt@skynet.be</v>
          </cell>
          <cell r="N117" t="str">
            <v>0471/ 733 905</v>
          </cell>
          <cell r="O117">
            <v>211</v>
          </cell>
        </row>
        <row r="118">
          <cell r="A118">
            <v>14312</v>
          </cell>
          <cell r="B118" t="str">
            <v>VG 05</v>
          </cell>
          <cell r="C118" t="str">
            <v>ELK WEIRD' HEM</v>
          </cell>
          <cell r="D118">
            <v>14312</v>
          </cell>
          <cell r="E118" t="str">
            <v>BC.</v>
          </cell>
          <cell r="F118"/>
          <cell r="G118">
            <v>1</v>
          </cell>
          <cell r="H118">
            <v>4</v>
          </cell>
          <cell r="I118">
            <v>9</v>
          </cell>
          <cell r="J118">
            <v>43</v>
          </cell>
          <cell r="K118">
            <v>206</v>
          </cell>
          <cell r="L118" t="str">
            <v>09/377.33.47</v>
          </cell>
          <cell r="M118" t="str">
            <v>elkweirdhem@scarlet.be</v>
          </cell>
          <cell r="N118" t="str">
            <v/>
          </cell>
          <cell r="O118">
            <v>206</v>
          </cell>
        </row>
        <row r="119">
          <cell r="A119">
            <v>14313</v>
          </cell>
          <cell r="B119" t="str">
            <v>VG 06</v>
          </cell>
          <cell r="C119" t="str">
            <v>BILJARTVRIENDEN G</v>
          </cell>
          <cell r="D119">
            <v>14313</v>
          </cell>
          <cell r="E119" t="str">
            <v>BC.</v>
          </cell>
          <cell r="F119"/>
          <cell r="G119">
            <v>1</v>
          </cell>
          <cell r="H119">
            <v>4</v>
          </cell>
          <cell r="I119">
            <v>9</v>
          </cell>
          <cell r="J119">
            <v>43</v>
          </cell>
          <cell r="K119">
            <v>204</v>
          </cell>
          <cell r="L119" t="str">
            <v>09/225.11.51</v>
          </cell>
          <cell r="M119" t="str">
            <v>williamvanmol@skynet.be</v>
          </cell>
          <cell r="N119" t="str">
            <v/>
          </cell>
          <cell r="O119">
            <v>204</v>
          </cell>
        </row>
        <row r="120">
          <cell r="A120">
            <v>14315</v>
          </cell>
          <cell r="B120" t="str">
            <v>VG 11</v>
          </cell>
          <cell r="C120" t="str">
            <v>ARGO - WESTVELD</v>
          </cell>
          <cell r="D120">
            <v>14315</v>
          </cell>
          <cell r="E120" t="str">
            <v>KBC.</v>
          </cell>
          <cell r="F120"/>
          <cell r="G120">
            <v>1</v>
          </cell>
          <cell r="H120">
            <v>4</v>
          </cell>
          <cell r="I120">
            <v>9</v>
          </cell>
          <cell r="J120">
            <v>43</v>
          </cell>
          <cell r="K120">
            <v>207</v>
          </cell>
          <cell r="L120" t="str">
            <v>09/228.19.38</v>
          </cell>
          <cell r="M120" t="str">
            <v>lucien.strypens@hotmail.com</v>
          </cell>
          <cell r="N120" t="str">
            <v/>
          </cell>
          <cell r="O120">
            <v>207</v>
          </cell>
        </row>
        <row r="121">
          <cell r="A121">
            <v>14316</v>
          </cell>
          <cell r="B121" t="str">
            <v>VG 13</v>
          </cell>
          <cell r="C121" t="str">
            <v>ACADEMIE CENTRUM GENT</v>
          </cell>
          <cell r="D121">
            <v>14316</v>
          </cell>
          <cell r="E121" t="str">
            <v>BC.</v>
          </cell>
          <cell r="F121"/>
          <cell r="G121">
            <v>1</v>
          </cell>
          <cell r="H121">
            <v>4</v>
          </cell>
          <cell r="I121">
            <v>9</v>
          </cell>
          <cell r="J121">
            <v>43</v>
          </cell>
          <cell r="K121">
            <v>212</v>
          </cell>
          <cell r="L121" t="str">
            <v>0498/734619</v>
          </cell>
          <cell r="M121" t="str">
            <v>l.dujardin@telenet.be</v>
          </cell>
          <cell r="N121" t="str">
            <v>09/324.68.05</v>
          </cell>
          <cell r="O121">
            <v>212</v>
          </cell>
        </row>
        <row r="122">
          <cell r="A122">
            <v>14317</v>
          </cell>
          <cell r="B122" t="str">
            <v>VG 14</v>
          </cell>
          <cell r="C122" t="str">
            <v>KASTEELDREEF</v>
          </cell>
          <cell r="D122">
            <v>14317</v>
          </cell>
          <cell r="E122" t="str">
            <v>BC.</v>
          </cell>
          <cell r="F122"/>
          <cell r="G122">
            <v>1</v>
          </cell>
          <cell r="H122">
            <v>4</v>
          </cell>
          <cell r="I122">
            <v>9</v>
          </cell>
          <cell r="J122">
            <v>43</v>
          </cell>
          <cell r="K122">
            <v>205</v>
          </cell>
          <cell r="L122" t="str">
            <v>09/372.82.19</v>
          </cell>
          <cell r="M122" t="str">
            <v>piet.rodts@pandora.be</v>
          </cell>
          <cell r="N122" t="str">
            <v/>
          </cell>
          <cell r="O122">
            <v>205</v>
          </cell>
        </row>
        <row r="123">
          <cell r="A123">
            <v>14318</v>
          </cell>
          <cell r="B123" t="str">
            <v>VG 15</v>
          </cell>
          <cell r="C123" t="str">
            <v>EEKLOSE</v>
          </cell>
          <cell r="D123">
            <v>14318</v>
          </cell>
          <cell r="E123" t="str">
            <v>KBC.</v>
          </cell>
          <cell r="F123"/>
          <cell r="G123">
            <v>1</v>
          </cell>
          <cell r="H123">
            <v>4</v>
          </cell>
          <cell r="I123">
            <v>9</v>
          </cell>
          <cell r="J123">
            <v>43</v>
          </cell>
          <cell r="K123">
            <v>210</v>
          </cell>
          <cell r="L123" t="str">
            <v>09/377.06.19</v>
          </cell>
          <cell r="M123" t="str">
            <v>marc.geirnaert.kebc@telenet.be</v>
          </cell>
          <cell r="N123" t="str">
            <v/>
          </cell>
          <cell r="O123">
            <v>210</v>
          </cell>
        </row>
        <row r="124">
          <cell r="A124">
            <v>14319</v>
          </cell>
          <cell r="B124" t="str">
            <v>VG 16</v>
          </cell>
          <cell r="C124" t="str">
            <v>UNION SANDEMAN</v>
          </cell>
          <cell r="D124">
            <v>14319</v>
          </cell>
          <cell r="E124" t="str">
            <v>KAB</v>
          </cell>
          <cell r="F124"/>
          <cell r="G124">
            <v>1</v>
          </cell>
          <cell r="H124">
            <v>4</v>
          </cell>
          <cell r="I124">
            <v>9</v>
          </cell>
          <cell r="J124">
            <v>43</v>
          </cell>
          <cell r="K124">
            <v>214</v>
          </cell>
          <cell r="L124" t="str">
            <v>09/222.05.13</v>
          </cell>
          <cell r="M124" t="str">
            <v>wullies@telenet.be</v>
          </cell>
          <cell r="N124" t="str">
            <v/>
          </cell>
          <cell r="O124">
            <v>214</v>
          </cell>
        </row>
        <row r="125">
          <cell r="A125">
            <v>14320</v>
          </cell>
          <cell r="B125" t="str">
            <v>VG 17</v>
          </cell>
          <cell r="C125" t="str">
            <v>GENTSCHE</v>
          </cell>
          <cell r="D125">
            <v>14320</v>
          </cell>
          <cell r="E125" t="str">
            <v>KBC.</v>
          </cell>
          <cell r="F125"/>
          <cell r="G125">
            <v>1</v>
          </cell>
          <cell r="H125">
            <v>4</v>
          </cell>
          <cell r="I125">
            <v>9</v>
          </cell>
          <cell r="J125">
            <v>43</v>
          </cell>
          <cell r="K125">
            <v>208</v>
          </cell>
          <cell r="L125" t="str">
            <v>09/228.19.38</v>
          </cell>
          <cell r="M125" t="str">
            <v>phenderick.kgba@telenet.be</v>
          </cell>
          <cell r="N125" t="str">
            <v/>
          </cell>
          <cell r="O125">
            <v>208</v>
          </cell>
        </row>
        <row r="126">
          <cell r="A126">
            <v>14321</v>
          </cell>
          <cell r="B126" t="str">
            <v>VG 18</v>
          </cell>
          <cell r="C126" t="str">
            <v>KRIJT OP TIJD M</v>
          </cell>
          <cell r="D126">
            <v>14321</v>
          </cell>
          <cell r="E126" t="str">
            <v>KBC.</v>
          </cell>
          <cell r="F126"/>
          <cell r="G126">
            <v>1</v>
          </cell>
          <cell r="H126">
            <v>4</v>
          </cell>
          <cell r="I126">
            <v>9</v>
          </cell>
          <cell r="J126">
            <v>43</v>
          </cell>
          <cell r="K126">
            <v>203</v>
          </cell>
          <cell r="L126" t="str">
            <v>0497/13.38.89</v>
          </cell>
          <cell r="M126" t="str">
            <v/>
          </cell>
          <cell r="N126" t="str">
            <v/>
          </cell>
          <cell r="O126">
            <v>203</v>
          </cell>
        </row>
        <row r="127">
          <cell r="A127">
            <v>14322</v>
          </cell>
          <cell r="B127" t="str">
            <v>VG 19</v>
          </cell>
          <cell r="C127" t="str">
            <v>METRO</v>
          </cell>
          <cell r="D127">
            <v>14322</v>
          </cell>
          <cell r="E127" t="str">
            <v>KBC.</v>
          </cell>
          <cell r="F127"/>
          <cell r="G127">
            <v>1</v>
          </cell>
          <cell r="H127">
            <v>4</v>
          </cell>
          <cell r="I127">
            <v>9</v>
          </cell>
          <cell r="J127">
            <v>43</v>
          </cell>
          <cell r="K127">
            <v>209</v>
          </cell>
          <cell r="L127" t="str">
            <v>09/2218294</v>
          </cell>
          <cell r="M127" t="str">
            <v>alex.van.peteghem@telenet.be</v>
          </cell>
          <cell r="N127" t="str">
            <v/>
          </cell>
          <cell r="O127">
            <v>209</v>
          </cell>
        </row>
        <row r="128">
          <cell r="A128">
            <v>14323</v>
          </cell>
          <cell r="B128" t="str">
            <v>VG 12</v>
          </cell>
          <cell r="C128" t="str">
            <v>ROYALVRIENDEN</v>
          </cell>
          <cell r="D128">
            <v>14323</v>
          </cell>
          <cell r="E128" t="str">
            <v>BC.</v>
          </cell>
          <cell r="F128"/>
          <cell r="G128">
            <v>1</v>
          </cell>
          <cell r="H128">
            <v>4</v>
          </cell>
          <cell r="I128">
            <v>9</v>
          </cell>
          <cell r="J128">
            <v>43</v>
          </cell>
          <cell r="K128">
            <v>211</v>
          </cell>
          <cell r="L128" t="str">
            <v>0474/873848</v>
          </cell>
          <cell r="M128" t="str">
            <v>l.dujardin@telenet.be</v>
          </cell>
          <cell r="N128"/>
          <cell r="O128">
            <v>211</v>
          </cell>
        </row>
        <row r="129">
          <cell r="A129">
            <v>14324</v>
          </cell>
          <cell r="B129" t="str">
            <v>VG 13</v>
          </cell>
          <cell r="C129" t="str">
            <v>ACADEMIE CENTRUM GENT</v>
          </cell>
          <cell r="D129">
            <v>14324</v>
          </cell>
          <cell r="E129" t="str">
            <v>KBC.</v>
          </cell>
          <cell r="F129"/>
          <cell r="G129">
            <v>1</v>
          </cell>
          <cell r="H129">
            <v>4</v>
          </cell>
          <cell r="I129">
            <v>9</v>
          </cell>
          <cell r="J129">
            <v>43</v>
          </cell>
          <cell r="K129">
            <v>316</v>
          </cell>
          <cell r="L129" t="str">
            <v>0498/734619</v>
          </cell>
          <cell r="M129" t="str">
            <v>l.dujardin@telenet.be</v>
          </cell>
          <cell r="N129"/>
          <cell r="O129">
            <v>316</v>
          </cell>
        </row>
        <row r="130">
          <cell r="A130">
            <v>14410</v>
          </cell>
          <cell r="B130" t="str">
            <v>VK 01</v>
          </cell>
          <cell r="C130" t="str">
            <v>AMICAL I</v>
          </cell>
          <cell r="D130">
            <v>14410</v>
          </cell>
          <cell r="E130" t="str">
            <v>KBC.</v>
          </cell>
          <cell r="F130"/>
          <cell r="G130">
            <v>1</v>
          </cell>
          <cell r="H130">
            <v>4</v>
          </cell>
          <cell r="I130">
            <v>11</v>
          </cell>
          <cell r="J130">
            <v>44</v>
          </cell>
          <cell r="K130">
            <v>218</v>
          </cell>
          <cell r="L130" t="str">
            <v>057/20.63.71</v>
          </cell>
          <cell r="M130" t="str">
            <v>kbcamicalieper@skynet.be</v>
          </cell>
          <cell r="N130" t="str">
            <v/>
          </cell>
          <cell r="O130">
            <v>218</v>
          </cell>
        </row>
        <row r="131">
          <cell r="A131">
            <v>14411</v>
          </cell>
          <cell r="B131" t="str">
            <v>VK 02</v>
          </cell>
          <cell r="C131" t="str">
            <v>EXCELSIOR Wimbledon</v>
          </cell>
          <cell r="D131">
            <v>14411</v>
          </cell>
          <cell r="E131" t="str">
            <v>KBC.</v>
          </cell>
          <cell r="F131"/>
          <cell r="G131">
            <v>1</v>
          </cell>
          <cell r="H131">
            <v>4</v>
          </cell>
          <cell r="I131">
            <v>11</v>
          </cell>
          <cell r="J131">
            <v>44</v>
          </cell>
          <cell r="K131">
            <v>222</v>
          </cell>
          <cell r="L131" t="str">
            <v>056/54.57.77</v>
          </cell>
          <cell r="M131" t="str">
            <v>luc.cockuyt@skynet.be</v>
          </cell>
          <cell r="N131" t="str">
            <v/>
          </cell>
          <cell r="O131">
            <v>222</v>
          </cell>
        </row>
        <row r="132">
          <cell r="A132">
            <v>14412</v>
          </cell>
          <cell r="B132" t="str">
            <v>VK 03</v>
          </cell>
          <cell r="C132" t="str">
            <v>WAARDEN OOM</v>
          </cell>
          <cell r="D132">
            <v>14412</v>
          </cell>
          <cell r="E132" t="str">
            <v>KBC.</v>
          </cell>
          <cell r="F132"/>
          <cell r="G132">
            <v>1</v>
          </cell>
          <cell r="H132">
            <v>4</v>
          </cell>
          <cell r="I132">
            <v>11</v>
          </cell>
          <cell r="J132">
            <v>44</v>
          </cell>
          <cell r="K132">
            <v>217</v>
          </cell>
          <cell r="L132" t="str">
            <v>0473/21.21.18</v>
          </cell>
          <cell r="M132" t="str">
            <v>herve.d.hondt@village.uunet.be</v>
          </cell>
          <cell r="N132" t="str">
            <v/>
          </cell>
          <cell r="O132">
            <v>217</v>
          </cell>
        </row>
        <row r="133">
          <cell r="A133">
            <v>14413</v>
          </cell>
          <cell r="B133" t="str">
            <v>VK 04</v>
          </cell>
          <cell r="C133" t="str">
            <v>RISQUONS TOUT</v>
          </cell>
          <cell r="D133">
            <v>14413</v>
          </cell>
          <cell r="E133" t="str">
            <v>BC.</v>
          </cell>
          <cell r="F133"/>
          <cell r="G133">
            <v>1</v>
          </cell>
          <cell r="H133">
            <v>4</v>
          </cell>
          <cell r="I133">
            <v>11</v>
          </cell>
          <cell r="J133">
            <v>44</v>
          </cell>
          <cell r="K133">
            <v>216</v>
          </cell>
          <cell r="L133" t="str">
            <v>056/34.52.28</v>
          </cell>
          <cell r="M133" t="str">
            <v>julien3200@hotmail.fr</v>
          </cell>
          <cell r="N133" t="str">
            <v/>
          </cell>
          <cell r="O133">
            <v>216</v>
          </cell>
        </row>
        <row r="134">
          <cell r="A134">
            <v>14414</v>
          </cell>
          <cell r="B134" t="str">
            <v>VK 05</v>
          </cell>
          <cell r="C134" t="str">
            <v>KORTRIJKSE</v>
          </cell>
          <cell r="D134">
            <v>14414</v>
          </cell>
          <cell r="E134" t="str">
            <v>KBC.</v>
          </cell>
          <cell r="F134"/>
          <cell r="G134">
            <v>1</v>
          </cell>
          <cell r="H134">
            <v>4</v>
          </cell>
          <cell r="I134">
            <v>11</v>
          </cell>
          <cell r="J134">
            <v>44</v>
          </cell>
          <cell r="K134">
            <v>221</v>
          </cell>
          <cell r="L134" t="str">
            <v>0472/558419</v>
          </cell>
          <cell r="M134" t="str">
            <v>lsv.vangansbeke@skynet.be</v>
          </cell>
          <cell r="N134" t="str">
            <v/>
          </cell>
          <cell r="O134">
            <v>221</v>
          </cell>
        </row>
        <row r="135">
          <cell r="A135">
            <v>14415</v>
          </cell>
          <cell r="B135" t="str">
            <v>VK 06</v>
          </cell>
          <cell r="C135" t="str">
            <v>VOLHARDING</v>
          </cell>
          <cell r="D135">
            <v>14415</v>
          </cell>
          <cell r="E135" t="str">
            <v>BC.</v>
          </cell>
          <cell r="F135"/>
          <cell r="G135">
            <v>1</v>
          </cell>
          <cell r="H135">
            <v>4</v>
          </cell>
          <cell r="I135">
            <v>11</v>
          </cell>
          <cell r="J135">
            <v>44</v>
          </cell>
          <cell r="K135">
            <v>220</v>
          </cell>
          <cell r="L135" t="str">
            <v>0478/639905</v>
          </cell>
          <cell r="M135" t="str">
            <v>philip.decru@pandora.be</v>
          </cell>
          <cell r="N135" t="str">
            <v/>
          </cell>
          <cell r="O135">
            <v>220</v>
          </cell>
        </row>
        <row r="136">
          <cell r="A136">
            <v>14416</v>
          </cell>
          <cell r="B136" t="str">
            <v>VK 07</v>
          </cell>
          <cell r="C136" t="str">
            <v>DOS ROESELARE</v>
          </cell>
          <cell r="D136">
            <v>14416</v>
          </cell>
          <cell r="E136" t="str">
            <v>BC.</v>
          </cell>
          <cell r="F136"/>
          <cell r="G136">
            <v>1</v>
          </cell>
          <cell r="H136">
            <v>4</v>
          </cell>
          <cell r="I136">
            <v>11</v>
          </cell>
          <cell r="J136">
            <v>44</v>
          </cell>
          <cell r="K136">
            <v>215</v>
          </cell>
          <cell r="L136" t="str">
            <v>0498/863642</v>
          </cell>
          <cell r="M136" t="str">
            <v>jean-marie.houthaeve@telenet.be</v>
          </cell>
          <cell r="N136" t="str">
            <v/>
          </cell>
          <cell r="O136">
            <v>215</v>
          </cell>
        </row>
        <row r="137">
          <cell r="A137">
            <v>14417</v>
          </cell>
          <cell r="B137" t="str">
            <v>VK 08</v>
          </cell>
          <cell r="C137" t="str">
            <v>GILDE HOGER OP</v>
          </cell>
          <cell r="D137">
            <v>14417</v>
          </cell>
          <cell r="E137" t="str">
            <v>KBC.</v>
          </cell>
          <cell r="F137"/>
          <cell r="G137">
            <v>1</v>
          </cell>
          <cell r="H137">
            <v>4</v>
          </cell>
          <cell r="I137">
            <v>11</v>
          </cell>
          <cell r="J137">
            <v>44</v>
          </cell>
          <cell r="K137">
            <v>219</v>
          </cell>
          <cell r="L137" t="str">
            <v>0496/264485</v>
          </cell>
          <cell r="M137" t="str">
            <v>frederik.de.moor@telenet.be</v>
          </cell>
          <cell r="N137" t="str">
            <v/>
          </cell>
          <cell r="O137">
            <v>219</v>
          </cell>
        </row>
        <row r="138">
          <cell r="A138">
            <v>14418</v>
          </cell>
          <cell r="B138" t="str">
            <v>VK 09</v>
          </cell>
          <cell r="C138" t="str">
            <v>INGELMUNSTERSE</v>
          </cell>
          <cell r="D138">
            <v>14418</v>
          </cell>
          <cell r="E138" t="str">
            <v>BA.</v>
          </cell>
          <cell r="F138"/>
          <cell r="G138">
            <v>1</v>
          </cell>
          <cell r="H138">
            <v>4</v>
          </cell>
          <cell r="I138">
            <v>11</v>
          </cell>
          <cell r="J138">
            <v>44</v>
          </cell>
          <cell r="K138">
            <v>226</v>
          </cell>
          <cell r="L138" t="str">
            <v>0474/076503</v>
          </cell>
          <cell r="M138"/>
          <cell r="N138"/>
          <cell r="O138">
            <v>226</v>
          </cell>
        </row>
        <row r="139">
          <cell r="A139">
            <v>14419</v>
          </cell>
          <cell r="B139" t="str">
            <v>VK 10</v>
          </cell>
          <cell r="C139" t="str">
            <v>DLS ROESELAERE</v>
          </cell>
          <cell r="D139">
            <v>14419</v>
          </cell>
          <cell r="E139" t="str">
            <v>CBC</v>
          </cell>
          <cell r="F139"/>
          <cell r="G139">
            <v>1</v>
          </cell>
          <cell r="H139">
            <v>4</v>
          </cell>
          <cell r="I139">
            <v>11</v>
          </cell>
          <cell r="J139">
            <v>44</v>
          </cell>
          <cell r="K139">
            <v>215</v>
          </cell>
          <cell r="L139" t="str">
            <v>051/24.79.74</v>
          </cell>
          <cell r="M139" t="str">
            <v>jeffreydewitte@gmail.com</v>
          </cell>
          <cell r="N139"/>
          <cell r="O139">
            <v>215</v>
          </cell>
        </row>
        <row r="140">
          <cell r="A140">
            <v>14510</v>
          </cell>
          <cell r="B140" t="str">
            <v>VS 05</v>
          </cell>
          <cell r="C140" t="str">
            <v>T SLEEPBOOTJE</v>
          </cell>
          <cell r="D140">
            <v>14510</v>
          </cell>
          <cell r="E140" t="str">
            <v>BC.</v>
          </cell>
          <cell r="F140"/>
          <cell r="G140">
            <v>1</v>
          </cell>
          <cell r="H140">
            <v>4</v>
          </cell>
          <cell r="I140">
            <v>10</v>
          </cell>
          <cell r="J140">
            <v>45</v>
          </cell>
          <cell r="K140">
            <v>228</v>
          </cell>
          <cell r="L140" t="str">
            <v>0497/933591</v>
          </cell>
          <cell r="M140" t="str">
            <v>jeffreydewitte@gmail.com</v>
          </cell>
          <cell r="N140" t="str">
            <v/>
          </cell>
          <cell r="O140">
            <v>228</v>
          </cell>
        </row>
        <row r="141">
          <cell r="A141">
            <v>14511</v>
          </cell>
          <cell r="B141" t="str">
            <v>VS 06</v>
          </cell>
          <cell r="C141" t="str">
            <v>GILDEVRIENDEN</v>
          </cell>
          <cell r="D141">
            <v>14511</v>
          </cell>
          <cell r="E141" t="str">
            <v>KBC.</v>
          </cell>
          <cell r="F141"/>
          <cell r="G141">
            <v>1</v>
          </cell>
          <cell r="H141">
            <v>4</v>
          </cell>
          <cell r="I141">
            <v>10</v>
          </cell>
          <cell r="J141">
            <v>45</v>
          </cell>
          <cell r="K141">
            <v>225</v>
          </cell>
          <cell r="L141" t="str">
            <v>03/755.00.14</v>
          </cell>
          <cell r="M141" t="str">
            <v>robert.noppe1@pandora.be</v>
          </cell>
          <cell r="N141" t="str">
            <v/>
          </cell>
          <cell r="O141">
            <v>225</v>
          </cell>
        </row>
        <row r="142">
          <cell r="A142">
            <v>14512</v>
          </cell>
          <cell r="B142" t="str">
            <v>VS 08</v>
          </cell>
          <cell r="C142" t="str">
            <v>BOKKENHOF</v>
          </cell>
          <cell r="D142">
            <v>14512</v>
          </cell>
          <cell r="E142" t="str">
            <v>BC.</v>
          </cell>
          <cell r="F142"/>
          <cell r="G142">
            <v>1</v>
          </cell>
          <cell r="H142">
            <v>4</v>
          </cell>
          <cell r="I142">
            <v>10</v>
          </cell>
          <cell r="J142">
            <v>45</v>
          </cell>
          <cell r="K142">
            <v>224</v>
          </cell>
          <cell r="L142" t="str">
            <v>03/776.00.11</v>
          </cell>
          <cell r="M142" t="str">
            <v>hugo.masyn@skynet.be</v>
          </cell>
          <cell r="N142" t="str">
            <v/>
          </cell>
          <cell r="O142">
            <v>224</v>
          </cell>
        </row>
        <row r="143">
          <cell r="A143">
            <v>14513</v>
          </cell>
          <cell r="B143" t="str">
            <v>VS 09</v>
          </cell>
          <cell r="C143" t="str">
            <v>DE WITTE MOLEN</v>
          </cell>
          <cell r="D143">
            <v>14513</v>
          </cell>
          <cell r="E143" t="str">
            <v>BC.</v>
          </cell>
          <cell r="F143"/>
          <cell r="G143">
            <v>1</v>
          </cell>
          <cell r="H143">
            <v>4</v>
          </cell>
          <cell r="I143">
            <v>10</v>
          </cell>
          <cell r="J143">
            <v>45</v>
          </cell>
          <cell r="K143">
            <v>223</v>
          </cell>
          <cell r="L143" t="str">
            <v>03/776.07.37</v>
          </cell>
          <cell r="M143" t="str">
            <v>vangoethemb@pandora.be</v>
          </cell>
          <cell r="N143" t="str">
            <v/>
          </cell>
          <cell r="O143">
            <v>223</v>
          </cell>
        </row>
        <row r="144">
          <cell r="A144">
            <v>14514</v>
          </cell>
          <cell r="B144" t="str">
            <v>VS 16</v>
          </cell>
          <cell r="C144" t="str">
            <v>SINT NIKLASE</v>
          </cell>
          <cell r="D144">
            <v>14514</v>
          </cell>
          <cell r="E144" t="str">
            <v>KBA</v>
          </cell>
          <cell r="F144"/>
          <cell r="G144">
            <v>1</v>
          </cell>
          <cell r="H144">
            <v>4</v>
          </cell>
          <cell r="I144">
            <v>10</v>
          </cell>
          <cell r="J144">
            <v>45</v>
          </cell>
          <cell r="K144">
            <v>223</v>
          </cell>
          <cell r="L144" t="str">
            <v>0477/ 855179</v>
          </cell>
          <cell r="M144" t="str">
            <v>davegoossens@gmail.com</v>
          </cell>
          <cell r="N144" t="str">
            <v/>
          </cell>
          <cell r="O144">
            <v>223</v>
          </cell>
        </row>
        <row r="145">
          <cell r="A145">
            <v>14515</v>
          </cell>
          <cell r="B145" t="str">
            <v>VS 18</v>
          </cell>
          <cell r="C145" t="str">
            <v>QUALITY</v>
          </cell>
          <cell r="D145">
            <v>14515</v>
          </cell>
          <cell r="E145" t="str">
            <v>BC.</v>
          </cell>
          <cell r="F145"/>
          <cell r="G145">
            <v>1</v>
          </cell>
          <cell r="H145">
            <v>4</v>
          </cell>
          <cell r="I145">
            <v>10</v>
          </cell>
          <cell r="J145">
            <v>45</v>
          </cell>
          <cell r="K145">
            <v>227</v>
          </cell>
          <cell r="L145" t="str">
            <v>0472/674776</v>
          </cell>
          <cell r="M145" t="str">
            <v>andre.tempels@telenet.be</v>
          </cell>
          <cell r="N145" t="str">
            <v>052/44.85.94</v>
          </cell>
          <cell r="O145">
            <v>227</v>
          </cell>
        </row>
        <row r="146">
          <cell r="A146">
            <v>15110</v>
          </cell>
          <cell r="B146" t="str">
            <v>LLH 02</v>
          </cell>
          <cell r="C146" t="str">
            <v>LE MOSAN</v>
          </cell>
          <cell r="D146">
            <v>15110</v>
          </cell>
          <cell r="E146" t="str">
            <v>BC.</v>
          </cell>
          <cell r="F146"/>
          <cell r="G146">
            <v>1</v>
          </cell>
          <cell r="H146">
            <v>5</v>
          </cell>
          <cell r="I146">
            <v>16</v>
          </cell>
          <cell r="J146">
            <v>51</v>
          </cell>
          <cell r="K146">
            <v>235</v>
          </cell>
          <cell r="L146" t="str">
            <v>085/31.87.03</v>
          </cell>
          <cell r="M146" t="str">
            <v>olivier.philippart@skynet.be</v>
          </cell>
          <cell r="N146" t="str">
            <v>085/31.44.24</v>
          </cell>
          <cell r="O146">
            <v>235</v>
          </cell>
        </row>
        <row r="147">
          <cell r="A147">
            <v>15111</v>
          </cell>
          <cell r="B147" t="str">
            <v>LLH 03</v>
          </cell>
          <cell r="C147" t="str">
            <v>OURSONS ANDENNE</v>
          </cell>
          <cell r="D147">
            <v>15111</v>
          </cell>
          <cell r="E147" t="str">
            <v>BC.</v>
          </cell>
          <cell r="F147"/>
          <cell r="G147">
            <v>1</v>
          </cell>
          <cell r="H147">
            <v>5</v>
          </cell>
          <cell r="I147">
            <v>16</v>
          </cell>
          <cell r="J147">
            <v>51</v>
          </cell>
          <cell r="K147">
            <v>233</v>
          </cell>
          <cell r="L147" t="str">
            <v/>
          </cell>
          <cell r="M147" t="str">
            <v>anthonydelree@skynet.be</v>
          </cell>
          <cell r="N147" t="str">
            <v/>
          </cell>
          <cell r="O147">
            <v>233</v>
          </cell>
        </row>
        <row r="148">
          <cell r="A148">
            <v>15112</v>
          </cell>
          <cell r="B148" t="str">
            <v>LLH 08</v>
          </cell>
          <cell r="C148" t="str">
            <v>HUTOISE DE BILLARD</v>
          </cell>
          <cell r="D148">
            <v>15112</v>
          </cell>
          <cell r="E148" t="str">
            <v>RAC</v>
          </cell>
          <cell r="F148"/>
          <cell r="G148">
            <v>1</v>
          </cell>
          <cell r="H148">
            <v>5</v>
          </cell>
          <cell r="I148">
            <v>16</v>
          </cell>
          <cell r="J148">
            <v>51</v>
          </cell>
          <cell r="K148">
            <v>234</v>
          </cell>
          <cell r="L148" t="str">
            <v>085/25.07.78</v>
          </cell>
          <cell r="M148" t="str">
            <v/>
          </cell>
          <cell r="N148" t="str">
            <v>085/25.07.78</v>
          </cell>
          <cell r="O148">
            <v>234</v>
          </cell>
        </row>
        <row r="149">
          <cell r="A149">
            <v>15113</v>
          </cell>
          <cell r="B149" t="str">
            <v>LLH 12</v>
          </cell>
          <cell r="C149" t="str">
            <v xml:space="preserve">FLEMALLE ALLIANCE </v>
          </cell>
          <cell r="D149">
            <v>15113</v>
          </cell>
          <cell r="E149" t="str">
            <v>BC.</v>
          </cell>
          <cell r="F149"/>
          <cell r="G149">
            <v>1</v>
          </cell>
          <cell r="H149">
            <v>5</v>
          </cell>
          <cell r="I149">
            <v>16</v>
          </cell>
          <cell r="J149">
            <v>51</v>
          </cell>
          <cell r="K149">
            <v>229</v>
          </cell>
          <cell r="L149" t="str">
            <v/>
          </cell>
          <cell r="M149" t="str">
            <v>moureauguy@voo.be</v>
          </cell>
          <cell r="N149" t="str">
            <v/>
          </cell>
          <cell r="O149">
            <v>229</v>
          </cell>
        </row>
        <row r="150">
          <cell r="A150">
            <v>15114</v>
          </cell>
          <cell r="B150" t="str">
            <v>LLH 14</v>
          </cell>
          <cell r="C150" t="str">
            <v>MARCHINOIS</v>
          </cell>
          <cell r="D150">
            <v>15114</v>
          </cell>
          <cell r="E150" t="str">
            <v>BC.</v>
          </cell>
          <cell r="F150"/>
          <cell r="G150">
            <v>1</v>
          </cell>
          <cell r="H150">
            <v>5</v>
          </cell>
          <cell r="I150">
            <v>16</v>
          </cell>
          <cell r="J150">
            <v>51</v>
          </cell>
          <cell r="K150">
            <v>230</v>
          </cell>
          <cell r="L150" t="str">
            <v>085/511405</v>
          </cell>
          <cell r="M150" t="str">
            <v/>
          </cell>
          <cell r="N150" t="str">
            <v/>
          </cell>
          <cell r="O150">
            <v>230</v>
          </cell>
        </row>
        <row r="151">
          <cell r="A151">
            <v>15115</v>
          </cell>
          <cell r="B151" t="str">
            <v>LLH 17</v>
          </cell>
          <cell r="C151" t="str">
            <v>MOMALLOIS</v>
          </cell>
          <cell r="D151">
            <v>15115</v>
          </cell>
          <cell r="E151" t="str">
            <v>BC.</v>
          </cell>
          <cell r="F151"/>
          <cell r="G151">
            <v>1</v>
          </cell>
          <cell r="H151">
            <v>5</v>
          </cell>
          <cell r="I151">
            <v>16</v>
          </cell>
          <cell r="J151">
            <v>51</v>
          </cell>
          <cell r="K151">
            <v>232</v>
          </cell>
          <cell r="L151" t="str">
            <v>0478/93.76.72</v>
          </cell>
          <cell r="M151" t="str">
            <v/>
          </cell>
          <cell r="N151" t="str">
            <v/>
          </cell>
          <cell r="O151">
            <v>232</v>
          </cell>
        </row>
        <row r="152">
          <cell r="A152">
            <v>15116</v>
          </cell>
          <cell r="B152" t="str">
            <v>LLH 24</v>
          </cell>
          <cell r="C152" t="str">
            <v>ST SEVERIN</v>
          </cell>
          <cell r="D152">
            <v>15116</v>
          </cell>
          <cell r="E152" t="str">
            <v>BC.</v>
          </cell>
          <cell r="F152"/>
          <cell r="G152">
            <v>1</v>
          </cell>
          <cell r="H152">
            <v>5</v>
          </cell>
          <cell r="I152">
            <v>16</v>
          </cell>
          <cell r="J152">
            <v>51</v>
          </cell>
          <cell r="K152">
            <v>231</v>
          </cell>
          <cell r="L152" t="str">
            <v>085/51.41.00</v>
          </cell>
          <cell r="M152" t="str">
            <v>phuynen@met.wallonie.be</v>
          </cell>
          <cell r="N152" t="str">
            <v/>
          </cell>
          <cell r="O152">
            <v>231</v>
          </cell>
        </row>
        <row r="153">
          <cell r="A153">
            <v>15210</v>
          </cell>
          <cell r="B153" t="str">
            <v>LLL 01</v>
          </cell>
          <cell r="C153" t="str">
            <v>FLEMALLOIS</v>
          </cell>
          <cell r="D153">
            <v>15210</v>
          </cell>
          <cell r="E153" t="str">
            <v>RBC.</v>
          </cell>
          <cell r="F153"/>
          <cell r="G153">
            <v>1</v>
          </cell>
          <cell r="H153">
            <v>5</v>
          </cell>
          <cell r="I153">
            <v>17</v>
          </cell>
          <cell r="J153">
            <v>52</v>
          </cell>
          <cell r="K153">
            <v>244</v>
          </cell>
          <cell r="L153" t="str">
            <v>0479/513410</v>
          </cell>
          <cell r="M153" t="str">
            <v>andre.dejet@skynet.be</v>
          </cell>
          <cell r="N153" t="str">
            <v>04/234.12.64</v>
          </cell>
          <cell r="O153">
            <v>244</v>
          </cell>
        </row>
        <row r="154">
          <cell r="A154">
            <v>15211</v>
          </cell>
          <cell r="B154" t="str">
            <v>LLL 07</v>
          </cell>
          <cell r="C154" t="str">
            <v>STAVELOT</v>
          </cell>
          <cell r="D154">
            <v>15211</v>
          </cell>
          <cell r="E154" t="str">
            <v>BC.</v>
          </cell>
          <cell r="F154"/>
          <cell r="G154">
            <v>1</v>
          </cell>
          <cell r="H154">
            <v>5</v>
          </cell>
          <cell r="I154">
            <v>17</v>
          </cell>
          <cell r="J154">
            <v>52</v>
          </cell>
          <cell r="K154">
            <v>246</v>
          </cell>
          <cell r="L154" t="str">
            <v>0495/80.88.70</v>
          </cell>
          <cell r="M154" t="str">
            <v>info@billardclubstavelot.be</v>
          </cell>
          <cell r="N154" t="str">
            <v/>
          </cell>
          <cell r="O154">
            <v>246</v>
          </cell>
        </row>
        <row r="155">
          <cell r="A155">
            <v>15212</v>
          </cell>
          <cell r="B155" t="str">
            <v>LLL 25</v>
          </cell>
          <cell r="C155" t="str">
            <v>DE GRIVEGNEE</v>
          </cell>
          <cell r="D155">
            <v>15212</v>
          </cell>
          <cell r="E155" t="str">
            <v>RBC.</v>
          </cell>
          <cell r="F155"/>
          <cell r="G155">
            <v>1</v>
          </cell>
          <cell r="H155">
            <v>5</v>
          </cell>
          <cell r="I155">
            <v>17</v>
          </cell>
          <cell r="J155">
            <v>52</v>
          </cell>
          <cell r="K155">
            <v>240</v>
          </cell>
          <cell r="L155" t="str">
            <v>0477/977340</v>
          </cell>
          <cell r="M155" t="str">
            <v>dany.courtois@skynet.be</v>
          </cell>
          <cell r="N155" t="str">
            <v/>
          </cell>
          <cell r="O155">
            <v>240</v>
          </cell>
        </row>
        <row r="156">
          <cell r="A156">
            <v>15213</v>
          </cell>
          <cell r="B156" t="str">
            <v>LLL 28</v>
          </cell>
          <cell r="C156" t="str">
            <v>ST GEORGES GLONS</v>
          </cell>
          <cell r="D156">
            <v>15213</v>
          </cell>
          <cell r="E156" t="str">
            <v>BC.</v>
          </cell>
          <cell r="F156"/>
          <cell r="G156">
            <v>1</v>
          </cell>
          <cell r="H156">
            <v>5</v>
          </cell>
          <cell r="I156">
            <v>17</v>
          </cell>
          <cell r="J156">
            <v>52</v>
          </cell>
          <cell r="K156">
            <v>239</v>
          </cell>
          <cell r="L156" t="str">
            <v>04/286.23.24</v>
          </cell>
          <cell r="M156" t="str">
            <v/>
          </cell>
          <cell r="N156" t="str">
            <v/>
          </cell>
          <cell r="O156">
            <v>239</v>
          </cell>
        </row>
        <row r="157">
          <cell r="A157">
            <v>15214</v>
          </cell>
          <cell r="B157" t="str">
            <v>LLL 30</v>
          </cell>
          <cell r="C157" t="str">
            <v>HERSTALIEN</v>
          </cell>
          <cell r="D157">
            <v>15214</v>
          </cell>
          <cell r="E157" t="str">
            <v>BC.</v>
          </cell>
          <cell r="F157"/>
          <cell r="G157">
            <v>1</v>
          </cell>
          <cell r="H157">
            <v>5</v>
          </cell>
          <cell r="I157">
            <v>17</v>
          </cell>
          <cell r="J157">
            <v>52</v>
          </cell>
          <cell r="K157">
            <v>237</v>
          </cell>
          <cell r="L157" t="str">
            <v>04/264.56.05</v>
          </cell>
          <cell r="M157" t="str">
            <v>bcherstalien.dir_sport@skynet.be</v>
          </cell>
          <cell r="N157" t="str">
            <v>04/264.56.05</v>
          </cell>
          <cell r="O157">
            <v>237</v>
          </cell>
        </row>
        <row r="158">
          <cell r="A158">
            <v>15215</v>
          </cell>
          <cell r="B158" t="str">
            <v>LLL 42</v>
          </cell>
          <cell r="C158" t="str">
            <v>OUPEYE</v>
          </cell>
          <cell r="D158">
            <v>15215</v>
          </cell>
          <cell r="E158" t="str">
            <v>RBC.</v>
          </cell>
          <cell r="F158"/>
          <cell r="G158">
            <v>1</v>
          </cell>
          <cell r="H158">
            <v>5</v>
          </cell>
          <cell r="I158">
            <v>17</v>
          </cell>
          <cell r="J158">
            <v>52</v>
          </cell>
          <cell r="K158">
            <v>245</v>
          </cell>
          <cell r="L158" t="str">
            <v>0487/91.99.88</v>
          </cell>
          <cell r="M158" t="str">
            <v>andre.lemestrez@skynet.be</v>
          </cell>
          <cell r="N158" t="str">
            <v/>
          </cell>
          <cell r="O158">
            <v>245</v>
          </cell>
        </row>
        <row r="159">
          <cell r="A159">
            <v>15216</v>
          </cell>
          <cell r="B159" t="str">
            <v>LLL 49</v>
          </cell>
          <cell r="C159" t="str">
            <v>FECHER</v>
          </cell>
          <cell r="D159">
            <v>15216</v>
          </cell>
          <cell r="E159" t="str">
            <v>BC.</v>
          </cell>
          <cell r="F159"/>
          <cell r="G159">
            <v>1</v>
          </cell>
          <cell r="H159">
            <v>5</v>
          </cell>
          <cell r="I159">
            <v>17</v>
          </cell>
          <cell r="J159">
            <v>52</v>
          </cell>
          <cell r="K159">
            <v>238</v>
          </cell>
          <cell r="L159" t="str">
            <v>04/345.09.26</v>
          </cell>
          <cell r="M159" t="str">
            <v/>
          </cell>
          <cell r="N159" t="str">
            <v/>
          </cell>
          <cell r="O159">
            <v>238</v>
          </cell>
        </row>
        <row r="160">
          <cell r="A160">
            <v>15217</v>
          </cell>
          <cell r="B160" t="str">
            <v>LLL 51</v>
          </cell>
          <cell r="C160" t="str">
            <v>SPRIMONT</v>
          </cell>
          <cell r="D160">
            <v>15217</v>
          </cell>
          <cell r="E160" t="str">
            <v>RBC.</v>
          </cell>
          <cell r="F160"/>
          <cell r="G160">
            <v>1</v>
          </cell>
          <cell r="H160">
            <v>5</v>
          </cell>
          <cell r="I160">
            <v>17</v>
          </cell>
          <cell r="J160">
            <v>52</v>
          </cell>
          <cell r="K160">
            <v>236</v>
          </cell>
          <cell r="L160" t="str">
            <v>04/382.26.13</v>
          </cell>
          <cell r="M160" t="str">
            <v/>
          </cell>
          <cell r="N160" t="str">
            <v>04/382.26.13</v>
          </cell>
          <cell r="O160">
            <v>236</v>
          </cell>
        </row>
        <row r="161">
          <cell r="A161">
            <v>15218</v>
          </cell>
          <cell r="B161" t="str">
            <v>LLL 53</v>
          </cell>
          <cell r="C161" t="str">
            <v>VAUX</v>
          </cell>
          <cell r="D161">
            <v>15218</v>
          </cell>
          <cell r="E161" t="str">
            <v>RBC.</v>
          </cell>
          <cell r="F161"/>
          <cell r="G161">
            <v>1</v>
          </cell>
          <cell r="H161">
            <v>5</v>
          </cell>
          <cell r="I161">
            <v>17</v>
          </cell>
          <cell r="J161">
            <v>52</v>
          </cell>
          <cell r="K161">
            <v>243</v>
          </cell>
          <cell r="L161" t="str">
            <v>0486/788 420</v>
          </cell>
          <cell r="M161" t="str">
            <v/>
          </cell>
          <cell r="N161" t="str">
            <v/>
          </cell>
          <cell r="O161">
            <v>243</v>
          </cell>
        </row>
        <row r="162">
          <cell r="A162">
            <v>15220</v>
          </cell>
          <cell r="B162" t="str">
            <v>LLL 74</v>
          </cell>
          <cell r="C162" t="str">
            <v>GRACE</v>
          </cell>
          <cell r="D162">
            <v>15220</v>
          </cell>
          <cell r="E162" t="str">
            <v>BC.</v>
          </cell>
          <cell r="F162"/>
          <cell r="G162">
            <v>1</v>
          </cell>
          <cell r="H162">
            <v>5</v>
          </cell>
          <cell r="I162">
            <v>17</v>
          </cell>
          <cell r="J162">
            <v>52</v>
          </cell>
          <cell r="K162">
            <v>241</v>
          </cell>
          <cell r="L162" t="str">
            <v>04/246.08.58</v>
          </cell>
          <cell r="M162" t="str">
            <v/>
          </cell>
          <cell r="N162" t="str">
            <v/>
          </cell>
          <cell r="O162">
            <v>241</v>
          </cell>
        </row>
        <row r="163">
          <cell r="A163">
            <v>15221</v>
          </cell>
          <cell r="B163" t="str">
            <v>LLL 91</v>
          </cell>
          <cell r="C163" t="str">
            <v>VOTTEM</v>
          </cell>
          <cell r="D163">
            <v>15221</v>
          </cell>
          <cell r="E163" t="str">
            <v>BC.</v>
          </cell>
          <cell r="F163"/>
          <cell r="G163">
            <v>1</v>
          </cell>
          <cell r="H163">
            <v>5</v>
          </cell>
          <cell r="I163">
            <v>17</v>
          </cell>
          <cell r="J163">
            <v>52</v>
          </cell>
          <cell r="K163">
            <v>247</v>
          </cell>
          <cell r="L163" t="str">
            <v>04/227.81.09</v>
          </cell>
          <cell r="M163" t="str">
            <v>lemestrez.sebastien@hotmail.com</v>
          </cell>
          <cell r="N163" t="str">
            <v>04/227.26.21</v>
          </cell>
          <cell r="O163">
            <v>247</v>
          </cell>
        </row>
        <row r="164">
          <cell r="A164">
            <v>15310</v>
          </cell>
          <cell r="B164" t="str">
            <v>LLV 01</v>
          </cell>
          <cell r="C164" t="str">
            <v>VERVIERS BILLARD</v>
          </cell>
          <cell r="D164">
            <v>15310</v>
          </cell>
          <cell r="E164" t="str">
            <v>R.E.</v>
          </cell>
          <cell r="F164"/>
          <cell r="G164">
            <v>1</v>
          </cell>
          <cell r="H164">
            <v>5</v>
          </cell>
          <cell r="I164">
            <v>18</v>
          </cell>
          <cell r="J164">
            <v>53</v>
          </cell>
          <cell r="K164">
            <v>253</v>
          </cell>
          <cell r="L164" t="str">
            <v>0497/24.72.40</v>
          </cell>
          <cell r="M164" t="str">
            <v>frbb-verviers@skynet.be</v>
          </cell>
          <cell r="N164" t="str">
            <v/>
          </cell>
          <cell r="O164">
            <v>253</v>
          </cell>
        </row>
        <row r="165">
          <cell r="A165">
            <v>15311</v>
          </cell>
          <cell r="B165" t="str">
            <v>LLV 02</v>
          </cell>
          <cell r="C165" t="str">
            <v>EIFELKUGEL</v>
          </cell>
          <cell r="D165">
            <v>15311</v>
          </cell>
          <cell r="E165" t="str">
            <v>BC.</v>
          </cell>
          <cell r="F165"/>
          <cell r="G165">
            <v>1</v>
          </cell>
          <cell r="H165">
            <v>5</v>
          </cell>
          <cell r="I165">
            <v>18</v>
          </cell>
          <cell r="J165">
            <v>53</v>
          </cell>
          <cell r="K165">
            <v>252</v>
          </cell>
          <cell r="L165" t="str">
            <v/>
          </cell>
          <cell r="M165" t="str">
            <v>dannyaerts2003@yahoo.de</v>
          </cell>
          <cell r="N165" t="str">
            <v/>
          </cell>
          <cell r="O165">
            <v>252</v>
          </cell>
        </row>
        <row r="166">
          <cell r="A166">
            <v>15312</v>
          </cell>
          <cell r="B166" t="str">
            <v>LLV 06</v>
          </cell>
          <cell r="C166" t="str">
            <v>DISONAIS</v>
          </cell>
          <cell r="D166">
            <v>15312</v>
          </cell>
          <cell r="E166" t="str">
            <v>RBC.</v>
          </cell>
          <cell r="F166"/>
          <cell r="G166">
            <v>1</v>
          </cell>
          <cell r="H166">
            <v>5</v>
          </cell>
          <cell r="I166">
            <v>18</v>
          </cell>
          <cell r="J166">
            <v>53</v>
          </cell>
          <cell r="K166">
            <v>249</v>
          </cell>
          <cell r="L166" t="str">
            <v>0491 45 92 49</v>
          </cell>
          <cell r="M166" t="str">
            <v>freddy.wilkin@gmail.com</v>
          </cell>
          <cell r="N166" t="str">
            <v/>
          </cell>
          <cell r="O166">
            <v>249</v>
          </cell>
        </row>
        <row r="167">
          <cell r="A167">
            <v>15313</v>
          </cell>
          <cell r="B167" t="str">
            <v>LLV 10</v>
          </cell>
          <cell r="C167" t="str">
            <v>LE PROGRES GEMMENICH</v>
          </cell>
          <cell r="D167">
            <v>15313</v>
          </cell>
          <cell r="E167" t="str">
            <v>RBC.</v>
          </cell>
          <cell r="F167"/>
          <cell r="G167">
            <v>1</v>
          </cell>
          <cell r="H167">
            <v>5</v>
          </cell>
          <cell r="I167">
            <v>18</v>
          </cell>
          <cell r="J167">
            <v>53</v>
          </cell>
          <cell r="K167">
            <v>251</v>
          </cell>
          <cell r="L167" t="str">
            <v>087/78.57.47</v>
          </cell>
          <cell r="M167" t="str">
            <v>strat.pierre@scarlet.be</v>
          </cell>
          <cell r="N167" t="str">
            <v/>
          </cell>
          <cell r="O167">
            <v>251</v>
          </cell>
        </row>
        <row r="168">
          <cell r="A168">
            <v>15314</v>
          </cell>
          <cell r="B168" t="str">
            <v>LLV 11</v>
          </cell>
          <cell r="C168" t="str">
            <v>HERVE</v>
          </cell>
          <cell r="D168">
            <v>15314</v>
          </cell>
          <cell r="E168" t="str">
            <v>RBC.</v>
          </cell>
          <cell r="F168"/>
          <cell r="G168">
            <v>1</v>
          </cell>
          <cell r="H168">
            <v>5</v>
          </cell>
          <cell r="I168">
            <v>18</v>
          </cell>
          <cell r="J168">
            <v>53</v>
          </cell>
          <cell r="K168">
            <v>254</v>
          </cell>
          <cell r="L168" t="str">
            <v>087/67.45.41</v>
          </cell>
          <cell r="M168" t="str">
            <v>royalherve@yahoo.fr</v>
          </cell>
          <cell r="N168" t="str">
            <v>087/44.66.06</v>
          </cell>
          <cell r="O168">
            <v>254</v>
          </cell>
        </row>
        <row r="169">
          <cell r="A169">
            <v>15315</v>
          </cell>
          <cell r="B169" t="str">
            <v>LLV 16</v>
          </cell>
          <cell r="C169" t="str">
            <v>WELKENRAEDT</v>
          </cell>
          <cell r="D169">
            <v>15315</v>
          </cell>
          <cell r="E169" t="str">
            <v>RBC.</v>
          </cell>
          <cell r="F169"/>
          <cell r="G169">
            <v>1</v>
          </cell>
          <cell r="H169">
            <v>5</v>
          </cell>
          <cell r="I169">
            <v>18</v>
          </cell>
          <cell r="J169">
            <v>53</v>
          </cell>
          <cell r="K169">
            <v>250</v>
          </cell>
          <cell r="L169" t="str">
            <v>0471/763283</v>
          </cell>
          <cell r="M169" t="str">
            <v>welkenraedt.biljart@skynet.be</v>
          </cell>
          <cell r="N169" t="str">
            <v>04/381.07.17</v>
          </cell>
          <cell r="O169">
            <v>250</v>
          </cell>
        </row>
        <row r="170">
          <cell r="A170">
            <v>15316</v>
          </cell>
          <cell r="B170" t="str">
            <v>LLV 18</v>
          </cell>
          <cell r="C170" t="str">
            <v>CARREFOUR</v>
          </cell>
          <cell r="D170">
            <v>15316</v>
          </cell>
          <cell r="E170" t="str">
            <v>BC.</v>
          </cell>
          <cell r="F170"/>
          <cell r="G170">
            <v>1</v>
          </cell>
          <cell r="H170">
            <v>5</v>
          </cell>
          <cell r="I170">
            <v>18</v>
          </cell>
          <cell r="J170">
            <v>53</v>
          </cell>
          <cell r="K170">
            <v>248</v>
          </cell>
          <cell r="L170" t="str">
            <v>04/360.81.17</v>
          </cell>
          <cell r="M170" t="str">
            <v/>
          </cell>
          <cell r="N170" t="str">
            <v/>
          </cell>
          <cell r="O170">
            <v>248</v>
          </cell>
        </row>
        <row r="171">
          <cell r="A171">
            <v>16110</v>
          </cell>
          <cell r="B171" t="str">
            <v>HE 05</v>
          </cell>
          <cell r="C171" t="str">
            <v>NAMUR</v>
          </cell>
          <cell r="D171">
            <v>16110</v>
          </cell>
          <cell r="E171" t="str">
            <v>A.B.G.D.</v>
          </cell>
          <cell r="F171"/>
          <cell r="G171">
            <v>1</v>
          </cell>
          <cell r="H171">
            <v>6</v>
          </cell>
          <cell r="I171">
            <v>14</v>
          </cell>
          <cell r="J171">
            <v>61</v>
          </cell>
          <cell r="K171">
            <v>257</v>
          </cell>
          <cell r="L171" t="str">
            <v>081/23.05.90</v>
          </cell>
          <cell r="M171" t="str">
            <v/>
          </cell>
          <cell r="N171" t="str">
            <v/>
          </cell>
          <cell r="O171">
            <v>257</v>
          </cell>
        </row>
        <row r="172">
          <cell r="A172">
            <v>16112</v>
          </cell>
          <cell r="B172" t="str">
            <v>HE 11</v>
          </cell>
          <cell r="C172" t="str">
            <v>ROCHEFORT</v>
          </cell>
          <cell r="D172">
            <v>16112</v>
          </cell>
          <cell r="E172" t="str">
            <v>BILLARD</v>
          </cell>
          <cell r="F172"/>
          <cell r="G172">
            <v>1</v>
          </cell>
          <cell r="H172">
            <v>6</v>
          </cell>
          <cell r="I172">
            <v>14</v>
          </cell>
          <cell r="J172">
            <v>61</v>
          </cell>
          <cell r="K172">
            <v>265</v>
          </cell>
          <cell r="L172" t="str">
            <v>0478 / 75.29;55</v>
          </cell>
          <cell r="M172" t="str">
            <v>tricnauxj@skynet.be</v>
          </cell>
          <cell r="N172" t="str">
            <v/>
          </cell>
          <cell r="O172">
            <v>265</v>
          </cell>
        </row>
        <row r="173">
          <cell r="A173">
            <v>16113</v>
          </cell>
          <cell r="B173" t="str">
            <v>HE 13</v>
          </cell>
          <cell r="C173" t="str">
            <v>JUMETOIS</v>
          </cell>
          <cell r="D173">
            <v>16113</v>
          </cell>
          <cell r="E173" t="str">
            <v>RBC.</v>
          </cell>
          <cell r="F173"/>
          <cell r="G173">
            <v>1</v>
          </cell>
          <cell r="H173">
            <v>6</v>
          </cell>
          <cell r="I173">
            <v>14</v>
          </cell>
          <cell r="J173">
            <v>61</v>
          </cell>
          <cell r="K173">
            <v>264</v>
          </cell>
          <cell r="L173" t="str">
            <v>071/35.30.80</v>
          </cell>
          <cell r="M173" t="str">
            <v>bueleje@hotmail.com</v>
          </cell>
          <cell r="N173" t="str">
            <v/>
          </cell>
          <cell r="O173">
            <v>264</v>
          </cell>
        </row>
        <row r="174">
          <cell r="A174">
            <v>16114</v>
          </cell>
          <cell r="B174" t="str">
            <v>HE 30</v>
          </cell>
          <cell r="C174" t="str">
            <v>JAMBES</v>
          </cell>
          <cell r="D174">
            <v>16114</v>
          </cell>
          <cell r="E174" t="str">
            <v>BC.</v>
          </cell>
          <cell r="F174"/>
          <cell r="G174">
            <v>1</v>
          </cell>
          <cell r="H174">
            <v>6</v>
          </cell>
          <cell r="I174">
            <v>14</v>
          </cell>
          <cell r="J174">
            <v>61</v>
          </cell>
          <cell r="K174">
            <v>262</v>
          </cell>
          <cell r="L174" t="str">
            <v>081/30.65.41</v>
          </cell>
          <cell r="M174" t="str">
            <v>julesdetry@hotmail.com</v>
          </cell>
          <cell r="N174" t="str">
            <v/>
          </cell>
          <cell r="O174">
            <v>262</v>
          </cell>
        </row>
        <row r="175">
          <cell r="A175">
            <v>16115</v>
          </cell>
          <cell r="B175" t="str">
            <v>HE 40</v>
          </cell>
          <cell r="C175" t="str">
            <v>CHARLEROI SUD</v>
          </cell>
          <cell r="D175">
            <v>16115</v>
          </cell>
          <cell r="E175" t="str">
            <v>A.C.</v>
          </cell>
          <cell r="F175"/>
          <cell r="G175">
            <v>1</v>
          </cell>
          <cell r="H175">
            <v>6</v>
          </cell>
          <cell r="I175">
            <v>14</v>
          </cell>
          <cell r="J175">
            <v>61</v>
          </cell>
          <cell r="K175">
            <v>255</v>
          </cell>
          <cell r="L175" t="str">
            <v>0497/202722</v>
          </cell>
          <cell r="M175" t="str">
            <v>van-clooster-fabrice@hotmail.com</v>
          </cell>
          <cell r="N175" t="str">
            <v/>
          </cell>
          <cell r="O175">
            <v>255</v>
          </cell>
        </row>
        <row r="176">
          <cell r="A176">
            <v>16116</v>
          </cell>
          <cell r="B176" t="str">
            <v>HE 41</v>
          </cell>
          <cell r="C176" t="str">
            <v>NIVELLOIS</v>
          </cell>
          <cell r="D176">
            <v>16116</v>
          </cell>
          <cell r="E176" t="str">
            <v>BC.</v>
          </cell>
          <cell r="F176"/>
          <cell r="G176">
            <v>1</v>
          </cell>
          <cell r="H176">
            <v>6</v>
          </cell>
          <cell r="I176">
            <v>14</v>
          </cell>
          <cell r="J176">
            <v>61</v>
          </cell>
          <cell r="K176">
            <v>256</v>
          </cell>
          <cell r="L176" t="str">
            <v>067/84.15.15</v>
          </cell>
          <cell r="M176" t="str">
            <v>jim.gesche@tiscalinet.be</v>
          </cell>
          <cell r="N176" t="str">
            <v/>
          </cell>
          <cell r="O176">
            <v>256</v>
          </cell>
        </row>
        <row r="177">
          <cell r="A177">
            <v>16117</v>
          </cell>
          <cell r="B177" t="str">
            <v>HE 54</v>
          </cell>
          <cell r="C177" t="str">
            <v>ANDENNE</v>
          </cell>
          <cell r="D177">
            <v>16117</v>
          </cell>
          <cell r="E177" t="str">
            <v>C.D.B.</v>
          </cell>
          <cell r="F177"/>
          <cell r="G177">
            <v>1</v>
          </cell>
          <cell r="H177">
            <v>6</v>
          </cell>
          <cell r="I177">
            <v>14</v>
          </cell>
          <cell r="J177">
            <v>61</v>
          </cell>
          <cell r="K177">
            <v>259</v>
          </cell>
          <cell r="L177" t="str">
            <v>085/84.12.52</v>
          </cell>
          <cell r="M177" t="str">
            <v/>
          </cell>
          <cell r="N177" t="str">
            <v/>
          </cell>
          <cell r="O177">
            <v>259</v>
          </cell>
        </row>
        <row r="178">
          <cell r="A178">
            <v>16118</v>
          </cell>
          <cell r="B178" t="str">
            <v>HE 60</v>
          </cell>
          <cell r="C178" t="str">
            <v>CHATELET</v>
          </cell>
          <cell r="D178">
            <v>16118</v>
          </cell>
          <cell r="E178" t="str">
            <v>A.C.BC.P.</v>
          </cell>
          <cell r="F178"/>
          <cell r="G178">
            <v>1</v>
          </cell>
          <cell r="H178">
            <v>6</v>
          </cell>
          <cell r="I178">
            <v>14</v>
          </cell>
          <cell r="J178">
            <v>61</v>
          </cell>
          <cell r="K178">
            <v>258</v>
          </cell>
          <cell r="L178" t="str">
            <v>071/39.02.96</v>
          </cell>
          <cell r="M178" t="str">
            <v/>
          </cell>
          <cell r="N178" t="str">
            <v/>
          </cell>
          <cell r="O178">
            <v>258</v>
          </cell>
        </row>
        <row r="179">
          <cell r="A179">
            <v>16119</v>
          </cell>
          <cell r="B179" t="str">
            <v>HN 06</v>
          </cell>
          <cell r="C179" t="str">
            <v xml:space="preserve">DAMPREMY A.C. </v>
          </cell>
          <cell r="D179">
            <v>16119</v>
          </cell>
          <cell r="E179" t="str">
            <v>BC.</v>
          </cell>
          <cell r="F179"/>
          <cell r="G179">
            <v>1</v>
          </cell>
          <cell r="H179">
            <v>6</v>
          </cell>
          <cell r="I179">
            <v>14</v>
          </cell>
          <cell r="J179">
            <v>61</v>
          </cell>
          <cell r="K179">
            <v>260</v>
          </cell>
          <cell r="L179" t="str">
            <v>499/46.79.60</v>
          </cell>
          <cell r="M179" t="str">
            <v/>
          </cell>
          <cell r="N179" t="str">
            <v/>
          </cell>
          <cell r="O179">
            <v>260</v>
          </cell>
        </row>
        <row r="180">
          <cell r="A180">
            <v>16120</v>
          </cell>
          <cell r="B180" t="str">
            <v>HE 67</v>
          </cell>
          <cell r="C180" t="str">
            <v>AUVELAIS</v>
          </cell>
          <cell r="D180">
            <v>16120</v>
          </cell>
          <cell r="E180" t="str">
            <v>BC.</v>
          </cell>
          <cell r="F180"/>
          <cell r="G180">
            <v>1</v>
          </cell>
          <cell r="H180">
            <v>6</v>
          </cell>
          <cell r="I180">
            <v>14</v>
          </cell>
          <cell r="J180">
            <v>61</v>
          </cell>
          <cell r="K180">
            <v>261</v>
          </cell>
          <cell r="L180" t="str">
            <v>071/76.04.76</v>
          </cell>
          <cell r="M180" t="str">
            <v/>
          </cell>
          <cell r="N180" t="str">
            <v/>
          </cell>
          <cell r="O180">
            <v>261</v>
          </cell>
        </row>
        <row r="181">
          <cell r="A181">
            <v>16210</v>
          </cell>
          <cell r="B181" t="str">
            <v>HO 01</v>
          </cell>
          <cell r="C181" t="str">
            <v>BASECLES</v>
          </cell>
          <cell r="D181">
            <v>16210</v>
          </cell>
          <cell r="E181" t="str">
            <v>R.N.B.</v>
          </cell>
          <cell r="F181"/>
          <cell r="G181">
            <v>1</v>
          </cell>
          <cell r="H181">
            <v>6</v>
          </cell>
          <cell r="I181">
            <v>15</v>
          </cell>
          <cell r="J181">
            <v>62</v>
          </cell>
          <cell r="K181">
            <v>270</v>
          </cell>
          <cell r="L181" t="str">
            <v>069/57.59.79</v>
          </cell>
          <cell r="M181" t="str">
            <v/>
          </cell>
          <cell r="N181" t="str">
            <v/>
          </cell>
          <cell r="O181">
            <v>270</v>
          </cell>
        </row>
        <row r="182">
          <cell r="A182">
            <v>16211</v>
          </cell>
          <cell r="B182" t="str">
            <v>HO 10</v>
          </cell>
          <cell r="C182" t="str">
            <v>DU SAMEDI JEMAPPES</v>
          </cell>
          <cell r="D182">
            <v>16211</v>
          </cell>
          <cell r="E182" t="str">
            <v>BC.</v>
          </cell>
          <cell r="F182"/>
          <cell r="G182">
            <v>1</v>
          </cell>
          <cell r="H182">
            <v>6</v>
          </cell>
          <cell r="I182">
            <v>15</v>
          </cell>
          <cell r="J182">
            <v>62</v>
          </cell>
          <cell r="K182">
            <v>269</v>
          </cell>
          <cell r="L182" t="str">
            <v>065/82.44.57</v>
          </cell>
          <cell r="M182" t="str">
            <v/>
          </cell>
          <cell r="N182" t="str">
            <v/>
          </cell>
          <cell r="O182">
            <v>269</v>
          </cell>
        </row>
        <row r="183">
          <cell r="A183">
            <v>16212</v>
          </cell>
          <cell r="B183" t="str">
            <v>HO 24</v>
          </cell>
          <cell r="C183" t="str">
            <v>DU BORINAGE</v>
          </cell>
          <cell r="D183">
            <v>16212</v>
          </cell>
          <cell r="E183" t="str">
            <v>BILLARD</v>
          </cell>
          <cell r="F183"/>
          <cell r="G183">
            <v>1</v>
          </cell>
          <cell r="H183">
            <v>6</v>
          </cell>
          <cell r="I183">
            <v>15</v>
          </cell>
          <cell r="J183">
            <v>62</v>
          </cell>
          <cell r="K183">
            <v>267</v>
          </cell>
          <cell r="L183" t="str">
            <v/>
          </cell>
          <cell r="M183" t="str">
            <v>bonbillardbouverisois@be.tf</v>
          </cell>
          <cell r="N183" t="str">
            <v/>
          </cell>
          <cell r="O183">
            <v>267</v>
          </cell>
        </row>
        <row r="184">
          <cell r="A184">
            <v>16213</v>
          </cell>
          <cell r="B184" t="str">
            <v>HO 28</v>
          </cell>
          <cell r="C184" t="str">
            <v>ERQUELINNES</v>
          </cell>
          <cell r="D184">
            <v>16213</v>
          </cell>
          <cell r="E184" t="str">
            <v>L.T.B.</v>
          </cell>
          <cell r="F184"/>
          <cell r="G184">
            <v>1</v>
          </cell>
          <cell r="H184">
            <v>6</v>
          </cell>
          <cell r="I184">
            <v>15</v>
          </cell>
          <cell r="J184">
            <v>62</v>
          </cell>
          <cell r="K184">
            <v>268</v>
          </cell>
          <cell r="L184" t="str">
            <v>071/59.80.97</v>
          </cell>
          <cell r="M184" t="str">
            <v/>
          </cell>
          <cell r="N184" t="str">
            <v/>
          </cell>
          <cell r="O184">
            <v>268</v>
          </cell>
        </row>
        <row r="185">
          <cell r="A185">
            <v>16214</v>
          </cell>
          <cell r="B185" t="str">
            <v>HO 34</v>
          </cell>
          <cell r="C185" t="str">
            <v>BINCHOIS</v>
          </cell>
          <cell r="D185">
            <v>16214</v>
          </cell>
          <cell r="E185" t="str">
            <v>A.BC.</v>
          </cell>
          <cell r="F185"/>
          <cell r="G185">
            <v>1</v>
          </cell>
          <cell r="H185">
            <v>6</v>
          </cell>
          <cell r="I185">
            <v>15</v>
          </cell>
          <cell r="J185">
            <v>62</v>
          </cell>
          <cell r="K185">
            <v>266</v>
          </cell>
          <cell r="L185" t="str">
            <v>064/33.61.44</v>
          </cell>
          <cell r="M185" t="str">
            <v/>
          </cell>
          <cell r="N185" t="str">
            <v/>
          </cell>
          <cell r="O185">
            <v>266</v>
          </cell>
        </row>
        <row r="186">
          <cell r="A186">
            <v>16215</v>
          </cell>
          <cell r="B186" t="str">
            <v>HO 57</v>
          </cell>
          <cell r="C186" t="str">
            <v>TOURNAI</v>
          </cell>
          <cell r="D186">
            <v>16215</v>
          </cell>
          <cell r="E186" t="str">
            <v>BC.</v>
          </cell>
          <cell r="F186"/>
          <cell r="G186">
            <v>1</v>
          </cell>
          <cell r="H186">
            <v>6</v>
          </cell>
          <cell r="I186">
            <v>15</v>
          </cell>
          <cell r="J186">
            <v>62</v>
          </cell>
          <cell r="K186">
            <v>272</v>
          </cell>
          <cell r="L186" t="str">
            <v>0475/533304</v>
          </cell>
          <cell r="M186" t="str">
            <v/>
          </cell>
          <cell r="N186" t="str">
            <v/>
          </cell>
          <cell r="O186">
            <v>272</v>
          </cell>
        </row>
        <row r="187">
          <cell r="A187">
            <v>16216</v>
          </cell>
          <cell r="B187" t="str">
            <v>HO 70</v>
          </cell>
          <cell r="C187" t="str">
            <v>ELOUGES</v>
          </cell>
          <cell r="D187">
            <v>16216</v>
          </cell>
          <cell r="E187" t="str">
            <v>BC.</v>
          </cell>
          <cell r="F187"/>
          <cell r="G187">
            <v>1</v>
          </cell>
          <cell r="H187">
            <v>6</v>
          </cell>
          <cell r="I187">
            <v>15</v>
          </cell>
          <cell r="J187">
            <v>62</v>
          </cell>
          <cell r="K187">
            <v>271</v>
          </cell>
          <cell r="L187" t="str">
            <v/>
          </cell>
          <cell r="M187" t="str">
            <v/>
          </cell>
          <cell r="N187" t="str">
            <v/>
          </cell>
          <cell r="O187">
            <v>271</v>
          </cell>
        </row>
        <row r="188">
          <cell r="A188">
            <v>16217</v>
          </cell>
          <cell r="B188" t="str">
            <v>HO 57</v>
          </cell>
          <cell r="C188" t="str">
            <v>CARAMBOLE TOURNAI</v>
          </cell>
          <cell r="D188">
            <v>16217</v>
          </cell>
          <cell r="E188" t="str">
            <v>BC.</v>
          </cell>
          <cell r="F188"/>
          <cell r="G188">
            <v>1</v>
          </cell>
          <cell r="H188">
            <v>6</v>
          </cell>
          <cell r="I188">
            <v>15</v>
          </cell>
          <cell r="J188">
            <v>62</v>
          </cell>
          <cell r="K188">
            <v>321</v>
          </cell>
          <cell r="L188" t="str">
            <v>0475/533.304</v>
          </cell>
          <cell r="M188" t="str">
            <v>j-j.db@outlook.com</v>
          </cell>
          <cell r="N188"/>
          <cell r="O188">
            <v>321</v>
          </cell>
        </row>
        <row r="189">
          <cell r="A189">
            <v>19999</v>
          </cell>
          <cell r="B189"/>
          <cell r="C189" t="str">
            <v>VRIJ</v>
          </cell>
          <cell r="D189">
            <v>19999</v>
          </cell>
          <cell r="E189"/>
          <cell r="F189"/>
          <cell r="G189"/>
          <cell r="H189"/>
          <cell r="I189"/>
          <cell r="J189"/>
          <cell r="K189"/>
          <cell r="L189"/>
          <cell r="M189"/>
          <cell r="N189"/>
        </row>
        <row r="190">
          <cell r="A190">
            <v>16218</v>
          </cell>
          <cell r="B190" t="str">
            <v>AA 15</v>
          </cell>
          <cell r="C190" t="str">
            <v>SCHIL-DORP</v>
          </cell>
          <cell r="D190">
            <v>16218</v>
          </cell>
          <cell r="E190" t="str">
            <v>BC.</v>
          </cell>
          <cell r="F190"/>
          <cell r="G190">
            <v>1</v>
          </cell>
          <cell r="H190">
            <v>1</v>
          </cell>
          <cell r="I190">
            <v>1</v>
          </cell>
          <cell r="J190">
            <v>11</v>
          </cell>
          <cell r="K190">
            <v>110</v>
          </cell>
          <cell r="L190"/>
          <cell r="M190"/>
          <cell r="N190"/>
          <cell r="O190">
            <v>110</v>
          </cell>
        </row>
        <row r="191">
          <cell r="A191"/>
          <cell r="B191"/>
          <cell r="C191"/>
          <cell r="D191" t="str">
            <v/>
          </cell>
          <cell r="E191"/>
          <cell r="F191"/>
          <cell r="G191"/>
          <cell r="H191"/>
          <cell r="I191"/>
          <cell r="J191"/>
          <cell r="K191"/>
          <cell r="L191"/>
          <cell r="M191"/>
          <cell r="N191"/>
        </row>
        <row r="192">
          <cell r="A192"/>
          <cell r="B192"/>
          <cell r="C192"/>
          <cell r="D192" t="str">
            <v/>
          </cell>
          <cell r="E192"/>
          <cell r="F192"/>
          <cell r="G192"/>
          <cell r="H192"/>
          <cell r="I192"/>
          <cell r="J192"/>
          <cell r="K192"/>
          <cell r="L192"/>
          <cell r="M192"/>
          <cell r="N192"/>
        </row>
        <row r="193">
          <cell r="A193"/>
          <cell r="B193"/>
          <cell r="C193"/>
          <cell r="D193" t="str">
            <v/>
          </cell>
          <cell r="E193"/>
          <cell r="F193"/>
          <cell r="G193"/>
          <cell r="H193"/>
          <cell r="I193"/>
          <cell r="J193"/>
          <cell r="K193"/>
          <cell r="L193"/>
          <cell r="M193"/>
          <cell r="N193"/>
        </row>
        <row r="194">
          <cell r="A194"/>
          <cell r="B194"/>
          <cell r="C194"/>
          <cell r="D194" t="str">
            <v/>
          </cell>
          <cell r="E194"/>
          <cell r="F194"/>
          <cell r="G194"/>
          <cell r="H194"/>
          <cell r="I194"/>
          <cell r="J194"/>
          <cell r="K194"/>
          <cell r="L194"/>
          <cell r="M194"/>
          <cell r="N194"/>
        </row>
        <row r="195">
          <cell r="A195"/>
          <cell r="B195"/>
          <cell r="C195"/>
          <cell r="D195" t="str">
            <v/>
          </cell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</row>
        <row r="196">
          <cell r="A196"/>
          <cell r="B196"/>
          <cell r="C196"/>
          <cell r="D196" t="str">
            <v/>
          </cell>
          <cell r="E196"/>
          <cell r="F196"/>
          <cell r="G196"/>
          <cell r="H196"/>
          <cell r="I196"/>
          <cell r="J196"/>
          <cell r="K196"/>
          <cell r="L196"/>
          <cell r="M196"/>
          <cell r="N196"/>
        </row>
        <row r="197">
          <cell r="A197"/>
          <cell r="B197"/>
          <cell r="C197"/>
          <cell r="D197" t="str">
            <v/>
          </cell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</row>
        <row r="198">
          <cell r="A198"/>
          <cell r="B198"/>
          <cell r="C198"/>
          <cell r="D198" t="str">
            <v/>
          </cell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</row>
        <row r="199">
          <cell r="A199"/>
          <cell r="B199"/>
          <cell r="C199"/>
          <cell r="D199" t="str">
            <v/>
          </cell>
          <cell r="E199"/>
          <cell r="F199"/>
          <cell r="G199"/>
          <cell r="H199"/>
          <cell r="I199"/>
          <cell r="J199"/>
          <cell r="K199"/>
          <cell r="L199"/>
          <cell r="M199"/>
          <cell r="N199"/>
        </row>
        <row r="200">
          <cell r="A200"/>
          <cell r="B200"/>
          <cell r="C200"/>
          <cell r="D200" t="str">
            <v/>
          </cell>
          <cell r="E200"/>
          <cell r="F200"/>
          <cell r="G200"/>
          <cell r="H200"/>
          <cell r="I200"/>
          <cell r="J200"/>
          <cell r="K200"/>
          <cell r="L200"/>
          <cell r="M200"/>
          <cell r="N200"/>
        </row>
        <row r="201">
          <cell r="A201"/>
          <cell r="B201"/>
          <cell r="C201"/>
          <cell r="D201" t="str">
            <v/>
          </cell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</row>
        <row r="202">
          <cell r="A202"/>
          <cell r="B202"/>
          <cell r="C202"/>
          <cell r="D202" t="str">
            <v/>
          </cell>
          <cell r="E202"/>
          <cell r="F202"/>
          <cell r="H202"/>
          <cell r="J202"/>
          <cell r="L202"/>
          <cell r="M202"/>
          <cell r="N202"/>
        </row>
        <row r="203">
          <cell r="A203"/>
          <cell r="B203"/>
          <cell r="C203"/>
          <cell r="D203" t="str">
            <v/>
          </cell>
          <cell r="E203"/>
          <cell r="F203"/>
          <cell r="H203"/>
          <cell r="J203"/>
          <cell r="L203"/>
          <cell r="M203"/>
          <cell r="N203"/>
        </row>
        <row r="204">
          <cell r="A204"/>
          <cell r="B204"/>
          <cell r="C204"/>
          <cell r="D204" t="str">
            <v/>
          </cell>
          <cell r="E204"/>
          <cell r="F204"/>
          <cell r="H204"/>
          <cell r="J204"/>
          <cell r="L204"/>
          <cell r="M204"/>
          <cell r="N204"/>
        </row>
        <row r="205">
          <cell r="A205"/>
          <cell r="B205"/>
          <cell r="C205"/>
          <cell r="D205" t="str">
            <v/>
          </cell>
          <cell r="E205"/>
          <cell r="F205"/>
          <cell r="H205"/>
          <cell r="J205"/>
          <cell r="L205"/>
          <cell r="M205"/>
          <cell r="N205"/>
        </row>
        <row r="206">
          <cell r="A206"/>
          <cell r="B206"/>
          <cell r="C206"/>
          <cell r="D206" t="str">
            <v/>
          </cell>
          <cell r="E206"/>
          <cell r="F206"/>
          <cell r="H206"/>
          <cell r="J206"/>
          <cell r="L206"/>
          <cell r="M206"/>
          <cell r="N206"/>
        </row>
        <row r="207">
          <cell r="A207"/>
          <cell r="B207"/>
          <cell r="C207"/>
          <cell r="D207" t="str">
            <v/>
          </cell>
          <cell r="E207"/>
          <cell r="F207"/>
          <cell r="H207"/>
          <cell r="J207"/>
          <cell r="L207"/>
          <cell r="M207"/>
          <cell r="N207"/>
        </row>
        <row r="208">
          <cell r="A208"/>
          <cell r="B208"/>
          <cell r="C208"/>
          <cell r="D208" t="str">
            <v/>
          </cell>
          <cell r="E208"/>
          <cell r="F208"/>
          <cell r="H208"/>
          <cell r="J208"/>
          <cell r="L208"/>
          <cell r="M208"/>
          <cell r="N208"/>
        </row>
        <row r="209">
          <cell r="A209"/>
          <cell r="B209"/>
          <cell r="C209"/>
          <cell r="D209" t="str">
            <v/>
          </cell>
          <cell r="E209"/>
          <cell r="F209"/>
          <cell r="H209"/>
          <cell r="J209"/>
          <cell r="L209"/>
          <cell r="M209"/>
          <cell r="N209"/>
        </row>
        <row r="210">
          <cell r="A210"/>
          <cell r="B210"/>
          <cell r="C210"/>
          <cell r="D210" t="str">
            <v/>
          </cell>
          <cell r="E210"/>
          <cell r="F210"/>
          <cell r="H210"/>
          <cell r="J210"/>
          <cell r="L210"/>
          <cell r="M210"/>
          <cell r="N210"/>
        </row>
        <row r="211">
          <cell r="A211"/>
          <cell r="B211"/>
          <cell r="C211"/>
          <cell r="D211" t="str">
            <v/>
          </cell>
          <cell r="E211"/>
          <cell r="F211"/>
          <cell r="H211"/>
          <cell r="J211"/>
          <cell r="L211"/>
          <cell r="M211"/>
          <cell r="N211"/>
        </row>
        <row r="212">
          <cell r="A212"/>
          <cell r="B212"/>
          <cell r="C212"/>
          <cell r="D212" t="str">
            <v/>
          </cell>
          <cell r="E212"/>
          <cell r="F212"/>
          <cell r="H212"/>
          <cell r="J212"/>
          <cell r="L212"/>
          <cell r="M212"/>
          <cell r="N212"/>
        </row>
        <row r="213">
          <cell r="A213"/>
          <cell r="B213"/>
          <cell r="C213"/>
          <cell r="D213" t="str">
            <v/>
          </cell>
          <cell r="E213"/>
          <cell r="F213"/>
          <cell r="H213"/>
          <cell r="J213"/>
          <cell r="L213"/>
          <cell r="M213"/>
          <cell r="N213"/>
        </row>
        <row r="214">
          <cell r="A214"/>
          <cell r="B214"/>
          <cell r="C214"/>
          <cell r="D214" t="str">
            <v/>
          </cell>
          <cell r="E214"/>
          <cell r="F214"/>
          <cell r="H214"/>
          <cell r="J214"/>
          <cell r="L214"/>
          <cell r="M214"/>
          <cell r="N214"/>
        </row>
        <row r="215">
          <cell r="A215"/>
          <cell r="B215"/>
          <cell r="C215"/>
          <cell r="D215" t="str">
            <v/>
          </cell>
          <cell r="E215"/>
          <cell r="F215"/>
          <cell r="H215"/>
          <cell r="J215"/>
          <cell r="L215"/>
          <cell r="M215"/>
          <cell r="N215"/>
        </row>
        <row r="216">
          <cell r="A216"/>
          <cell r="B216"/>
          <cell r="C216"/>
          <cell r="D216" t="str">
            <v/>
          </cell>
          <cell r="E216"/>
          <cell r="F216"/>
          <cell r="H216"/>
          <cell r="J216"/>
          <cell r="L216"/>
          <cell r="M216"/>
          <cell r="N216"/>
        </row>
        <row r="217">
          <cell r="A217"/>
          <cell r="B217"/>
          <cell r="C217"/>
          <cell r="D217" t="str">
            <v/>
          </cell>
          <cell r="E217"/>
          <cell r="F217"/>
          <cell r="H217"/>
          <cell r="J217"/>
          <cell r="L217"/>
          <cell r="M217"/>
          <cell r="N217"/>
        </row>
      </sheetData>
      <sheetData sheetId="4"/>
      <sheetData sheetId="5"/>
      <sheetData sheetId="6"/>
      <sheetData sheetId="7">
        <row r="3">
          <cell r="BD3">
            <v>1</v>
          </cell>
          <cell r="BE3">
            <v>42975</v>
          </cell>
          <cell r="BF3">
            <v>42976</v>
          </cell>
          <cell r="BG3">
            <v>42977</v>
          </cell>
          <cell r="BH3">
            <v>42978</v>
          </cell>
          <cell r="BI3">
            <v>42979</v>
          </cell>
          <cell r="BJ3">
            <v>42980</v>
          </cell>
          <cell r="BK3">
            <v>42981</v>
          </cell>
        </row>
        <row r="4">
          <cell r="BD4">
            <v>2</v>
          </cell>
          <cell r="BE4">
            <v>0</v>
          </cell>
          <cell r="BF4">
            <v>1</v>
          </cell>
          <cell r="BG4">
            <v>2</v>
          </cell>
          <cell r="BH4">
            <v>3</v>
          </cell>
          <cell r="BI4">
            <v>4</v>
          </cell>
          <cell r="BJ4">
            <v>5</v>
          </cell>
          <cell r="BK4">
            <v>6</v>
          </cell>
        </row>
        <row r="5">
          <cell r="BD5">
            <v>3</v>
          </cell>
          <cell r="BE5">
            <v>0</v>
          </cell>
          <cell r="BF5">
            <v>1</v>
          </cell>
          <cell r="BG5">
            <v>2</v>
          </cell>
          <cell r="BH5">
            <v>3</v>
          </cell>
          <cell r="BI5">
            <v>4</v>
          </cell>
          <cell r="BJ5">
            <v>5</v>
          </cell>
          <cell r="BK5">
            <v>6</v>
          </cell>
        </row>
        <row r="6">
          <cell r="BD6">
            <v>4</v>
          </cell>
          <cell r="BE6">
            <v>0</v>
          </cell>
          <cell r="BF6">
            <v>1</v>
          </cell>
          <cell r="BG6">
            <v>2</v>
          </cell>
          <cell r="BH6">
            <v>3</v>
          </cell>
          <cell r="BI6">
            <v>4</v>
          </cell>
          <cell r="BJ6">
            <v>5</v>
          </cell>
          <cell r="BK6">
            <v>6</v>
          </cell>
        </row>
        <row r="7">
          <cell r="BD7">
            <v>5</v>
          </cell>
          <cell r="BE7">
            <v>0</v>
          </cell>
          <cell r="BF7">
            <v>1</v>
          </cell>
          <cell r="BG7">
            <v>2</v>
          </cell>
          <cell r="BH7">
            <v>3</v>
          </cell>
          <cell r="BI7">
            <v>4</v>
          </cell>
          <cell r="BJ7">
            <v>5</v>
          </cell>
          <cell r="BK7">
            <v>6</v>
          </cell>
        </row>
        <row r="8">
          <cell r="BD8">
            <v>6</v>
          </cell>
          <cell r="BE8">
            <v>0</v>
          </cell>
          <cell r="BF8">
            <v>1</v>
          </cell>
          <cell r="BG8">
            <v>2</v>
          </cell>
          <cell r="BH8">
            <v>3</v>
          </cell>
          <cell r="BI8">
            <v>4</v>
          </cell>
          <cell r="BJ8">
            <v>5</v>
          </cell>
          <cell r="BK8">
            <v>6</v>
          </cell>
        </row>
        <row r="9">
          <cell r="BD9">
            <v>7</v>
          </cell>
          <cell r="BE9">
            <v>0</v>
          </cell>
          <cell r="BF9">
            <v>1</v>
          </cell>
          <cell r="BG9">
            <v>2</v>
          </cell>
          <cell r="BH9">
            <v>3</v>
          </cell>
          <cell r="BI9">
            <v>4</v>
          </cell>
          <cell r="BJ9">
            <v>5</v>
          </cell>
          <cell r="BK9">
            <v>6</v>
          </cell>
        </row>
        <row r="10">
          <cell r="BD10">
            <v>8</v>
          </cell>
          <cell r="BE10">
            <v>0</v>
          </cell>
          <cell r="BF10">
            <v>1</v>
          </cell>
          <cell r="BG10">
            <v>2</v>
          </cell>
          <cell r="BH10">
            <v>3</v>
          </cell>
          <cell r="BI10">
            <v>4</v>
          </cell>
          <cell r="BJ10">
            <v>5</v>
          </cell>
          <cell r="BK10">
            <v>6</v>
          </cell>
        </row>
        <row r="11">
          <cell r="BD11">
            <v>9</v>
          </cell>
          <cell r="BE11">
            <v>0</v>
          </cell>
          <cell r="BF11">
            <v>1</v>
          </cell>
          <cell r="BG11">
            <v>2</v>
          </cell>
          <cell r="BH11">
            <v>3</v>
          </cell>
          <cell r="BI11">
            <v>4</v>
          </cell>
          <cell r="BJ11">
            <v>5</v>
          </cell>
          <cell r="BK11">
            <v>6</v>
          </cell>
        </row>
        <row r="12">
          <cell r="BD12">
            <v>10</v>
          </cell>
          <cell r="BE12">
            <v>0</v>
          </cell>
          <cell r="BF12">
            <v>1</v>
          </cell>
          <cell r="BG12">
            <v>2</v>
          </cell>
          <cell r="BH12">
            <v>3</v>
          </cell>
          <cell r="BI12">
            <v>4</v>
          </cell>
          <cell r="BJ12">
            <v>5</v>
          </cell>
          <cell r="BK12">
            <v>6</v>
          </cell>
        </row>
        <row r="13">
          <cell r="BD13">
            <v>11</v>
          </cell>
          <cell r="BE13">
            <v>0</v>
          </cell>
          <cell r="BF13">
            <v>1</v>
          </cell>
          <cell r="BG13">
            <v>2</v>
          </cell>
          <cell r="BH13">
            <v>3</v>
          </cell>
          <cell r="BI13">
            <v>4</v>
          </cell>
          <cell r="BJ13">
            <v>5</v>
          </cell>
          <cell r="BK13">
            <v>6</v>
          </cell>
        </row>
        <row r="14">
          <cell r="BD14">
            <v>12</v>
          </cell>
          <cell r="BE14">
            <v>0</v>
          </cell>
          <cell r="BF14">
            <v>1</v>
          </cell>
          <cell r="BG14">
            <v>2</v>
          </cell>
          <cell r="BH14">
            <v>3</v>
          </cell>
          <cell r="BI14">
            <v>4</v>
          </cell>
          <cell r="BJ14">
            <v>5</v>
          </cell>
          <cell r="BK14">
            <v>6</v>
          </cell>
        </row>
        <row r="15">
          <cell r="BD15">
            <v>13</v>
          </cell>
          <cell r="BE15">
            <v>0</v>
          </cell>
          <cell r="BF15">
            <v>1</v>
          </cell>
          <cell r="BG15">
            <v>2</v>
          </cell>
          <cell r="BH15">
            <v>3</v>
          </cell>
          <cell r="BI15">
            <v>4</v>
          </cell>
          <cell r="BJ15">
            <v>5</v>
          </cell>
          <cell r="BK15">
            <v>6</v>
          </cell>
        </row>
        <row r="16">
          <cell r="BD16">
            <v>14</v>
          </cell>
          <cell r="BE16">
            <v>0</v>
          </cell>
          <cell r="BF16">
            <v>1</v>
          </cell>
          <cell r="BG16">
            <v>2</v>
          </cell>
          <cell r="BH16">
            <v>3</v>
          </cell>
          <cell r="BI16">
            <v>4</v>
          </cell>
          <cell r="BJ16">
            <v>5</v>
          </cell>
          <cell r="BK16">
            <v>6</v>
          </cell>
        </row>
        <row r="17">
          <cell r="BD17">
            <v>15</v>
          </cell>
          <cell r="BE17">
            <v>0</v>
          </cell>
          <cell r="BF17">
            <v>1</v>
          </cell>
          <cell r="BG17">
            <v>2</v>
          </cell>
          <cell r="BH17">
            <v>3</v>
          </cell>
          <cell r="BI17">
            <v>4</v>
          </cell>
          <cell r="BJ17">
            <v>5</v>
          </cell>
          <cell r="BK17">
            <v>6</v>
          </cell>
        </row>
        <row r="18">
          <cell r="BD18">
            <v>16</v>
          </cell>
          <cell r="BE18">
            <v>0</v>
          </cell>
          <cell r="BF18">
            <v>1</v>
          </cell>
          <cell r="BG18">
            <v>2</v>
          </cell>
          <cell r="BH18">
            <v>3</v>
          </cell>
          <cell r="BI18">
            <v>4</v>
          </cell>
          <cell r="BJ18">
            <v>5</v>
          </cell>
          <cell r="BK18">
            <v>6</v>
          </cell>
        </row>
        <row r="19">
          <cell r="BD19">
            <v>17</v>
          </cell>
          <cell r="BE19">
            <v>0</v>
          </cell>
          <cell r="BF19">
            <v>1</v>
          </cell>
          <cell r="BG19">
            <v>2</v>
          </cell>
          <cell r="BH19">
            <v>3</v>
          </cell>
          <cell r="BI19">
            <v>4</v>
          </cell>
          <cell r="BJ19">
            <v>5</v>
          </cell>
          <cell r="BK19">
            <v>6</v>
          </cell>
        </row>
        <row r="20">
          <cell r="BD20">
            <v>18</v>
          </cell>
          <cell r="BE20">
            <v>0</v>
          </cell>
          <cell r="BF20">
            <v>1</v>
          </cell>
          <cell r="BG20">
            <v>2</v>
          </cell>
          <cell r="BH20">
            <v>3</v>
          </cell>
          <cell r="BI20">
            <v>4</v>
          </cell>
          <cell r="BJ20">
            <v>5</v>
          </cell>
          <cell r="BK20">
            <v>6</v>
          </cell>
        </row>
        <row r="21">
          <cell r="BD21">
            <v>19</v>
          </cell>
          <cell r="BE21">
            <v>0</v>
          </cell>
          <cell r="BF21">
            <v>1</v>
          </cell>
          <cell r="BG21">
            <v>2</v>
          </cell>
          <cell r="BH21">
            <v>3</v>
          </cell>
          <cell r="BI21">
            <v>4</v>
          </cell>
          <cell r="BJ21">
            <v>5</v>
          </cell>
          <cell r="BK21">
            <v>6</v>
          </cell>
        </row>
        <row r="22">
          <cell r="BD22">
            <v>20</v>
          </cell>
          <cell r="BE22">
            <v>0</v>
          </cell>
          <cell r="BF22">
            <v>1</v>
          </cell>
          <cell r="BG22">
            <v>2</v>
          </cell>
          <cell r="BH22">
            <v>3</v>
          </cell>
          <cell r="BI22">
            <v>4</v>
          </cell>
          <cell r="BJ22">
            <v>5</v>
          </cell>
          <cell r="BK22">
            <v>6</v>
          </cell>
        </row>
        <row r="23">
          <cell r="BD23">
            <v>21</v>
          </cell>
          <cell r="BE23">
            <v>0</v>
          </cell>
          <cell r="BF23">
            <v>1</v>
          </cell>
          <cell r="BG23">
            <v>2</v>
          </cell>
          <cell r="BH23">
            <v>3</v>
          </cell>
          <cell r="BI23">
            <v>4</v>
          </cell>
          <cell r="BJ23">
            <v>5</v>
          </cell>
          <cell r="BK23">
            <v>6</v>
          </cell>
        </row>
        <row r="24">
          <cell r="BD24">
            <v>22</v>
          </cell>
          <cell r="BE24">
            <v>0</v>
          </cell>
          <cell r="BF24">
            <v>1</v>
          </cell>
          <cell r="BG24">
            <v>2</v>
          </cell>
          <cell r="BH24">
            <v>3</v>
          </cell>
          <cell r="BI24">
            <v>4</v>
          </cell>
          <cell r="BJ24">
            <v>5</v>
          </cell>
          <cell r="BK24">
            <v>6</v>
          </cell>
        </row>
      </sheetData>
      <sheetData sheetId="8">
        <row r="1">
          <cell r="E1" t="str">
            <v>BWM 3b Groot</v>
          </cell>
        </row>
      </sheetData>
      <sheetData sheetId="9">
        <row r="47">
          <cell r="L47" t="str">
            <v>N1001</v>
          </cell>
        </row>
      </sheetData>
      <sheetData sheetId="10"/>
      <sheetData sheetId="11"/>
      <sheetData sheetId="12"/>
      <sheetData sheetId="13">
        <row r="4">
          <cell r="A4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6">
          <cell r="L6" t="str">
            <v>lokaal ID</v>
          </cell>
        </row>
      </sheetData>
      <sheetData sheetId="29"/>
      <sheetData sheetId="30"/>
      <sheetData sheetId="31"/>
      <sheetData sheetId="32"/>
      <sheetData sheetId="33" refreshError="1"/>
      <sheetData sheetId="34"/>
      <sheetData sheetId="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lender"/>
      <sheetName val="Gegevens"/>
      <sheetName val="Ploegen"/>
      <sheetName val="ExportSide"/>
    </sheetNames>
    <sheetDataSet>
      <sheetData sheetId="0" refreshError="1"/>
      <sheetData sheetId="1">
        <row r="52">
          <cell r="A52">
            <v>1</v>
          </cell>
          <cell r="B52">
            <v>44429</v>
          </cell>
          <cell r="C52">
            <v>44429</v>
          </cell>
          <cell r="D52">
            <v>44430</v>
          </cell>
          <cell r="E52">
            <v>44431</v>
          </cell>
          <cell r="F52">
            <v>44432</v>
          </cell>
          <cell r="G52">
            <v>44433</v>
          </cell>
          <cell r="H52">
            <v>44434</v>
          </cell>
          <cell r="I52">
            <v>44435</v>
          </cell>
        </row>
        <row r="53">
          <cell r="A53">
            <v>2</v>
          </cell>
          <cell r="B53">
            <v>44436</v>
          </cell>
          <cell r="C53">
            <v>44436</v>
          </cell>
          <cell r="D53">
            <v>44437</v>
          </cell>
          <cell r="E53">
            <v>44438</v>
          </cell>
          <cell r="F53">
            <v>44439</v>
          </cell>
          <cell r="G53">
            <v>44440</v>
          </cell>
          <cell r="H53">
            <v>44441</v>
          </cell>
          <cell r="I53">
            <v>44442</v>
          </cell>
        </row>
        <row r="54">
          <cell r="A54">
            <v>3</v>
          </cell>
          <cell r="B54">
            <v>44450</v>
          </cell>
          <cell r="C54">
            <v>44450</v>
          </cell>
          <cell r="D54">
            <v>44451</v>
          </cell>
          <cell r="E54">
            <v>44452</v>
          </cell>
          <cell r="F54">
            <v>44453</v>
          </cell>
          <cell r="G54">
            <v>44454</v>
          </cell>
          <cell r="H54">
            <v>44455</v>
          </cell>
          <cell r="I54">
            <v>44456</v>
          </cell>
        </row>
        <row r="55">
          <cell r="A55">
            <v>4</v>
          </cell>
          <cell r="B55">
            <v>44464</v>
          </cell>
          <cell r="C55">
            <v>44464</v>
          </cell>
          <cell r="D55">
            <v>44465</v>
          </cell>
          <cell r="E55">
            <v>44466</v>
          </cell>
          <cell r="F55">
            <v>44467</v>
          </cell>
          <cell r="G55">
            <v>44468</v>
          </cell>
          <cell r="H55">
            <v>44469</v>
          </cell>
          <cell r="I55">
            <v>44470</v>
          </cell>
        </row>
        <row r="56">
          <cell r="A56">
            <v>5</v>
          </cell>
          <cell r="B56">
            <v>44478</v>
          </cell>
          <cell r="C56">
            <v>44478</v>
          </cell>
          <cell r="D56">
            <v>44479</v>
          </cell>
          <cell r="E56">
            <v>44480</v>
          </cell>
          <cell r="F56">
            <v>44481</v>
          </cell>
          <cell r="G56">
            <v>44482</v>
          </cell>
          <cell r="H56">
            <v>44483</v>
          </cell>
          <cell r="I56">
            <v>44484</v>
          </cell>
        </row>
        <row r="57">
          <cell r="A57">
            <v>6</v>
          </cell>
          <cell r="B57">
            <v>44492</v>
          </cell>
          <cell r="C57">
            <v>44492</v>
          </cell>
          <cell r="D57">
            <v>44493</v>
          </cell>
          <cell r="E57">
            <v>44494</v>
          </cell>
          <cell r="F57">
            <v>44495</v>
          </cell>
          <cell r="G57">
            <v>44496</v>
          </cell>
          <cell r="H57">
            <v>44497</v>
          </cell>
          <cell r="I57">
            <v>44498</v>
          </cell>
        </row>
        <row r="58">
          <cell r="A58">
            <v>7</v>
          </cell>
          <cell r="B58">
            <v>44506</v>
          </cell>
          <cell r="C58">
            <v>44506</v>
          </cell>
          <cell r="D58">
            <v>44507</v>
          </cell>
          <cell r="E58">
            <v>44508</v>
          </cell>
          <cell r="F58">
            <v>44509</v>
          </cell>
          <cell r="G58">
            <v>44510</v>
          </cell>
          <cell r="H58">
            <v>44511</v>
          </cell>
          <cell r="I58">
            <v>44512</v>
          </cell>
        </row>
        <row r="59">
          <cell r="A59">
            <v>8</v>
          </cell>
          <cell r="B59">
            <v>44520</v>
          </cell>
          <cell r="C59">
            <v>44520</v>
          </cell>
          <cell r="D59">
            <v>44521</v>
          </cell>
          <cell r="E59">
            <v>44522</v>
          </cell>
          <cell r="F59">
            <v>44523</v>
          </cell>
          <cell r="G59">
            <v>44524</v>
          </cell>
          <cell r="H59">
            <v>44525</v>
          </cell>
          <cell r="I59">
            <v>44526</v>
          </cell>
        </row>
        <row r="60">
          <cell r="A60">
            <v>9</v>
          </cell>
          <cell r="B60">
            <v>44534</v>
          </cell>
          <cell r="C60">
            <v>44534</v>
          </cell>
          <cell r="D60">
            <v>44535</v>
          </cell>
          <cell r="E60">
            <v>44536</v>
          </cell>
          <cell r="F60">
            <v>44537</v>
          </cell>
          <cell r="G60">
            <v>44538</v>
          </cell>
          <cell r="H60">
            <v>44539</v>
          </cell>
          <cell r="I60">
            <v>44540</v>
          </cell>
        </row>
        <row r="61">
          <cell r="A61">
            <v>10</v>
          </cell>
          <cell r="B61">
            <v>44541</v>
          </cell>
          <cell r="C61">
            <v>44541</v>
          </cell>
          <cell r="D61">
            <v>44542</v>
          </cell>
          <cell r="E61">
            <v>44543</v>
          </cell>
          <cell r="F61">
            <v>44544</v>
          </cell>
          <cell r="G61">
            <v>44545</v>
          </cell>
          <cell r="H61">
            <v>44546</v>
          </cell>
          <cell r="I61">
            <v>44547</v>
          </cell>
        </row>
        <row r="62">
          <cell r="A62">
            <v>11</v>
          </cell>
          <cell r="B62">
            <v>44562</v>
          </cell>
          <cell r="C62">
            <v>44562</v>
          </cell>
          <cell r="D62">
            <v>44563</v>
          </cell>
          <cell r="E62">
            <v>44564</v>
          </cell>
          <cell r="F62">
            <v>44565</v>
          </cell>
          <cell r="G62">
            <v>44566</v>
          </cell>
          <cell r="H62">
            <v>44567</v>
          </cell>
          <cell r="I62">
            <v>44568</v>
          </cell>
        </row>
        <row r="63">
          <cell r="A63">
            <v>12</v>
          </cell>
          <cell r="B63">
            <v>44569</v>
          </cell>
          <cell r="C63">
            <v>44569</v>
          </cell>
          <cell r="D63">
            <v>44570</v>
          </cell>
          <cell r="E63">
            <v>44571</v>
          </cell>
          <cell r="F63">
            <v>44572</v>
          </cell>
          <cell r="G63">
            <v>44573</v>
          </cell>
          <cell r="H63">
            <v>44574</v>
          </cell>
          <cell r="I63">
            <v>44575</v>
          </cell>
        </row>
        <row r="64">
          <cell r="A64">
            <v>13</v>
          </cell>
          <cell r="B64">
            <v>44583</v>
          </cell>
          <cell r="C64">
            <v>44583</v>
          </cell>
          <cell r="D64">
            <v>44584</v>
          </cell>
          <cell r="E64">
            <v>44585</v>
          </cell>
          <cell r="F64">
            <v>44586</v>
          </cell>
          <cell r="G64">
            <v>44587</v>
          </cell>
          <cell r="H64">
            <v>44588</v>
          </cell>
          <cell r="I64">
            <v>44589</v>
          </cell>
        </row>
        <row r="65">
          <cell r="A65">
            <v>14</v>
          </cell>
          <cell r="B65">
            <v>44597</v>
          </cell>
          <cell r="C65">
            <v>44597</v>
          </cell>
          <cell r="D65">
            <v>44598</v>
          </cell>
          <cell r="E65">
            <v>44599</v>
          </cell>
          <cell r="F65">
            <v>44600</v>
          </cell>
          <cell r="G65">
            <v>44601</v>
          </cell>
          <cell r="H65">
            <v>44602</v>
          </cell>
          <cell r="I65">
            <v>44603</v>
          </cell>
        </row>
        <row r="66">
          <cell r="A66">
            <v>15</v>
          </cell>
          <cell r="B66">
            <v>44611</v>
          </cell>
          <cell r="C66">
            <v>44611</v>
          </cell>
          <cell r="D66">
            <v>44612</v>
          </cell>
          <cell r="E66">
            <v>44613</v>
          </cell>
          <cell r="F66">
            <v>44614</v>
          </cell>
          <cell r="G66">
            <v>44615</v>
          </cell>
          <cell r="H66">
            <v>44616</v>
          </cell>
          <cell r="I66">
            <v>44617</v>
          </cell>
        </row>
        <row r="67">
          <cell r="A67">
            <v>16</v>
          </cell>
          <cell r="B67">
            <v>44625</v>
          </cell>
          <cell r="C67">
            <v>44625</v>
          </cell>
          <cell r="D67">
            <v>44626</v>
          </cell>
          <cell r="E67">
            <v>44627</v>
          </cell>
          <cell r="F67">
            <v>44628</v>
          </cell>
          <cell r="G67">
            <v>44629</v>
          </cell>
          <cell r="H67">
            <v>44630</v>
          </cell>
          <cell r="I67">
            <v>44631</v>
          </cell>
        </row>
        <row r="68">
          <cell r="A68">
            <v>17</v>
          </cell>
          <cell r="B68">
            <v>44639</v>
          </cell>
          <cell r="C68">
            <v>44639</v>
          </cell>
          <cell r="D68">
            <v>44640</v>
          </cell>
          <cell r="E68">
            <v>44641</v>
          </cell>
          <cell r="F68">
            <v>44642</v>
          </cell>
          <cell r="G68">
            <v>44643</v>
          </cell>
          <cell r="H68">
            <v>44644</v>
          </cell>
          <cell r="I68">
            <v>44645</v>
          </cell>
        </row>
        <row r="69">
          <cell r="A69">
            <v>18</v>
          </cell>
          <cell r="B69">
            <v>44646</v>
          </cell>
          <cell r="C69">
            <v>44646</v>
          </cell>
          <cell r="D69">
            <v>44647</v>
          </cell>
          <cell r="E69">
            <v>44648</v>
          </cell>
          <cell r="F69">
            <v>44649</v>
          </cell>
          <cell r="G69">
            <v>44650</v>
          </cell>
          <cell r="H69">
            <v>44651</v>
          </cell>
          <cell r="I69">
            <v>44652</v>
          </cell>
        </row>
        <row r="70">
          <cell r="A70">
            <v>19</v>
          </cell>
          <cell r="B70">
            <v>44660</v>
          </cell>
          <cell r="C70">
            <v>44660</v>
          </cell>
          <cell r="D70">
            <v>44661</v>
          </cell>
          <cell r="E70">
            <v>44662</v>
          </cell>
          <cell r="F70">
            <v>44663</v>
          </cell>
          <cell r="G70">
            <v>44664</v>
          </cell>
          <cell r="H70">
            <v>44665</v>
          </cell>
          <cell r="I70">
            <v>44666</v>
          </cell>
        </row>
        <row r="71">
          <cell r="A71">
            <v>20</v>
          </cell>
          <cell r="B71">
            <v>44667</v>
          </cell>
          <cell r="C71">
            <v>44667</v>
          </cell>
          <cell r="D71">
            <v>44668</v>
          </cell>
          <cell r="E71">
            <v>44669</v>
          </cell>
          <cell r="F71">
            <v>44670</v>
          </cell>
          <cell r="G71">
            <v>44671</v>
          </cell>
          <cell r="H71">
            <v>44672</v>
          </cell>
          <cell r="I71">
            <v>44673</v>
          </cell>
        </row>
        <row r="72">
          <cell r="A72">
            <v>21</v>
          </cell>
          <cell r="B72">
            <v>44681</v>
          </cell>
          <cell r="C72">
            <v>44681</v>
          </cell>
          <cell r="D72">
            <v>44682</v>
          </cell>
          <cell r="E72">
            <v>44683</v>
          </cell>
          <cell r="F72">
            <v>44684</v>
          </cell>
          <cell r="G72">
            <v>44685</v>
          </cell>
          <cell r="H72">
            <v>44686</v>
          </cell>
          <cell r="I72">
            <v>44687</v>
          </cell>
        </row>
        <row r="73">
          <cell r="A73">
            <v>22</v>
          </cell>
          <cell r="B73">
            <v>44695</v>
          </cell>
          <cell r="C73">
            <v>44695</v>
          </cell>
          <cell r="D73">
            <v>44696</v>
          </cell>
          <cell r="E73">
            <v>44697</v>
          </cell>
          <cell r="F73">
            <v>44698</v>
          </cell>
          <cell r="G73">
            <v>44699</v>
          </cell>
          <cell r="H73">
            <v>44700</v>
          </cell>
          <cell r="I73">
            <v>44701</v>
          </cell>
        </row>
      </sheetData>
      <sheetData sheetId="2">
        <row r="1">
          <cell r="A1" t="str">
            <v>nummer</v>
          </cell>
          <cell r="B1" t="str">
            <v>dag code</v>
          </cell>
          <cell r="C1" t="str">
            <v>Clubnaam</v>
          </cell>
          <cell r="D1" t="str">
            <v>nr ploeg</v>
          </cell>
          <cell r="E1" t="str">
            <v>Sponsor</v>
          </cell>
          <cell r="F1" t="str">
            <v>Speeldag</v>
          </cell>
          <cell r="G1" t="str">
            <v>uur</v>
          </cell>
          <cell r="H1" t="str">
            <v>webID</v>
          </cell>
        </row>
        <row r="2">
          <cell r="A2">
            <v>11</v>
          </cell>
          <cell r="B2">
            <v>7</v>
          </cell>
          <cell r="C2" t="str">
            <v>K.B.C. REAL</v>
          </cell>
          <cell r="D2">
            <v>1</v>
          </cell>
          <cell r="F2" t="str">
            <v>Woensdag</v>
          </cell>
          <cell r="G2">
            <v>0.8125</v>
          </cell>
          <cell r="H2">
            <v>3882</v>
          </cell>
        </row>
        <row r="3">
          <cell r="A3">
            <v>12</v>
          </cell>
          <cell r="B3">
            <v>8</v>
          </cell>
          <cell r="C3" t="str">
            <v>B.C. DE PLOEG</v>
          </cell>
          <cell r="D3">
            <v>1</v>
          </cell>
          <cell r="F3" t="str">
            <v>Donderdag</v>
          </cell>
          <cell r="G3">
            <v>0.8125</v>
          </cell>
          <cell r="H3">
            <v>3898</v>
          </cell>
        </row>
        <row r="4">
          <cell r="A4">
            <v>13</v>
          </cell>
          <cell r="B4">
            <v>7</v>
          </cell>
          <cell r="C4" t="str">
            <v>B.C. DE COECK</v>
          </cell>
          <cell r="D4">
            <v>1</v>
          </cell>
          <cell r="E4" t="str">
            <v>VLEESWAREN WIM LEENDERS</v>
          </cell>
          <cell r="F4" t="str">
            <v>Woensdag</v>
          </cell>
          <cell r="G4">
            <v>0.8125</v>
          </cell>
          <cell r="H4">
            <v>3736</v>
          </cell>
        </row>
        <row r="5">
          <cell r="A5">
            <v>14</v>
          </cell>
          <cell r="B5">
            <v>5</v>
          </cell>
          <cell r="C5" t="str">
            <v>B.C. DE MIDDEL</v>
          </cell>
          <cell r="D5">
            <v>1</v>
          </cell>
          <cell r="F5" t="str">
            <v>Maandag</v>
          </cell>
          <cell r="G5">
            <v>0.8125</v>
          </cell>
          <cell r="H5">
            <v>3789</v>
          </cell>
        </row>
        <row r="6">
          <cell r="A6">
            <v>15</v>
          </cell>
          <cell r="B6">
            <v>3</v>
          </cell>
          <cell r="C6" t="str">
            <v>B.C. LUGO</v>
          </cell>
          <cell r="D6">
            <v>1</v>
          </cell>
          <cell r="F6" t="str">
            <v>Zaterdag</v>
          </cell>
          <cell r="G6">
            <v>0.58333333333333337</v>
          </cell>
          <cell r="H6">
            <v>3945</v>
          </cell>
        </row>
        <row r="7">
          <cell r="A7">
            <v>16</v>
          </cell>
          <cell r="B7">
            <v>7</v>
          </cell>
          <cell r="C7" t="str">
            <v>B.C. BILJART-WORLD</v>
          </cell>
          <cell r="D7">
            <v>1</v>
          </cell>
          <cell r="E7" t="str">
            <v>Taverne Ijsbaan</v>
          </cell>
          <cell r="F7" t="str">
            <v>Woensdag</v>
          </cell>
          <cell r="G7">
            <v>0.8125</v>
          </cell>
          <cell r="H7">
            <v>3838</v>
          </cell>
        </row>
        <row r="8">
          <cell r="A8">
            <v>17</v>
          </cell>
          <cell r="B8">
            <v>7</v>
          </cell>
          <cell r="C8" t="str">
            <v>B.C. ZEVENBERGEN</v>
          </cell>
          <cell r="D8">
            <v>1</v>
          </cell>
          <cell r="E8" t="str">
            <v>ABSL ramen en deuren Lint</v>
          </cell>
          <cell r="F8" t="str">
            <v>Woensdag</v>
          </cell>
          <cell r="G8">
            <v>0.8125</v>
          </cell>
          <cell r="H8">
            <v>3932</v>
          </cell>
        </row>
        <row r="9">
          <cell r="A9">
            <v>18</v>
          </cell>
          <cell r="B9">
            <v>5</v>
          </cell>
          <cell r="C9" t="str">
            <v>K.B.C. K.O.T. KEERBERGEN</v>
          </cell>
          <cell r="D9">
            <v>1</v>
          </cell>
          <cell r="E9" t="str">
            <v>Kp deco</v>
          </cell>
          <cell r="F9" t="str">
            <v>Maandag</v>
          </cell>
          <cell r="G9">
            <v>0.8125</v>
          </cell>
          <cell r="H9">
            <v>3877</v>
          </cell>
        </row>
        <row r="10">
          <cell r="A10">
            <v>19</v>
          </cell>
          <cell r="B10">
            <v>8</v>
          </cell>
          <cell r="C10" t="str">
            <v>B.C. OP DE MEIR</v>
          </cell>
          <cell r="D10">
            <v>1</v>
          </cell>
          <cell r="E10" t="str">
            <v>SUPER CARWASH</v>
          </cell>
          <cell r="F10" t="str">
            <v>Donderdag</v>
          </cell>
          <cell r="G10">
            <v>0.8125</v>
          </cell>
          <cell r="H10">
            <v>3867</v>
          </cell>
        </row>
        <row r="11">
          <cell r="A11">
            <v>20</v>
          </cell>
          <cell r="B11">
            <v>7</v>
          </cell>
          <cell r="C11" t="str">
            <v>B.C. DE COECK</v>
          </cell>
          <cell r="D11">
            <v>2</v>
          </cell>
          <cell r="F11" t="str">
            <v>Woensdag</v>
          </cell>
          <cell r="G11">
            <v>0.8125</v>
          </cell>
          <cell r="H11">
            <v>3737</v>
          </cell>
        </row>
        <row r="12">
          <cell r="A12">
            <v>21</v>
          </cell>
          <cell r="B12">
            <v>6</v>
          </cell>
          <cell r="C12" t="str">
            <v>B.C. DE PLOEG</v>
          </cell>
          <cell r="D12">
            <v>2</v>
          </cell>
          <cell r="F12" t="str">
            <v>Dinsdag</v>
          </cell>
          <cell r="G12">
            <v>0.8125</v>
          </cell>
          <cell r="H12">
            <v>3899</v>
          </cell>
        </row>
        <row r="13">
          <cell r="A13">
            <v>22</v>
          </cell>
          <cell r="B13">
            <v>7</v>
          </cell>
          <cell r="C13" t="str">
            <v>K.B.C. REAL</v>
          </cell>
          <cell r="D13">
            <v>2</v>
          </cell>
          <cell r="F13" t="str">
            <v>Woensdag</v>
          </cell>
          <cell r="G13">
            <v>0.8125</v>
          </cell>
          <cell r="H13">
            <v>3883</v>
          </cell>
        </row>
      </sheetData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lender"/>
      <sheetName val="Gegevens"/>
      <sheetName val="Ploegen"/>
      <sheetName val="ExportSide"/>
    </sheetNames>
    <sheetDataSet>
      <sheetData sheetId="0"/>
      <sheetData sheetId="1"/>
      <sheetData sheetId="2">
        <row r="2">
          <cell r="A2">
            <v>11</v>
          </cell>
          <cell r="B2">
            <v>7</v>
          </cell>
          <cell r="C2" t="str">
            <v>B.C. K.O.T. - MEER</v>
          </cell>
          <cell r="D2">
            <v>1</v>
          </cell>
          <cell r="E2" t="str">
            <v>Anders Beton Meer</v>
          </cell>
          <cell r="F2" t="str">
            <v>Woensdag</v>
          </cell>
          <cell r="G2">
            <v>0.8125</v>
          </cell>
          <cell r="H2">
            <v>3708</v>
          </cell>
        </row>
        <row r="3">
          <cell r="A3">
            <v>12</v>
          </cell>
          <cell r="B3">
            <v>5</v>
          </cell>
          <cell r="C3" t="str">
            <v>B.C. SCHIL-DORP</v>
          </cell>
          <cell r="D3">
            <v>1</v>
          </cell>
          <cell r="F3" t="str">
            <v>Maandag</v>
          </cell>
          <cell r="G3">
            <v>0.8125</v>
          </cell>
          <cell r="H3">
            <v>3905</v>
          </cell>
        </row>
        <row r="4">
          <cell r="A4">
            <v>13</v>
          </cell>
          <cell r="B4">
            <v>8</v>
          </cell>
          <cell r="C4" t="str">
            <v>B.C. DE MIDDEL</v>
          </cell>
          <cell r="D4">
            <v>1</v>
          </cell>
          <cell r="F4" t="str">
            <v>Donderdag</v>
          </cell>
          <cell r="G4">
            <v>0.8125</v>
          </cell>
          <cell r="H4">
            <v>3788</v>
          </cell>
        </row>
        <row r="5">
          <cell r="A5">
            <v>14</v>
          </cell>
          <cell r="B5">
            <v>6</v>
          </cell>
          <cell r="C5" t="str">
            <v>B.C. DE PLAKKERS</v>
          </cell>
          <cell r="D5">
            <v>1</v>
          </cell>
          <cell r="F5" t="str">
            <v>Dinsdag</v>
          </cell>
          <cell r="G5">
            <v>0.8125</v>
          </cell>
          <cell r="H5">
            <v>3927</v>
          </cell>
        </row>
        <row r="6">
          <cell r="A6">
            <v>15</v>
          </cell>
          <cell r="B6">
            <v>5</v>
          </cell>
          <cell r="C6" t="str">
            <v>B.C. DE PLOEG</v>
          </cell>
          <cell r="D6">
            <v>1</v>
          </cell>
          <cell r="F6" t="str">
            <v>Maandag</v>
          </cell>
          <cell r="G6">
            <v>0.8125</v>
          </cell>
          <cell r="H6">
            <v>3897</v>
          </cell>
        </row>
        <row r="7">
          <cell r="A7">
            <v>16</v>
          </cell>
          <cell r="B7">
            <v>9</v>
          </cell>
          <cell r="C7" t="str">
            <v>B.C. DE STER</v>
          </cell>
          <cell r="D7">
            <v>1</v>
          </cell>
          <cell r="F7" t="str">
            <v>Vrijdag</v>
          </cell>
          <cell r="G7">
            <v>0.8125</v>
          </cell>
          <cell r="H7">
            <v>3748</v>
          </cell>
        </row>
        <row r="8">
          <cell r="A8">
            <v>17</v>
          </cell>
          <cell r="B8">
            <v>4</v>
          </cell>
          <cell r="C8" t="str">
            <v>B.C. OP DE MEIR</v>
          </cell>
          <cell r="D8">
            <v>2</v>
          </cell>
          <cell r="E8" t="str">
            <v>Super Carwash</v>
          </cell>
          <cell r="F8" t="str">
            <v>Zondag</v>
          </cell>
          <cell r="G8">
            <v>0.79166666666666663</v>
          </cell>
          <cell r="H8">
            <v>3866</v>
          </cell>
        </row>
        <row r="9">
          <cell r="A9">
            <v>18</v>
          </cell>
          <cell r="B9">
            <v>9</v>
          </cell>
          <cell r="C9" t="str">
            <v>B.C. OP DE MEIR</v>
          </cell>
          <cell r="D9">
            <v>1</v>
          </cell>
          <cell r="E9" t="str">
            <v>Super Carwash</v>
          </cell>
          <cell r="F9" t="str">
            <v>Vrijdag</v>
          </cell>
          <cell r="G9">
            <v>0.8125</v>
          </cell>
          <cell r="H9">
            <v>3865</v>
          </cell>
        </row>
        <row r="10">
          <cell r="A10">
            <v>19</v>
          </cell>
          <cell r="B10">
            <v>8</v>
          </cell>
          <cell r="C10" t="str">
            <v>B.C. SCHIL-DORP</v>
          </cell>
          <cell r="D10">
            <v>2</v>
          </cell>
          <cell r="F10" t="str">
            <v>Donderdag</v>
          </cell>
          <cell r="G10">
            <v>0.8125</v>
          </cell>
          <cell r="H10">
            <v>3906</v>
          </cell>
        </row>
        <row r="11">
          <cell r="A11">
            <v>20</v>
          </cell>
          <cell r="B11">
            <v>8</v>
          </cell>
          <cell r="C11" t="str">
            <v>B.C. ZEVENBERGEN</v>
          </cell>
          <cell r="D11">
            <v>1</v>
          </cell>
          <cell r="E11" t="str">
            <v>ABSL ramen en deuren Lint</v>
          </cell>
          <cell r="F11" t="str">
            <v>Donderdag</v>
          </cell>
          <cell r="G11">
            <v>0.8125</v>
          </cell>
          <cell r="H11">
            <v>3934</v>
          </cell>
        </row>
        <row r="12">
          <cell r="A12">
            <v>21</v>
          </cell>
          <cell r="B12">
            <v>7</v>
          </cell>
          <cell r="C12" t="str">
            <v>B.C. DE LEUG</v>
          </cell>
          <cell r="D12">
            <v>1</v>
          </cell>
          <cell r="F12" t="str">
            <v>Woensdag</v>
          </cell>
          <cell r="G12">
            <v>0.8125</v>
          </cell>
          <cell r="H12">
            <v>3809</v>
          </cell>
        </row>
        <row r="13">
          <cell r="A13">
            <v>22</v>
          </cell>
          <cell r="B13">
            <v>8</v>
          </cell>
          <cell r="C13" t="str">
            <v>B.C. BILJART-WORLD</v>
          </cell>
          <cell r="D13">
            <v>1</v>
          </cell>
          <cell r="E13" t="str">
            <v>b.v.b.a Immo Vos</v>
          </cell>
          <cell r="F13" t="str">
            <v>Donderdag</v>
          </cell>
          <cell r="G13">
            <v>0.8125</v>
          </cell>
          <cell r="H13">
            <v>3836</v>
          </cell>
        </row>
        <row r="14">
          <cell r="A14">
            <v>23</v>
          </cell>
          <cell r="B14">
            <v>8</v>
          </cell>
          <cell r="C14" t="str">
            <v>B.C. BILJART-WORLD</v>
          </cell>
          <cell r="D14">
            <v>2</v>
          </cell>
          <cell r="E14" t="str">
            <v>b.v.b.a Immo Vos</v>
          </cell>
          <cell r="F14" t="str">
            <v>Donderdag</v>
          </cell>
          <cell r="G14">
            <v>0.8125</v>
          </cell>
          <cell r="H14">
            <v>3837</v>
          </cell>
        </row>
        <row r="15">
          <cell r="A15">
            <v>24</v>
          </cell>
          <cell r="B15">
            <v>7</v>
          </cell>
          <cell r="C15" t="str">
            <v>B.C. DE LEUG</v>
          </cell>
          <cell r="D15">
            <v>2</v>
          </cell>
          <cell r="F15" t="str">
            <v>Woensdag</v>
          </cell>
          <cell r="G15">
            <v>0.8125</v>
          </cell>
          <cell r="H15">
            <v>3810</v>
          </cell>
        </row>
      </sheetData>
      <sheetData sheetId="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bl_Bezetting" displayName="Tbl_Bezetting" ref="A1:H1150" totalsRowShown="0" headerRowDxfId="117" dataDxfId="116">
  <autoFilter ref="A1:H1150" xr:uid="{00000000-0009-0000-0100-000007000000}"/>
  <tableColumns count="8">
    <tableColumn id="1" xr3:uid="{00000000-0010-0000-0000-000001000000}" name="Datum" dataDxfId="115" totalsRowDxfId="114"/>
    <tableColumn id="3" xr3:uid="{00000000-0010-0000-0000-000003000000}" name="Periode" dataDxfId="113" totalsRowDxfId="112">
      <calculatedColumnFormula>IF(HOUR(Tbl_Bezetting[[#This Row],[Datum]])&lt;12,"voormiddag",IF(HOUR(Tbl_Bezetting[[#This Row],[Datum]])&gt;18,"avond","namiddag"))</calculatedColumnFormula>
    </tableColumn>
    <tableColumn id="2" xr3:uid="{00000000-0010-0000-0000-000002000000}" name="Biljart1" dataDxfId="111" totalsRowDxfId="110">
      <calculatedColumnFormula>""&amp;IFERROR(INDEX(INDIRECT("Tbl_" &amp; Tbl_Bezetting[[#This Row],[Periode]] &amp; "[" &amp; Tbl_Bezetting[[#Headers],[Biljart1]] &amp;"]"),MATCH(INT(Tbl_Bezetting[[#This Row],[Datum]]),INDIRECT("Tbl_" &amp; Tbl_Bezetting[[#This Row],[Periode]] &amp; "[Datum]"),0)),"")</calculatedColumnFormula>
    </tableColumn>
    <tableColumn id="6" xr3:uid="{00000000-0010-0000-0000-000006000000}" name="Biljart2" dataDxfId="109" totalsRowDxfId="108">
      <calculatedColumnFormula>""&amp;IFERROR(INDEX(INDIRECT("Tbl_" &amp; Tbl_Bezetting[[#This Row],[Periode]] &amp; "[" &amp; Tbl_Bezetting[[#Headers],[Biljart2]] &amp;"]"),MATCH(INT(Tbl_Bezetting[[#This Row],[Datum]]),INDIRECT("Tbl_" &amp; Tbl_Bezetting[[#This Row],[Periode]] &amp; "[Datum]"),0)),"")</calculatedColumnFormula>
    </tableColumn>
    <tableColumn id="4" xr3:uid="{00000000-0010-0000-0000-000004000000}" name="Biljart3" dataDxfId="107" totalsRowDxfId="106">
      <calculatedColumnFormula>""&amp;IFERROR(INDEX(INDIRECT("Tbl_" &amp; Tbl_Bezetting[[#This Row],[Periode]] &amp; "[" &amp; Tbl_Bezetting[[#Headers],[Biljart3]] &amp;"]"),MATCH(INT(Tbl_Bezetting[[#This Row],[Datum]]),INDIRECT("Tbl_" &amp; Tbl_Bezetting[[#This Row],[Periode]] &amp; "[Datum]"),0)),"")</calculatedColumnFormula>
    </tableColumn>
    <tableColumn id="5" xr3:uid="{00000000-0010-0000-0000-000005000000}" name="Biljart4" dataDxfId="105" totalsRowDxfId="104">
      <calculatedColumnFormula>""&amp;IFERROR(INDEX(INDIRECT("Tbl_" &amp; Tbl_Bezetting[[#This Row],[Periode]] &amp; "[" &amp; Tbl_Bezetting[[#Headers],[Biljart4]] &amp;"]"),MATCH(INT(Tbl_Bezetting[[#This Row],[Datum]]),INDIRECT("Tbl_" &amp; Tbl_Bezetting[[#This Row],[Periode]] &amp; "[Datum]"),0)),"")</calculatedColumnFormula>
    </tableColumn>
    <tableColumn id="7" xr3:uid="{00000000-0010-0000-0000-000007000000}" name="Biljart5" dataDxfId="103" totalsRowDxfId="102">
      <calculatedColumnFormula>""&amp;IFERROR(INDEX(INDIRECT("Tbl_" &amp; Tbl_Bezetting[[#This Row],[Periode]] &amp; "[" &amp; Tbl_Bezetting[[#Headers],[Biljart5]] &amp;"]"),MATCH(INT(Tbl_Bezetting[[#This Row],[Datum]]),INDIRECT("Tbl_" &amp; Tbl_Bezetting[[#This Row],[Periode]] &amp; "[Datum]"),0)),"")</calculatedColumnFormula>
    </tableColumn>
    <tableColumn id="8" xr3:uid="{7C3F9449-4158-4080-A900-81C82BB38FAC}" name="T" dataDxfId="101" totalsRowDxfId="100">
      <calculatedColumnFormula>COUNTA(Tbl_Bezetting[[#This Row],[Biljart1]:[Biljart5]])</calculatedColumnFormula>
    </tableColumn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8247FD1-87BC-448B-8C55-A188ED4FE431}" name="Tabel9" displayName="Tabel9" ref="A1:J308" totalsRowShown="0" headerRowDxfId="129" dataDxfId="128">
  <autoFilter ref="A1:J308" xr:uid="{68247FD1-87BC-448B-8C55-A188ED4FE431}"/>
  <sortState xmlns:xlrd2="http://schemas.microsoft.com/office/spreadsheetml/2017/richdata2" ref="A2:J308">
    <sortCondition ref="F1:F308"/>
  </sortState>
  <tableColumns count="10">
    <tableColumn id="1" xr3:uid="{080A2ECE-E44D-4F21-9B70-6563D9AF4D34}" name="Datum_KBBB" dataDxfId="127"/>
    <tableColumn id="2" xr3:uid="{A758BA10-E3E0-4C0B-A27B-381BD3CD5484}" name="Dagnr" dataDxfId="126">
      <calculatedColumnFormula>WEEKDAY(Tabel9[[#This Row],[Datum_KBBB]],11)</calculatedColumnFormula>
    </tableColumn>
    <tableColumn id="3" xr3:uid="{A020EEBD-06EC-4FB0-9492-EBC472026BA7}" name="Biljart" dataDxfId="125"/>
    <tableColumn id="4" xr3:uid="{536AC33C-BCA4-4A13-8640-3A59AC2B91BE}" name="Match" dataDxfId="124"/>
    <tableColumn id="5" xr3:uid="{9DB95CC7-88D1-4FB1-A453-8B4E2F5F5096}" name="Uur" dataDxfId="123"/>
    <tableColumn id="6" xr3:uid="{026532C7-8D10-49C6-A7D9-F3150C6A21F4}" name="Thuis" dataDxfId="122"/>
    <tableColumn id="7" xr3:uid="{6613BB31-50CB-481F-83A9-4804BEB3B29C}" name="Uit" dataDxfId="121"/>
    <tableColumn id="10" xr3:uid="{1B07B976-0836-4B70-878A-5C2D48617183}" name="Locatie" dataDxfId="120">
      <calculatedColumnFormula>Tabel9[[#This Row],[Thuis]]</calculatedColumnFormula>
    </tableColumn>
    <tableColumn id="8" xr3:uid="{92D351BA-2CDC-4667-B792-679C77212D66}" name="Opmerking" dataDxfId="119"/>
    <tableColumn id="9" xr3:uid="{6156DFFA-52CE-4703-8B8D-2A2A149C3930}" name="wedstrijd" dataDxfId="118">
      <calculatedColumnFormula>LEFT(I2,2)&amp;" "&amp;RIGHT(G2,2)</calculatedColumnFormula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6000000}" name="Tbl_KBBB" displayName="Tbl_KBBB" ref="A1:J315" totalsRowShown="0" dataDxfId="99">
  <autoFilter ref="A1:J315" xr:uid="{00000000-0009-0000-0100-000001000000}"/>
  <sortState xmlns:xlrd2="http://schemas.microsoft.com/office/spreadsheetml/2017/richdata2" ref="A2:J315">
    <sortCondition ref="A1:A315"/>
  </sortState>
  <tableColumns count="10">
    <tableColumn id="1" xr3:uid="{00000000-0010-0000-0600-000001000000}" name="Datum_KBBB" dataDxfId="98"/>
    <tableColumn id="11" xr3:uid="{E998454B-E3FE-4761-B066-38FE9FA281DB}" name="Dagnr" dataDxfId="97">
      <calculatedColumnFormula>WEEKDAY(Tbl_KBBB[[#This Row],[Datum_KBBB]],11)</calculatedColumnFormula>
    </tableColumn>
    <tableColumn id="2" xr3:uid="{00000000-0010-0000-0600-000002000000}" name="Biljart" dataDxfId="96"/>
    <tableColumn id="3" xr3:uid="{00000000-0010-0000-0600-000003000000}" name="Gevraagd" dataDxfId="95"/>
    <tableColumn id="4" xr3:uid="{00000000-0010-0000-0600-000004000000}" name="Uur" dataDxfId="94"/>
    <tableColumn id="5" xr3:uid="{00000000-0010-0000-0600-000005000000}" name="Thuis" dataDxfId="93"/>
    <tableColumn id="6" xr3:uid="{00000000-0010-0000-0600-000006000000}" name="Uit" dataDxfId="92"/>
    <tableColumn id="9" xr3:uid="{00000000-0010-0000-0600-000009000000}" name="Opmerking" dataDxfId="91"/>
    <tableColumn id="10" xr3:uid="{00000000-0010-0000-0600-00000A000000}" name="wedstrijd" dataDxfId="90">
      <calculatedColumnFormula>_xlfn.CONCAT(Tbl_KBBB[[#This Row],[Thuis]]," - ",Tbl_KBBB[[#This Row],[Uit]],"- - &gt;",Tbl_KBBB[[#This Row],[Opmerking]])</calculatedColumnFormula>
    </tableColumn>
    <tableColumn id="12" xr3:uid="{B8678D6C-CC6D-4C6D-A00A-5950A62832C1}" name="Reeks" dataDxfId="89">
      <calculatedColumnFormula>IF(COUNTIF(F2,"*MIDDEL*")&gt;0,LEFT(H2,2)&amp;" "&amp;VALUE(RIGHT(TRIM(F2),1)),H2)</calculatedColumnFormula>
    </tableColumn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043BAAD-9488-4443-86B8-6DEE0C02962F}" name="Tbl_GEKA" displayName="Tbl_GEKA" ref="A1:I632" totalsRowShown="0" headerRowDxfId="88" dataDxfId="87">
  <autoFilter ref="A1:I632" xr:uid="{8043BAAD-9488-4443-86B8-6DEE0C02962F}"/>
  <sortState xmlns:xlrd2="http://schemas.microsoft.com/office/spreadsheetml/2017/richdata2" ref="A2:I632">
    <sortCondition ref="A1:A632"/>
  </sortState>
  <tableColumns count="9">
    <tableColumn id="1" xr3:uid="{E56ECE8C-E16D-4976-AE35-27F50655BBDA}" name="Datum_GEKA" dataDxfId="86" totalsRowDxfId="85"/>
    <tableColumn id="11" xr3:uid="{9DB0B632-340F-450B-A6D7-43ED12F99EAF}" name="Dagnr" dataDxfId="84">
      <calculatedColumnFormula>WEEKDAY(Tbl_GEKA[[#This Row],[Datum_GEKA]],11)</calculatedColumnFormula>
    </tableColumn>
    <tableColumn id="2" xr3:uid="{C47AB5BA-A001-45F1-A9E8-B406681F56CC}" name="Biljart" dataDxfId="83" totalsRowDxfId="82"/>
    <tableColumn id="3" xr3:uid="{8BE4EF2C-874F-4BC1-A3E8-8FCAA4349FCC}" name="Match" dataDxfId="81" totalsRowDxfId="80"/>
    <tableColumn id="4" xr3:uid="{88726DE5-6B9E-49EB-9A74-6A75F33D55E6}" name="Uur" dataDxfId="79" totalsRowDxfId="78"/>
    <tableColumn id="5" xr3:uid="{FB95CCB2-31B0-49B5-8342-B364F1BAB6A3}" name="Thuis" dataDxfId="77" totalsRowDxfId="76"/>
    <tableColumn id="6" xr3:uid="{FC5A753B-EB10-4B25-B45E-C26DD85CFAF0}" name="Uit" dataDxfId="75" totalsRowDxfId="74"/>
    <tableColumn id="9" xr3:uid="{E1FAAE6D-920F-4287-B853-5BE9E7363D18}" name="Opmerking" dataDxfId="73" totalsRowDxfId="72"/>
    <tableColumn id="10" xr3:uid="{967B5A02-059B-40CC-97C5-82D2BE08F060}" name="wedstrijd" dataDxfId="71">
      <calculatedColumnFormula>CONCATENATE(Tbl_GEKA[[#This Row],[Thuis]]," - ",Tbl_GEKA[[#This Row],[Uit]],"- -&gt; ",Tbl_GEKA[[#This Row],[Opmerking]])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bl_Voormiddag" displayName="Tbl_Voormiddag" ref="A1:G145" totalsRowShown="0" headerRowDxfId="70" dataDxfId="69">
  <autoFilter ref="A1:G145" xr:uid="{00000000-0009-0000-0100-000004000000}"/>
  <sortState xmlns:xlrd2="http://schemas.microsoft.com/office/spreadsheetml/2017/richdata2" ref="A2:G125">
    <sortCondition ref="A1:A125"/>
  </sortState>
  <tableColumns count="7">
    <tableColumn id="1" xr3:uid="{00000000-0010-0000-0300-000001000000}" name="Datum" dataDxfId="68"/>
    <tableColumn id="12" xr3:uid="{00000000-0010-0000-0300-00000C000000}" name="Weekdag" dataDxfId="67"/>
    <tableColumn id="2" xr3:uid="{00000000-0010-0000-0300-000002000000}" name="Biljart1" dataDxfId="66"/>
    <tableColumn id="3" xr3:uid="{00000000-0010-0000-0300-000003000000}" name="Biljart2" dataDxfId="65"/>
    <tableColumn id="4" xr3:uid="{00000000-0010-0000-0300-000004000000}" name="Biljart3" dataDxfId="64"/>
    <tableColumn id="5" xr3:uid="{00000000-0010-0000-0300-000005000000}" name="Biljart4" dataDxfId="63"/>
    <tableColumn id="6" xr3:uid="{00000000-0010-0000-0300-000006000000}" name="Biljart5" dataDxfId="62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bl_Namiddag" displayName="Tbl_Namiddag" ref="A1:G712" totalsRowShown="0">
  <autoFilter ref="A1:G712" xr:uid="{00000000-0009-0000-0100-000003000000}"/>
  <tableColumns count="7">
    <tableColumn id="1" xr3:uid="{00000000-0010-0000-0400-000001000000}" name="Datum" dataDxfId="61">
      <calculatedColumnFormula>A1+7</calculatedColumnFormula>
    </tableColumn>
    <tableColumn id="7" xr3:uid="{00000000-0010-0000-0400-000007000000}" name="Weekdag" dataDxfId="60">
      <calculatedColumnFormula>WEEKDAY(Tbl_Namiddag[[#This Row],[Datum]],11)</calculatedColumnFormula>
    </tableColumn>
    <tableColumn id="2" xr3:uid="{00000000-0010-0000-0400-000002000000}" name="Biljart1">
      <calculatedColumnFormula array="1">_xlfn.IFNA(INDEX(Tbl_GEKA[wedstrijd],MATCH(Tbl_Namiddag[[#This Row],[Datum]]&amp;"1",Tbl_GEKA[Datum_GEKA]&amp;Tbl_GEKA[Biljart],0)),"")</calculatedColumnFormula>
    </tableColumn>
    <tableColumn id="3" xr3:uid="{00000000-0010-0000-0400-000003000000}" name="Biljart2" dataDxfId="59">
      <calculatedColumnFormula array="1">_xlfn.IFNA(INDEX(Tbl_GEKA[wedstrijd],MATCH(Tbl_Namiddag[[#This Row],[Datum]]&amp;"2",Tbl_GEKA[Datum_GEKA]&amp;Tbl_GEKA[Biljart],0)),"")</calculatedColumnFormula>
    </tableColumn>
    <tableColumn id="4" xr3:uid="{00000000-0010-0000-0400-000004000000}" name="Biljart3" dataDxfId="58">
      <calculatedColumnFormula array="1">_xlfn.IFNA(INDEX(Tbl_GEKA[wedstrijd],MATCH(Tbl_Namiddag[[#This Row],[Datum]]&amp;"3",Tbl_GEKA[Datum_GEKA]&amp;Tbl_GEKA[Biljart],0)),"")</calculatedColumnFormula>
    </tableColumn>
    <tableColumn id="5" xr3:uid="{00000000-0010-0000-0400-000005000000}" name="Biljart4" dataDxfId="57">
      <calculatedColumnFormula array="1">_xlfn.IFNA(INDEX(Tbl_GEKA[wedstrijd],MATCH(Tbl_Namiddag[[#This Row],[Datum]]&amp;"4",Tbl_GEKA[Datum_GEKA]&amp;Tbl_GEKA[Biljart],0)),"")</calculatedColumnFormula>
    </tableColumn>
    <tableColumn id="6" xr3:uid="{00000000-0010-0000-0400-000006000000}" name="Biljart5" dataDxfId="56">
      <calculatedColumnFormula array="1">_xlfn.IFNA(INDEX(Tbl_GEKA[wedstrijd],MATCH(Tbl_Namiddag[[#This Row],[Datum]]&amp;"5",Tbl_GEKA[Datum_GEKA]&amp;Tbl_GEKA[Biljart],0)),"")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bl_Avond" displayName="Tbl_Avond" ref="A1:G952" totalsRowShown="0">
  <autoFilter ref="A1:G952" xr:uid="{00000000-0009-0000-0100-000005000000}"/>
  <tableColumns count="7">
    <tableColumn id="1" xr3:uid="{00000000-0010-0000-0500-000001000000}" name="Datum" dataDxfId="55"/>
    <tableColumn id="2" xr3:uid="{00000000-0010-0000-0500-000002000000}" name="Weekdag" dataDxfId="54">
      <calculatedColumnFormula>WEEKDAY(Tbl_Avond[[#This Row],[Datum]],11)</calculatedColumnFormula>
    </tableColumn>
    <tableColumn id="3" xr3:uid="{00000000-0010-0000-0500-000003000000}" name="Biljart1" dataDxfId="53">
      <calculatedColumnFormula array="1">_xlfn.IFNA(INDEX(Tbl_KBBB[wedstrijd],MATCH(Tbl_Avond[[#This Row],[Datum]]&amp;"1",Tbl_KBBB[Datum_KBBB]&amp;Tbl_KBBB[Biljart],0)),"")</calculatedColumnFormula>
    </tableColumn>
    <tableColumn id="4" xr3:uid="{00000000-0010-0000-0500-000004000000}" name="Biljart2" dataDxfId="52">
      <calculatedColumnFormula array="1">_xlfn.IFNA(INDEX(Tbl_KBBB[wedstrijd],MATCH(Tbl_Avond[[#This Row],[Datum]]&amp;"2",Tbl_KBBB[Datum_KBBB]&amp;Tbl_KBBB[Biljart],0)),"")</calculatedColumnFormula>
    </tableColumn>
    <tableColumn id="5" xr3:uid="{00000000-0010-0000-0500-000005000000}" name="Biljart3" dataDxfId="51">
      <calculatedColumnFormula array="1">_xlfn.IFNA(INDEX(Tbl_KBBB[wedstrijd],MATCH(Tbl_Avond[[#This Row],[Datum]]&amp;"3",Tbl_KBBB[Datum_KBBB]&amp;Tbl_KBBB[Biljart],0)),"")</calculatedColumnFormula>
    </tableColumn>
    <tableColumn id="6" xr3:uid="{00000000-0010-0000-0500-000006000000}" name="Biljart4" dataDxfId="50">
      <calculatedColumnFormula array="1">_xlfn.IFNA(INDEX(Tbl_KBBB[wedstrijd],MATCH(Tbl_Avond[[#This Row],[Datum]]&amp;"4",Tbl_KBBB[Datum_KBBB]&amp;Tbl_KBBB[Biljart],0)),"")</calculatedColumnFormula>
    </tableColumn>
    <tableColumn id="7" xr3:uid="{00000000-0010-0000-0500-000007000000}" name="Biljart5" dataDxfId="49">
      <calculatedColumnFormula array="1">_xlfn.IFNA(INDEX(Tbl_KBBB[wedstrijd],MATCH(Tbl_Avond[[#This Row],[Datum]]&amp;"5",Tbl_KBBB[Datum_KBBB]&amp;Tbl_KBBB[Biljart],0)),"")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772114D-32CC-418B-9163-EA0C7648930B}" name="Tabel101311" displayName="Tabel101311" ref="A1:T181" totalsRowShown="0" headerRowDxfId="48" dataDxfId="46" headerRowBorderDxfId="47" tableBorderDxfId="45" totalsRowBorderDxfId="44">
  <autoFilter ref="A1:T181" xr:uid="{9772114D-32CC-418B-9163-EA0C7648930B}"/>
  <tableColumns count="20">
    <tableColumn id="1" xr3:uid="{8AB06DB2-2BC3-4814-8040-68DFC423333C}" name="Datum" dataDxfId="43"/>
    <tableColumn id="2" xr3:uid="{B8BD6962-2B3E-495D-9AD8-3ED551000F56}" name="uur" dataDxfId="42"/>
    <tableColumn id="20" xr3:uid="{0D8C5491-D2C0-47AA-9FB1-09FBC597D97F}" name="Kolom1" dataDxfId="41">
      <calculatedColumnFormula>WEEKDAY(Tabel101311[[#This Row],[Datum]],2)</calculatedColumnFormula>
    </tableColumn>
    <tableColumn id="3" xr3:uid="{E9BD0FBB-A53D-4095-B27B-C8F3D07612A6}" name="Thuis" dataDxfId="40"/>
    <tableColumn id="4" xr3:uid="{257E78A0-7BE9-44A2-856A-7EDC4E391105}" name="Uit" dataDxfId="39"/>
    <tableColumn id="5" xr3:uid="{F4A13109-C81D-47D6-92E0-5B5BFB036D23}" name="Wedstrijd" dataDxfId="38"/>
    <tableColumn id="6" xr3:uid="{4111B7D9-A2C8-42CD-94F7-2933DEC6F5EA}" name="Ploeg" dataDxfId="37">
      <calculatedColumnFormula>LEFT(F2,2)&amp;" "&amp;RIGHT(E2,2)</calculatedColumnFormula>
    </tableColumn>
    <tableColumn id="8" xr3:uid="{3EDE996D-DD61-4E2D-9183-00DDAB1A1EDD}" name="Vic" dataDxfId="36"/>
    <tableColumn id="9" xr3:uid="{9D68E153-AF72-43F7-A315-141016CA698C}" name="Speler_2" dataDxfId="35"/>
    <tableColumn id="10" xr3:uid="{3319F7DB-D4A7-4631-8008-CBDDAF50431E}" name="Speler_3" dataDxfId="34"/>
    <tableColumn id="18" xr3:uid="{A10F50D3-BC19-4689-B526-EB4D1C88EBC8}" name="Speler_32" dataDxfId="33"/>
    <tableColumn id="11" xr3:uid="{8735AFD8-CBEE-44BB-9977-5032DFD2DC64}" name="Speler_4" dataDxfId="32"/>
    <tableColumn id="12" xr3:uid="{CC3C20E4-7016-4622-9EA7-1D0835AD0B36}" name="Speler_5" dataDxfId="31"/>
    <tableColumn id="13" xr3:uid="{6AAA4585-E1F6-4768-BE75-305F139BB8E1}" name="Speler_6" dataDxfId="30"/>
    <tableColumn id="14" xr3:uid="{ADEB1702-0F75-4E72-B03D-D9AACF53CDCD}" name="Speler_7" dataDxfId="29">
      <calculatedColumnFormula>COUNTA(Tabel101311[[#This Row],[Vic]:[Speler_6]])</calculatedColumnFormula>
    </tableColumn>
    <tableColumn id="7" xr3:uid="{9DB9D58E-D917-4B03-BE57-15AE6B9C6E5A}" name="Speler_8" dataDxfId="28"/>
    <tableColumn id="15" xr3:uid="{0437D714-4CD3-4240-A69A-E0B677028ED1}" name="Speler_9" dataDxfId="27"/>
    <tableColumn id="16" xr3:uid="{24974B00-8738-410C-AC5A-86236DEBFD3E}" name="Speler_10" dataDxfId="26"/>
    <tableColumn id="17" xr3:uid="{A56F7D3C-886F-4453-9E4C-8CD152253C12}" name="Speler_11" dataDxfId="25"/>
    <tableColumn id="19" xr3:uid="{2A0BDD44-05EE-476D-8A75-DB3C175E57D7}" name="Speler_12" dataDxfId="24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50"/>
  <sheetViews>
    <sheetView showGridLines="0" showRowColHeaders="0" tabSelected="1" view="pageBreakPreview" topLeftCell="A11" zoomScale="60" zoomScaleNormal="73" zoomScalePageLayoutView="25" workbookViewId="0">
      <selection activeCell="D14" sqref="D1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17.42578125" defaultRowHeight="20.100000000000001" customHeight="1" x14ac:dyDescent="0.35"/>
  <cols>
    <col min="1" max="1" width="19.42578125" style="67" bestFit="1" customWidth="1"/>
    <col min="2" max="2" width="13.5703125" style="68" hidden="1" customWidth="1"/>
    <col min="3" max="7" width="57.7109375" style="68" customWidth="1"/>
    <col min="8" max="8" width="3.42578125" style="68" customWidth="1"/>
    <col min="9" max="16384" width="17.42578125" style="68"/>
  </cols>
  <sheetData>
    <row r="1" spans="1:8" ht="20.100000000000001" customHeight="1" thickBot="1" x14ac:dyDescent="0.4">
      <c r="A1" s="67" t="s">
        <v>1</v>
      </c>
      <c r="B1" s="68" t="s">
        <v>7</v>
      </c>
      <c r="C1" s="69" t="s">
        <v>13</v>
      </c>
      <c r="D1" s="69" t="s">
        <v>14</v>
      </c>
      <c r="E1" s="69" t="s">
        <v>15</v>
      </c>
      <c r="F1" s="69" t="s">
        <v>16</v>
      </c>
      <c r="G1" s="69" t="s">
        <v>17</v>
      </c>
      <c r="H1" s="68" t="s">
        <v>84</v>
      </c>
    </row>
    <row r="2" spans="1:8" ht="20.100000000000001" customHeight="1" x14ac:dyDescent="0.35">
      <c r="A2" s="70">
        <v>46275.25</v>
      </c>
      <c r="B2" s="71" t="str">
        <f>IF(HOUR(Tbl_Bezetting[[#This Row],[Datum]])&lt;12,"voormiddag",IF(HOUR(Tbl_Bezetting[[#This Row],[Datum]])&gt;18,"avond","namiddag"))</f>
        <v>voormiddag</v>
      </c>
      <c r="C2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" s="73"/>
    </row>
    <row r="3" spans="1:8" ht="20.100000000000001" customHeight="1" x14ac:dyDescent="0.35">
      <c r="A3" s="74">
        <v>46275.583333333336</v>
      </c>
      <c r="B3" s="75" t="str">
        <f>IF(HOUR(Tbl_Bezetting[[#This Row],[Datum]])&lt;12,"voormiddag",IF(HOUR(Tbl_Bezetting[[#This Row],[Datum]])&gt;18,"avond","namiddag"))</f>
        <v>namiddag</v>
      </c>
      <c r="C3" s="75" t="str">
        <f ca="1">""&amp;IFERROR(INDEX(INDIRECT("Tbl_" &amp; Tbl_Bezetting[[#This Row],[Datum]] &amp; "[" &amp; Tbl_Bezetting[[#Headers],[Biljart1]] &amp;"]"),MATCH(INT(Tbl_Bezetting[[#This Row],[T]]),INDIRECT("Tbl_" &amp; Tbl_Bezetting[[#This Row],[Datum]] &amp; "[Datum]"),0)),"")</f>
        <v/>
      </c>
      <c r="D3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3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3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3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3" s="73"/>
    </row>
    <row r="4" spans="1:8" ht="20.100000000000001" customHeight="1" thickBot="1" x14ac:dyDescent="0.4">
      <c r="A4" s="77">
        <v>46275.791666666664</v>
      </c>
      <c r="B4" s="78" t="str">
        <f>IF(HOUR(Tbl_Bezetting[[#This Row],[Datum]])&lt;12,"voormiddag",IF(HOUR(Tbl_Bezetting[[#This Row],[Datum]])&gt;18,"avond","namiddag"))</f>
        <v>avond</v>
      </c>
      <c r="C4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1  - De Middel 2 - - &gt;VH1001</v>
      </c>
      <c r="D4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BC De Ster 1 - - &gt;VH1004</v>
      </c>
      <c r="F4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" s="73">
        <f ca="1">IF(Tbl_Bezetting[[#This Row],[Periode]]="avond",5-(COUNTBLANK(Tbl_Bezetting[[#This Row],[Biljart1]:[Biljart5]])),"-")</f>
        <v>2</v>
      </c>
    </row>
    <row r="5" spans="1:8" ht="20.100000000000001" customHeight="1" x14ac:dyDescent="0.35">
      <c r="A5" s="80">
        <f>A2+1</f>
        <v>46276.25</v>
      </c>
      <c r="B5" s="81" t="str">
        <f>IF(HOUR(Tbl_Bezetting[[#This Row],[Datum]])&lt;12,"voormiddag",IF(HOUR(Tbl_Bezetting[[#This Row],[Datum]])&gt;18,"avond","namiddag"))</f>
        <v>voormiddag</v>
      </c>
      <c r="C5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Les - J-C - - &gt; Privé</v>
      </c>
      <c r="F5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Les - J-C - - &gt; Privé</v>
      </c>
      <c r="G5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Les - J-C - - &gt; Privé</v>
      </c>
      <c r="H5" s="83"/>
    </row>
    <row r="6" spans="1:8" ht="20.100000000000001" customHeight="1" x14ac:dyDescent="0.35">
      <c r="A6" s="84">
        <f t="shared" ref="A6:A7" si="0">A3+1</f>
        <v>46276.583333333336</v>
      </c>
      <c r="B6" s="85" t="str">
        <f>IF(HOUR(Tbl_Bezetting[[#This Row],[Datum]])&lt;12,"voormiddag",IF(HOUR(Tbl_Bezetting[[#This Row],[Datum]])&gt;18,"avond","namiddag"))</f>
        <v>namiddag</v>
      </c>
      <c r="C6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Les  -  - - Privé- -&gt; </v>
      </c>
      <c r="F6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Les  -  - - Privé- -&gt; </v>
      </c>
      <c r="G6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Les  -  - - Privé- -&gt; </v>
      </c>
      <c r="H6" s="83"/>
    </row>
    <row r="7" spans="1:8" ht="20.100000000000001" customHeight="1" thickBot="1" x14ac:dyDescent="0.4">
      <c r="A7" s="87">
        <f t="shared" si="0"/>
        <v>46276.791666666664</v>
      </c>
      <c r="B7" s="88" t="str">
        <f>IF(HOUR(Tbl_Bezetting[[#This Row],[Datum]])&lt;12,"voormiddag",IF(HOUR(Tbl_Bezetting[[#This Row],[Datum]])&gt;18,"avond","namiddag"))</f>
        <v>avond</v>
      </c>
      <c r="C7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" s="83">
        <f ca="1">IF(Tbl_Bezetting[[#This Row],[Periode]]="avond",5-(COUNTBLANK(Tbl_Bezetting[[#This Row],[Biljart1]:[Biljart5]])),"-")</f>
        <v>0</v>
      </c>
    </row>
    <row r="8" spans="1:8" ht="20.100000000000001" customHeight="1" x14ac:dyDescent="0.35">
      <c r="A8" s="70">
        <f t="shared" ref="A8:A56" si="1">A2+2</f>
        <v>46277.25</v>
      </c>
      <c r="B8" s="71" t="str">
        <f>IF(HOUR(Tbl_Bezetting[[#This Row],[Datum]])&lt;12,"voormiddag",IF(HOUR(Tbl_Bezetting[[#This Row],[Datum]])&gt;18,"avond","namiddag"))</f>
        <v>voormiddag</v>
      </c>
      <c r="C8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" s="73"/>
    </row>
    <row r="9" spans="1:8" ht="20.100000000000001" customHeight="1" x14ac:dyDescent="0.35">
      <c r="A9" s="74">
        <f t="shared" si="1"/>
        <v>46277.583333333336</v>
      </c>
      <c r="B9" s="75" t="str">
        <f>IF(HOUR(Tbl_Bezetting[[#This Row],[Datum]])&lt;12,"voormiddag",IF(HOUR(Tbl_Bezetting[[#This Row],[Datum]])&gt;18,"avond","namiddag"))</f>
        <v>namiddag</v>
      </c>
      <c r="C9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" s="73"/>
    </row>
    <row r="10" spans="1:8" ht="20.100000000000001" customHeight="1" thickBot="1" x14ac:dyDescent="0.4">
      <c r="A10" s="77">
        <f t="shared" si="1"/>
        <v>46277.791666666664</v>
      </c>
      <c r="B10" s="78" t="str">
        <f>IF(HOUR(Tbl_Bezetting[[#This Row],[Datum]])&lt;12,"voormiddag",IF(HOUR(Tbl_Bezetting[[#This Row],[Datum]])&gt;18,"avond","namiddag"))</f>
        <v>avond</v>
      </c>
      <c r="C10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 1  - De Volksvriend- - &gt;PDF</v>
      </c>
      <c r="D10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 1  - De Volksvriend- - &gt;PDF</v>
      </c>
      <c r="E10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" s="73">
        <f ca="1">IF(Tbl_Bezetting[[#This Row],[Periode]]="avond",5-(COUNTBLANK(Tbl_Bezetting[[#This Row],[Biljart1]:[Biljart5]])),"-")</f>
        <v>2</v>
      </c>
    </row>
    <row r="11" spans="1:8" ht="20.100000000000001" customHeight="1" x14ac:dyDescent="0.35">
      <c r="A11" s="80">
        <f t="shared" si="1"/>
        <v>46278.25</v>
      </c>
      <c r="B11" s="81" t="str">
        <f>IF(HOUR(Tbl_Bezetting[[#This Row],[Datum]])&lt;12,"voormiddag",IF(HOUR(Tbl_Bezetting[[#This Row],[Datum]])&gt;18,"avond","namiddag"))</f>
        <v>voormiddag</v>
      </c>
      <c r="C11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11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11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11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11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11" s="83"/>
    </row>
    <row r="12" spans="1:8" ht="20.100000000000001" customHeight="1" x14ac:dyDescent="0.35">
      <c r="A12" s="84">
        <f t="shared" si="1"/>
        <v>46278.583333333336</v>
      </c>
      <c r="B12" s="85" t="str">
        <f>IF(HOUR(Tbl_Bezetting[[#This Row],[Datum]])&lt;12,"voormiddag",IF(HOUR(Tbl_Bezetting[[#This Row],[Datum]])&gt;18,"avond","namiddag"))</f>
        <v>namiddag</v>
      </c>
      <c r="C12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2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2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2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2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2" s="83"/>
    </row>
    <row r="13" spans="1:8" ht="20.100000000000001" customHeight="1" thickBot="1" x14ac:dyDescent="0.4">
      <c r="A13" s="87">
        <f t="shared" si="1"/>
        <v>46278.791666666664</v>
      </c>
      <c r="B13" s="88" t="str">
        <f>IF(HOUR(Tbl_Bezetting[[#This Row],[Datum]])&lt;12,"voormiddag",IF(HOUR(Tbl_Bezetting[[#This Row],[Datum]])&gt;18,"avond","namiddag"))</f>
        <v>avond</v>
      </c>
      <c r="C13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3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3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3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3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3" s="83">
        <f ca="1">IF(Tbl_Bezetting[[#This Row],[Periode]]="avond",5-(COUNTBLANK(Tbl_Bezetting[[#This Row],[Biljart1]:[Biljart5]])),"-")</f>
        <v>0</v>
      </c>
    </row>
    <row r="14" spans="1:8" ht="20.100000000000001" customHeight="1" x14ac:dyDescent="0.35">
      <c r="A14" s="70">
        <f t="shared" si="1"/>
        <v>46279.25</v>
      </c>
      <c r="B14" s="71" t="str">
        <f>IF(HOUR(Tbl_Bezetting[[#This Row],[Datum]])&lt;12,"voormiddag",IF(HOUR(Tbl_Bezetting[[#This Row],[Datum]])&gt;18,"avond","namiddag"))</f>
        <v>voormiddag</v>
      </c>
      <c r="C14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4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4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4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4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4" s="73"/>
    </row>
    <row r="15" spans="1:8" ht="20.100000000000001" customHeight="1" x14ac:dyDescent="0.35">
      <c r="A15" s="74">
        <f t="shared" si="1"/>
        <v>46279.583333333336</v>
      </c>
      <c r="B15" s="75" t="str">
        <f>IF(HOUR(Tbl_Bezetting[[#This Row],[Datum]])&lt;12,"voormiddag",IF(HOUR(Tbl_Bezetting[[#This Row],[Datum]])&gt;18,"avond","namiddag"))</f>
        <v>namiddag</v>
      </c>
      <c r="C15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5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5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5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5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5" s="73"/>
    </row>
    <row r="16" spans="1:8" ht="20.100000000000001" customHeight="1" thickBot="1" x14ac:dyDescent="0.4">
      <c r="A16" s="77">
        <f t="shared" si="1"/>
        <v>46279.791666666664</v>
      </c>
      <c r="B16" s="78" t="str">
        <f>IF(HOUR(Tbl_Bezetting[[#This Row],[Datum]])&lt;12,"voormiddag",IF(HOUR(Tbl_Bezetting[[#This Row],[Datum]])&gt;18,"avond","namiddag"))</f>
        <v>avond</v>
      </c>
      <c r="C16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3  - BC DE STER 1 - - &gt;KA024</v>
      </c>
      <c r="D16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6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6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6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6" s="73">
        <f ca="1">IF(Tbl_Bezetting[[#This Row],[Periode]]="avond",5-(COUNTBLANK(Tbl_Bezetting[[#This Row],[Biljart1]:[Biljart5]])),"-")</f>
        <v>1</v>
      </c>
    </row>
    <row r="17" spans="1:8" ht="20.100000000000001" customHeight="1" x14ac:dyDescent="0.35">
      <c r="A17" s="80">
        <f t="shared" si="1"/>
        <v>46280.25</v>
      </c>
      <c r="B17" s="81" t="str">
        <f>IF(HOUR(Tbl_Bezetting[[#This Row],[Datum]])&lt;12,"voormiddag",IF(HOUR(Tbl_Bezetting[[#This Row],[Datum]])&gt;18,"avond","namiddag"))</f>
        <v>voormiddag</v>
      </c>
      <c r="C17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7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7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7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7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7" s="83"/>
    </row>
    <row r="18" spans="1:8" ht="20.100000000000001" customHeight="1" x14ac:dyDescent="0.35">
      <c r="A18" s="84">
        <f t="shared" si="1"/>
        <v>46280.583333333336</v>
      </c>
      <c r="B18" s="85" t="str">
        <f>IF(HOUR(Tbl_Bezetting[[#This Row],[Datum]])&lt;12,"voormiddag",IF(HOUR(Tbl_Bezetting[[#This Row],[Datum]])&gt;18,"avond","namiddag"))</f>
        <v>namiddag</v>
      </c>
      <c r="C18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Wildert 2 - Horendonk - -&gt; GSE</v>
      </c>
      <c r="D18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Wildert 2 - Horendonk - -&gt; GSE</v>
      </c>
      <c r="E18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8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8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8" s="83"/>
    </row>
    <row r="19" spans="1:8" ht="20.100000000000001" customHeight="1" thickBot="1" x14ac:dyDescent="0.4">
      <c r="A19" s="87">
        <f t="shared" si="1"/>
        <v>46280.791666666664</v>
      </c>
      <c r="B19" s="88" t="str">
        <f>IF(HOUR(Tbl_Bezetting[[#This Row],[Datum]])&lt;12,"voormiddag",IF(HOUR(Tbl_Bezetting[[#This Row],[Datum]])&gt;18,"avond","namiddag"))</f>
        <v>avond</v>
      </c>
      <c r="C19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4  - DGQ 1 - - &gt;VL1022</v>
      </c>
      <c r="D19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9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9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9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6  - DE MIDDEL 4 - - &gt;BA2B016</v>
      </c>
      <c r="H19" s="83">
        <f ca="1">IF(Tbl_Bezetting[[#This Row],[Periode]]="avond",5-(COUNTBLANK(Tbl_Bezetting[[#This Row],[Biljart1]:[Biljart5]])),"-")</f>
        <v>2</v>
      </c>
    </row>
    <row r="20" spans="1:8" ht="20.100000000000001" customHeight="1" x14ac:dyDescent="0.35">
      <c r="A20" s="70">
        <f t="shared" si="1"/>
        <v>46281.25</v>
      </c>
      <c r="B20" s="71" t="str">
        <f>IF(HOUR(Tbl_Bezetting[[#This Row],[Datum]])&lt;12,"voormiddag",IF(HOUR(Tbl_Bezetting[[#This Row],[Datum]])&gt;18,"avond","namiddag"))</f>
        <v>voormiddag</v>
      </c>
      <c r="C20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0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0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0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0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0" s="73"/>
    </row>
    <row r="21" spans="1:8" ht="20.100000000000001" customHeight="1" x14ac:dyDescent="0.35">
      <c r="A21" s="74">
        <f t="shared" si="1"/>
        <v>46281.583333333336</v>
      </c>
      <c r="B21" s="75" t="str">
        <f>IF(HOUR(Tbl_Bezetting[[#This Row],[Datum]])&lt;12,"voormiddag",IF(HOUR(Tbl_Bezetting[[#This Row],[Datum]])&gt;18,"avond","namiddag"))</f>
        <v>namiddag</v>
      </c>
      <c r="C21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1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1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1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1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1" s="73"/>
    </row>
    <row r="22" spans="1:8" ht="20.100000000000001" customHeight="1" thickBot="1" x14ac:dyDescent="0.4">
      <c r="A22" s="77">
        <f t="shared" si="1"/>
        <v>46281.791666666664</v>
      </c>
      <c r="B22" s="78" t="str">
        <f>IF(HOUR(Tbl_Bezetting[[#This Row],[Datum]])&lt;12,"voormiddag",IF(HOUR(Tbl_Bezetting[[#This Row],[Datum]])&gt;18,"avond","namiddag"))</f>
        <v>avond</v>
      </c>
      <c r="C22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5  - DE MIDDEL 1 - - &gt;BA2A020</v>
      </c>
      <c r="D22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 2  - Den Eik 1 - - &gt;VH1010</v>
      </c>
      <c r="E22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2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2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5  - K.O.T. MEER 2 - - &gt;VL2027</v>
      </c>
      <c r="H22" s="73">
        <f ca="1">IF(Tbl_Bezetting[[#This Row],[Periode]]="avond",5-(COUNTBLANK(Tbl_Bezetting[[#This Row],[Biljart1]:[Biljart5]])),"-")</f>
        <v>3</v>
      </c>
    </row>
    <row r="23" spans="1:8" ht="20.100000000000001" customHeight="1" x14ac:dyDescent="0.35">
      <c r="A23" s="80">
        <f t="shared" si="1"/>
        <v>46282.25</v>
      </c>
      <c r="B23" s="81" t="str">
        <f>IF(HOUR(Tbl_Bezetting[[#This Row],[Datum]])&lt;12,"voormiddag",IF(HOUR(Tbl_Bezetting[[#This Row],[Datum]])&gt;18,"avond","namiddag"))</f>
        <v>voormiddag</v>
      </c>
      <c r="C23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3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3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3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3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3" s="83"/>
    </row>
    <row r="24" spans="1:8" ht="20.100000000000001" customHeight="1" x14ac:dyDescent="0.35">
      <c r="A24" s="84">
        <f t="shared" si="1"/>
        <v>46282.583333333336</v>
      </c>
      <c r="B24" s="85" t="str">
        <f>IF(HOUR(Tbl_Bezetting[[#This Row],[Datum]])&lt;12,"voormiddag",IF(HOUR(Tbl_Bezetting[[#This Row],[Datum]])&gt;18,"avond","namiddag"))</f>
        <v>namiddag</v>
      </c>
      <c r="C24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24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24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24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24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24" s="83"/>
    </row>
    <row r="25" spans="1:8" ht="20.100000000000001" customHeight="1" thickBot="1" x14ac:dyDescent="0.4">
      <c r="A25" s="87">
        <f t="shared" si="1"/>
        <v>46282.791666666664</v>
      </c>
      <c r="B25" s="88" t="str">
        <f>IF(HOUR(Tbl_Bezetting[[#This Row],[Datum]])&lt;12,"voormiddag",IF(HOUR(Tbl_Bezetting[[#This Row],[Datum]])&gt;18,"avond","namiddag"))</f>
        <v>avond</v>
      </c>
      <c r="C25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5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5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ZEVENBERGEN 2 - - &gt;KA022</v>
      </c>
      <c r="F25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5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5" s="83">
        <f ca="1">IF(Tbl_Bezetting[[#This Row],[Periode]]="avond",5-(COUNTBLANK(Tbl_Bezetting[[#This Row],[Biljart1]:[Biljart5]])),"-")</f>
        <v>1</v>
      </c>
    </row>
    <row r="26" spans="1:8" ht="20.100000000000001" customHeight="1" x14ac:dyDescent="0.35">
      <c r="A26" s="70">
        <f t="shared" si="1"/>
        <v>46283.25</v>
      </c>
      <c r="B26" s="71" t="str">
        <f>IF(HOUR(Tbl_Bezetting[[#This Row],[Datum]])&lt;12,"voormiddag",IF(HOUR(Tbl_Bezetting[[#This Row],[Datum]])&gt;18,"avond","namiddag"))</f>
        <v>voormiddag</v>
      </c>
      <c r="C26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6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6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6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6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6" s="73"/>
    </row>
    <row r="27" spans="1:8" ht="20.100000000000001" customHeight="1" x14ac:dyDescent="0.35">
      <c r="A27" s="74">
        <f t="shared" si="1"/>
        <v>46283.583333333336</v>
      </c>
      <c r="B27" s="75" t="str">
        <f>IF(HOUR(Tbl_Bezetting[[#This Row],[Datum]])&lt;12,"voormiddag",IF(HOUR(Tbl_Bezetting[[#This Row],[Datum]])&gt;18,"avond","namiddag"))</f>
        <v>namiddag</v>
      </c>
      <c r="C27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7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7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7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7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7" s="73"/>
    </row>
    <row r="28" spans="1:8" ht="20.100000000000001" customHeight="1" thickBot="1" x14ac:dyDescent="0.4">
      <c r="A28" s="77">
        <f t="shared" si="1"/>
        <v>46283.791666666664</v>
      </c>
      <c r="B28" s="78" t="str">
        <f>IF(HOUR(Tbl_Bezetting[[#This Row],[Datum]])&lt;12,"voormiddag",IF(HOUR(Tbl_Bezetting[[#This Row],[Datum]])&gt;18,"avond","namiddag"))</f>
        <v>avond</v>
      </c>
      <c r="C28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MIDDEL 1 - DE BILS- - &gt;KPU-1</v>
      </c>
      <c r="D28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MIDDEL 1 - DE BILS- - &gt;KPU-1</v>
      </c>
      <c r="E28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8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 2 - Kerkuilen- - &gt;KAPU-2</v>
      </c>
      <c r="G28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2 - Kerkuilen- - &gt;KAPU-2</v>
      </c>
      <c r="H28" s="73">
        <f ca="1">IF(Tbl_Bezetting[[#This Row],[Periode]]="avond",5-(COUNTBLANK(Tbl_Bezetting[[#This Row],[Biljart1]:[Biljart5]])),"-")</f>
        <v>4</v>
      </c>
    </row>
    <row r="29" spans="1:8" ht="20.100000000000001" customHeight="1" x14ac:dyDescent="0.35">
      <c r="A29" s="80">
        <f t="shared" si="1"/>
        <v>46284.25</v>
      </c>
      <c r="B29" s="81" t="str">
        <f>IF(HOUR(Tbl_Bezetting[[#This Row],[Datum]])&lt;12,"voormiddag",IF(HOUR(Tbl_Bezetting[[#This Row],[Datum]])&gt;18,"avond","namiddag"))</f>
        <v>voormiddag</v>
      </c>
      <c r="C29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9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9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9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9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9" s="83"/>
    </row>
    <row r="30" spans="1:8" ht="20.100000000000001" customHeight="1" x14ac:dyDescent="0.35">
      <c r="A30" s="84">
        <f t="shared" si="1"/>
        <v>46284.583333333336</v>
      </c>
      <c r="B30" s="85" t="str">
        <f>IF(HOUR(Tbl_Bezetting[[#This Row],[Datum]])&lt;12,"voormiddag",IF(HOUR(Tbl_Bezetting[[#This Row],[Datum]])&gt;18,"avond","namiddag"))</f>
        <v>namiddag</v>
      </c>
      <c r="C30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0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0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0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0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0" s="83"/>
    </row>
    <row r="31" spans="1:8" ht="20.100000000000001" customHeight="1" thickBot="1" x14ac:dyDescent="0.4">
      <c r="A31" s="87">
        <f t="shared" si="1"/>
        <v>46284.791666666664</v>
      </c>
      <c r="B31" s="88" t="str">
        <f>IF(HOUR(Tbl_Bezetting[[#This Row],[Datum]])&lt;12,"voormiddag",IF(HOUR(Tbl_Bezetting[[#This Row],[Datum]])&gt;18,"avond","namiddag"))</f>
        <v>avond</v>
      </c>
      <c r="C31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 1  - Johnny Boys- - &gt;PDF</v>
      </c>
      <c r="D31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 1  - Johnny Boys- - &gt;PDF</v>
      </c>
      <c r="E31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1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1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1" s="83">
        <f ca="1">IF(Tbl_Bezetting[[#This Row],[Periode]]="avond",5-(COUNTBLANK(Tbl_Bezetting[[#This Row],[Biljart1]:[Biljart5]])),"-")</f>
        <v>2</v>
      </c>
    </row>
    <row r="32" spans="1:8" ht="20.100000000000001" customHeight="1" x14ac:dyDescent="0.35">
      <c r="A32" s="70">
        <f t="shared" si="1"/>
        <v>46285.25</v>
      </c>
      <c r="B32" s="71" t="str">
        <f>IF(HOUR(Tbl_Bezetting[[#This Row],[Datum]])&lt;12,"voormiddag",IF(HOUR(Tbl_Bezetting[[#This Row],[Datum]])&gt;18,"avond","namiddag"))</f>
        <v>voormiddag</v>
      </c>
      <c r="C32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32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32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32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32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32" s="73"/>
    </row>
    <row r="33" spans="1:8" ht="20.100000000000001" customHeight="1" x14ac:dyDescent="0.35">
      <c r="A33" s="74">
        <f t="shared" si="1"/>
        <v>46285.583333333336</v>
      </c>
      <c r="B33" s="75" t="str">
        <f>IF(HOUR(Tbl_Bezetting[[#This Row],[Datum]])&lt;12,"voormiddag",IF(HOUR(Tbl_Bezetting[[#This Row],[Datum]])&gt;18,"avond","namiddag"))</f>
        <v>namiddag</v>
      </c>
      <c r="C33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3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3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BUYDENS Peter - DECKX G - VAN HOOF R- -&gt; </v>
      </c>
      <c r="F33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3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STAAL Marc - DECKX G - VAN HOOF R- -&gt; </v>
      </c>
      <c r="H33" s="73"/>
    </row>
    <row r="34" spans="1:8" ht="20.100000000000001" customHeight="1" thickBot="1" x14ac:dyDescent="0.4">
      <c r="A34" s="77">
        <f t="shared" si="1"/>
        <v>46285.791666666664</v>
      </c>
      <c r="B34" s="78" t="str">
        <f>IF(HOUR(Tbl_Bezetting[[#This Row],[Datum]])&lt;12,"voormiddag",IF(HOUR(Tbl_Bezetting[[#This Row],[Datum]])&gt;18,"avond","namiddag"))</f>
        <v>avond</v>
      </c>
      <c r="C34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4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4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4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4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4" s="73">
        <f ca="1">IF(Tbl_Bezetting[[#This Row],[Periode]]="avond",5-(COUNTBLANK(Tbl_Bezetting[[#This Row],[Biljart1]:[Biljart5]])),"-")</f>
        <v>0</v>
      </c>
    </row>
    <row r="35" spans="1:8" ht="20.100000000000001" customHeight="1" x14ac:dyDescent="0.35">
      <c r="A35" s="80">
        <f t="shared" si="1"/>
        <v>46286.25</v>
      </c>
      <c r="B35" s="81" t="str">
        <f>IF(HOUR(Tbl_Bezetting[[#This Row],[Datum]])&lt;12,"voormiddag",IF(HOUR(Tbl_Bezetting[[#This Row],[Datum]])&gt;18,"avond","namiddag"))</f>
        <v>voormiddag</v>
      </c>
      <c r="C35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5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5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5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5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5" s="83"/>
    </row>
    <row r="36" spans="1:8" ht="20.100000000000001" customHeight="1" x14ac:dyDescent="0.35">
      <c r="A36" s="84">
        <f t="shared" si="1"/>
        <v>46286.583333333336</v>
      </c>
      <c r="B36" s="85" t="str">
        <f>IF(HOUR(Tbl_Bezetting[[#This Row],[Datum]])&lt;12,"voormiddag",IF(HOUR(Tbl_Bezetting[[#This Row],[Datum]])&gt;18,"avond","namiddag"))</f>
        <v>namiddag</v>
      </c>
      <c r="C36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6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6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6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6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6" s="83"/>
    </row>
    <row r="37" spans="1:8" ht="20.100000000000001" customHeight="1" thickBot="1" x14ac:dyDescent="0.4">
      <c r="A37" s="87">
        <f t="shared" si="1"/>
        <v>46286.791666666664</v>
      </c>
      <c r="B37" s="88" t="str">
        <f>IF(HOUR(Tbl_Bezetting[[#This Row],[Datum]])&lt;12,"voormiddag",IF(HOUR(Tbl_Bezetting[[#This Row],[Datum]])&gt;18,"avond","namiddag"))</f>
        <v>avond</v>
      </c>
      <c r="C37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Brouwer Raf - Stas M-L - Janssens R- - &gt;IndVL_18-40</v>
      </c>
      <c r="D37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7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Brouwer Raf - Stas M-L - Janssens R- - &gt;IndVL_18-40</v>
      </c>
      <c r="F37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7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7" s="83">
        <f ca="1">IF(Tbl_Bezetting[[#This Row],[Periode]]="avond",5-(COUNTBLANK(Tbl_Bezetting[[#This Row],[Biljart1]:[Biljart5]])),"-")</f>
        <v>2</v>
      </c>
    </row>
    <row r="38" spans="1:8" ht="20.100000000000001" customHeight="1" x14ac:dyDescent="0.35">
      <c r="A38" s="70">
        <f t="shared" si="1"/>
        <v>46287.25</v>
      </c>
      <c r="B38" s="71" t="str">
        <f>IF(HOUR(Tbl_Bezetting[[#This Row],[Datum]])&lt;12,"voormiddag",IF(HOUR(Tbl_Bezetting[[#This Row],[Datum]])&gt;18,"avond","namiddag"))</f>
        <v>voormiddag</v>
      </c>
      <c r="C38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8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8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8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8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8" s="73"/>
    </row>
    <row r="39" spans="1:8" ht="20.100000000000001" customHeight="1" x14ac:dyDescent="0.35">
      <c r="A39" s="74">
        <f t="shared" si="1"/>
        <v>46287.583333333336</v>
      </c>
      <c r="B39" s="75" t="str">
        <f>IF(HOUR(Tbl_Bezetting[[#This Row],[Datum]])&lt;12,"voormiddag",IF(HOUR(Tbl_Bezetting[[#This Row],[Datum]])&gt;18,"avond","namiddag"))</f>
        <v>namiddag</v>
      </c>
      <c r="C39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 Wildert 2 - Nispen - -&gt; B/N</v>
      </c>
      <c r="D39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 Wildert 2 - Nispen - -&gt; B/N</v>
      </c>
      <c r="E39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9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9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9" s="73"/>
    </row>
    <row r="40" spans="1:8" ht="20.100000000000001" customHeight="1" thickBot="1" x14ac:dyDescent="0.4">
      <c r="A40" s="77">
        <f t="shared" si="1"/>
        <v>46287.791666666664</v>
      </c>
      <c r="B40" s="78" t="str">
        <f>IF(HOUR(Tbl_Bezetting[[#This Row],[Datum]])&lt;12,"voormiddag",IF(HOUR(Tbl_Bezetting[[#This Row],[Datum]])&gt;18,"avond","namiddag"))</f>
        <v>avond</v>
      </c>
      <c r="C40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0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0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Scholtis V. - BORBURGH Ab- VD ABBEELE - - &gt;IndVl_45-60</v>
      </c>
      <c r="F40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0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Vgestel R. - BORBURGH Ab- VD ABBEELE - - &gt;IndVl_45-60</v>
      </c>
      <c r="H40" s="73">
        <f ca="1">IF(Tbl_Bezetting[[#This Row],[Periode]]="avond",5-(COUNTBLANK(Tbl_Bezetting[[#This Row],[Biljart1]:[Biljart5]])),"-")</f>
        <v>2</v>
      </c>
    </row>
    <row r="41" spans="1:8" ht="20.100000000000001" customHeight="1" x14ac:dyDescent="0.35">
      <c r="A41" s="80">
        <f t="shared" si="1"/>
        <v>46288.25</v>
      </c>
      <c r="B41" s="81" t="str">
        <f>IF(HOUR(Tbl_Bezetting[[#This Row],[Datum]])&lt;12,"voormiddag",IF(HOUR(Tbl_Bezetting[[#This Row],[Datum]])&gt;18,"avond","namiddag"))</f>
        <v>voormiddag</v>
      </c>
      <c r="C41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1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1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1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1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1" s="83"/>
    </row>
    <row r="42" spans="1:8" ht="20.100000000000001" customHeight="1" x14ac:dyDescent="0.35">
      <c r="A42" s="84">
        <f t="shared" si="1"/>
        <v>46288.583333333336</v>
      </c>
      <c r="B42" s="85" t="str">
        <f>IF(HOUR(Tbl_Bezetting[[#This Row],[Datum]])&lt;12,"voormiddag",IF(HOUR(Tbl_Bezetting[[#This Row],[Datum]])&gt;18,"avond","namiddag"))</f>
        <v>namiddag</v>
      </c>
      <c r="C42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2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2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2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2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2" s="83"/>
    </row>
    <row r="43" spans="1:8" ht="20.100000000000001" customHeight="1" thickBot="1" x14ac:dyDescent="0.4">
      <c r="A43" s="87">
        <f t="shared" si="1"/>
        <v>46288.791666666664</v>
      </c>
      <c r="B43" s="88" t="str">
        <f>IF(HOUR(Tbl_Bezetting[[#This Row],[Datum]])&lt;12,"voormiddag",IF(HOUR(Tbl_Bezetting[[#This Row],[Datum]])&gt;18,"avond","namiddag"))</f>
        <v>avond</v>
      </c>
      <c r="C43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CLOOTS J - HARZE F - VTHIELEN A- - &gt;IndVL170-240</v>
      </c>
      <c r="D43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3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9 - BC Calypso- - &gt;ADL 123219</v>
      </c>
      <c r="F43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3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LOOS M - HARZE F - VTHIELEN A- - &gt;IndVL170-240</v>
      </c>
      <c r="H43" s="83">
        <f ca="1">IF(Tbl_Bezetting[[#This Row],[Periode]]="avond",5-(COUNTBLANK(Tbl_Bezetting[[#This Row],[Biljart1]:[Biljart5]])),"-")</f>
        <v>3</v>
      </c>
    </row>
    <row r="44" spans="1:8" ht="20.100000000000001" customHeight="1" x14ac:dyDescent="0.35">
      <c r="A44" s="70">
        <f t="shared" si="1"/>
        <v>46289.25</v>
      </c>
      <c r="B44" s="71" t="str">
        <f>IF(HOUR(Tbl_Bezetting[[#This Row],[Datum]])&lt;12,"voormiddag",IF(HOUR(Tbl_Bezetting[[#This Row],[Datum]])&gt;18,"avond","namiddag"))</f>
        <v>voormiddag</v>
      </c>
      <c r="C44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4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4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4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4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4" s="73"/>
    </row>
    <row r="45" spans="1:8" ht="20.100000000000001" customHeight="1" x14ac:dyDescent="0.35">
      <c r="A45" s="74">
        <f t="shared" si="1"/>
        <v>46289.583333333336</v>
      </c>
      <c r="B45" s="75" t="str">
        <f>IF(HOUR(Tbl_Bezetting[[#This Row],[Datum]])&lt;12,"voormiddag",IF(HOUR(Tbl_Bezetting[[#This Row],[Datum]])&gt;18,"avond","namiddag"))</f>
        <v>namiddag</v>
      </c>
      <c r="C45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45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45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45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45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45" s="73"/>
    </row>
    <row r="46" spans="1:8" ht="20.100000000000001" customHeight="1" thickBot="1" x14ac:dyDescent="0.4">
      <c r="A46" s="90">
        <f t="shared" si="1"/>
        <v>46289.791666666664</v>
      </c>
      <c r="B46" s="78" t="str">
        <f>IF(HOUR(Tbl_Bezetting[[#This Row],[Datum]])&lt;12,"voormiddag",IF(HOUR(Tbl_Bezetting[[#This Row],[Datum]])&gt;18,"avond","namiddag"))</f>
        <v>avond</v>
      </c>
      <c r="C46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6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6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Francken R. - SCHURMANN J. - VDHeuvel L.- - &gt;IndVl_45-60</v>
      </c>
      <c r="F46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6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Goetkint M. - SCHURMANN J. - VDHeuvel L.- - &gt;IndVl_45-60</v>
      </c>
      <c r="H46" s="73">
        <f ca="1">IF(Tbl_Bezetting[[#This Row],[Periode]]="avond",5-(COUNTBLANK(Tbl_Bezetting[[#This Row],[Biljart1]:[Biljart5]])),"-")</f>
        <v>2</v>
      </c>
    </row>
    <row r="47" spans="1:8" ht="20.100000000000001" customHeight="1" x14ac:dyDescent="0.35">
      <c r="A47" s="80">
        <f>A41+2</f>
        <v>46290.25</v>
      </c>
      <c r="B47" s="81" t="str">
        <f>IF(HOUR(Tbl_Bezetting[[#This Row],[Datum]])&lt;12,"voormiddag",IF(HOUR(Tbl_Bezetting[[#This Row],[Datum]])&gt;18,"avond","namiddag"))</f>
        <v>voormiddag</v>
      </c>
      <c r="C47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7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7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Les - J-C - - &gt; Privé</v>
      </c>
      <c r="F47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Les - J-C - - &gt; Privé</v>
      </c>
      <c r="G47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Les - J-C - - &gt; Privé</v>
      </c>
      <c r="H47" s="83"/>
    </row>
    <row r="48" spans="1:8" ht="20.100000000000001" customHeight="1" x14ac:dyDescent="0.35">
      <c r="A48" s="84">
        <f t="shared" si="1"/>
        <v>46290.583333333336</v>
      </c>
      <c r="B48" s="85" t="str">
        <f>IF(HOUR(Tbl_Bezetting[[#This Row],[Datum]])&lt;12,"voormiddag",IF(HOUR(Tbl_Bezetting[[#This Row],[Datum]])&gt;18,"avond","namiddag"))</f>
        <v>namiddag</v>
      </c>
      <c r="C48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8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8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Les  -  - - Privé- -&gt; </v>
      </c>
      <c r="F48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Les  -  - - Privé- -&gt; </v>
      </c>
      <c r="G48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Les  -  - - Privé- -&gt; </v>
      </c>
      <c r="H48" s="83"/>
    </row>
    <row r="49" spans="1:8" ht="20.100000000000001" customHeight="1" thickBot="1" x14ac:dyDescent="0.4">
      <c r="A49" s="87">
        <f t="shared" si="1"/>
        <v>46290.791666666664</v>
      </c>
      <c r="B49" s="88" t="str">
        <f>IF(HOUR(Tbl_Bezetting[[#This Row],[Datum]])&lt;12,"voormiddag",IF(HOUR(Tbl_Bezetting[[#This Row],[Datum]])&gt;18,"avond","namiddag"))</f>
        <v>avond</v>
      </c>
      <c r="C49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MIDDEL 1 - BIEZEN 2- - &gt;KPU-1</v>
      </c>
      <c r="D49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MIDDEL 1 - BIEZEN 2- - &gt;KPU-1</v>
      </c>
      <c r="E49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9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 2 - Den Thys- - &gt;KAPU-2</v>
      </c>
      <c r="G49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2 - Den Thys- - &gt;KAPU-2</v>
      </c>
      <c r="H49" s="83">
        <f ca="1">IF(Tbl_Bezetting[[#This Row],[Periode]]="avond",5-(COUNTBLANK(Tbl_Bezetting[[#This Row],[Biljart1]:[Biljart5]])),"-")</f>
        <v>4</v>
      </c>
    </row>
    <row r="50" spans="1:8" ht="20.100000000000001" customHeight="1" x14ac:dyDescent="0.35">
      <c r="A50" s="70">
        <f t="shared" si="1"/>
        <v>46291.25</v>
      </c>
      <c r="B50" s="71" t="str">
        <f>IF(HOUR(Tbl_Bezetting[[#This Row],[Datum]])&lt;12,"voormiddag",IF(HOUR(Tbl_Bezetting[[#This Row],[Datum]])&gt;18,"avond","namiddag"))</f>
        <v>voormiddag</v>
      </c>
      <c r="C50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0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0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0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0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0" s="73"/>
    </row>
    <row r="51" spans="1:8" ht="20.100000000000001" customHeight="1" x14ac:dyDescent="0.35">
      <c r="A51" s="74">
        <f t="shared" si="1"/>
        <v>46291.583333333336</v>
      </c>
      <c r="B51" s="75" t="str">
        <f>IF(HOUR(Tbl_Bezetting[[#This Row],[Datum]])&lt;12,"voormiddag",IF(HOUR(Tbl_Bezetting[[#This Row],[Datum]])&gt;18,"avond","namiddag"))</f>
        <v>namiddag</v>
      </c>
      <c r="C51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1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1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1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1" s="91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1" s="73"/>
    </row>
    <row r="52" spans="1:8" ht="20.100000000000001" customHeight="1" thickBot="1" x14ac:dyDescent="0.4">
      <c r="A52" s="90">
        <f t="shared" si="1"/>
        <v>46291.791666666664</v>
      </c>
      <c r="B52" s="78" t="str">
        <f>IF(HOUR(Tbl_Bezetting[[#This Row],[Datum]])&lt;12,"voormiddag",IF(HOUR(Tbl_Bezetting[[#This Row],[Datum]])&gt;18,"avond","namiddag"))</f>
        <v>avond</v>
      </c>
      <c r="C52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 1  - Starrenhof- - &gt;PDF</v>
      </c>
      <c r="D52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 1  - Starrenhof- - &gt;PDF</v>
      </c>
      <c r="E52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2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2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2" s="73">
        <f ca="1">IF(Tbl_Bezetting[[#This Row],[Periode]]="avond",5-(COUNTBLANK(Tbl_Bezetting[[#This Row],[Biljart1]:[Biljart5]])),"-")</f>
        <v>2</v>
      </c>
    </row>
    <row r="53" spans="1:8" ht="20.100000000000001" customHeight="1" x14ac:dyDescent="0.35">
      <c r="A53" s="80">
        <f t="shared" si="1"/>
        <v>46292.25</v>
      </c>
      <c r="B53" s="81" t="str">
        <f>IF(HOUR(Tbl_Bezetting[[#This Row],[Datum]])&lt;12,"voormiddag",IF(HOUR(Tbl_Bezetting[[#This Row],[Datum]])&gt;18,"avond","namiddag"))</f>
        <v>voormiddag</v>
      </c>
      <c r="C53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53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53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53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53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53" s="83"/>
    </row>
    <row r="54" spans="1:8" ht="20.100000000000001" customHeight="1" x14ac:dyDescent="0.35">
      <c r="A54" s="84">
        <f t="shared" si="1"/>
        <v>46292.583333333336</v>
      </c>
      <c r="B54" s="85" t="str">
        <f>IF(HOUR(Tbl_Bezetting[[#This Row],[Datum]])&lt;12,"voormiddag",IF(HOUR(Tbl_Bezetting[[#This Row],[Datum]])&gt;18,"avond","namiddag"))</f>
        <v>namiddag</v>
      </c>
      <c r="C54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4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4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4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4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4" s="83"/>
    </row>
    <row r="55" spans="1:8" ht="20.100000000000001" customHeight="1" thickBot="1" x14ac:dyDescent="0.4">
      <c r="A55" s="87">
        <f t="shared" si="1"/>
        <v>46292.791666666664</v>
      </c>
      <c r="B55" s="88" t="str">
        <f>IF(HOUR(Tbl_Bezetting[[#This Row],[Datum]])&lt;12,"voormiddag",IF(HOUR(Tbl_Bezetting[[#This Row],[Datum]])&gt;18,"avond","namiddag"))</f>
        <v>avond</v>
      </c>
      <c r="C55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5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5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5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5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5" s="83">
        <f ca="1">IF(Tbl_Bezetting[[#This Row],[Periode]]="avond",5-(COUNTBLANK(Tbl_Bezetting[[#This Row],[Biljart1]:[Biljart5]])),"-")</f>
        <v>0</v>
      </c>
    </row>
    <row r="56" spans="1:8" ht="20.100000000000001" customHeight="1" x14ac:dyDescent="0.35">
      <c r="A56" s="70">
        <f t="shared" si="1"/>
        <v>46293.25</v>
      </c>
      <c r="B56" s="71" t="str">
        <f>IF(HOUR(Tbl_Bezetting[[#This Row],[Datum]])&lt;12,"voormiddag",IF(HOUR(Tbl_Bezetting[[#This Row],[Datum]])&gt;18,"avond","namiddag"))</f>
        <v>voormiddag</v>
      </c>
      <c r="C56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6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6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6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6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6" s="73"/>
    </row>
    <row r="57" spans="1:8" ht="20.100000000000001" customHeight="1" x14ac:dyDescent="0.35">
      <c r="A57" s="74">
        <f t="shared" ref="A57:A120" si="2">A51+2</f>
        <v>46293.583333333336</v>
      </c>
      <c r="B57" s="75" t="str">
        <f>IF(HOUR(Tbl_Bezetting[[#This Row],[Datum]])&lt;12,"voormiddag",IF(HOUR(Tbl_Bezetting[[#This Row],[Datum]])&gt;18,"avond","namiddag"))</f>
        <v>namiddag</v>
      </c>
      <c r="C57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7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7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7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7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7" s="73"/>
    </row>
    <row r="58" spans="1:8" ht="20.100000000000001" customHeight="1" thickBot="1" x14ac:dyDescent="0.4">
      <c r="A58" s="90">
        <f t="shared" si="2"/>
        <v>46293.791666666664</v>
      </c>
      <c r="B58" s="78" t="str">
        <f>IF(HOUR(Tbl_Bezetting[[#This Row],[Datum]])&lt;12,"voormiddag",IF(HOUR(Tbl_Bezetting[[#This Row],[Datum]])&gt;18,"avond","namiddag"))</f>
        <v>avond</v>
      </c>
      <c r="C58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2  - GOBBENDONCKSE 1 - - &gt;BA2B022</v>
      </c>
      <c r="D58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8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8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8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8" s="73">
        <f ca="1">IF(Tbl_Bezetting[[#This Row],[Periode]]="avond",5-(COUNTBLANK(Tbl_Bezetting[[#This Row],[Biljart1]:[Biljart5]])),"-")</f>
        <v>1</v>
      </c>
    </row>
    <row r="59" spans="1:8" ht="20.100000000000001" customHeight="1" x14ac:dyDescent="0.35">
      <c r="A59" s="80">
        <f t="shared" si="2"/>
        <v>46294.25</v>
      </c>
      <c r="B59" s="81" t="str">
        <f>IF(HOUR(Tbl_Bezetting[[#This Row],[Datum]])&lt;12,"voormiddag",IF(HOUR(Tbl_Bezetting[[#This Row],[Datum]])&gt;18,"avond","namiddag"))</f>
        <v>voormiddag</v>
      </c>
      <c r="C59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9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9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9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9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9" s="83"/>
    </row>
    <row r="60" spans="1:8" ht="20.100000000000001" customHeight="1" x14ac:dyDescent="0.35">
      <c r="A60" s="84">
        <f t="shared" si="2"/>
        <v>46294.583333333336</v>
      </c>
      <c r="B60" s="85" t="str">
        <f>IF(HOUR(Tbl_Bezetting[[#This Row],[Datum]])&lt;12,"voormiddag",IF(HOUR(Tbl_Bezetting[[#This Row],[Datum]])&gt;18,"avond","namiddag"))</f>
        <v>namiddag</v>
      </c>
      <c r="C60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0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0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0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0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0" s="83"/>
    </row>
    <row r="61" spans="1:8" ht="20.100000000000001" customHeight="1" thickBot="1" x14ac:dyDescent="0.4">
      <c r="A61" s="87">
        <f t="shared" si="2"/>
        <v>46294.791666666664</v>
      </c>
      <c r="B61" s="88" t="str">
        <f>IF(HOUR(Tbl_Bezetting[[#This Row],[Datum]])&lt;12,"voormiddag",IF(HOUR(Tbl_Bezetting[[#This Row],[Datum]])&gt;18,"avond","namiddag"))</f>
        <v>avond</v>
      </c>
      <c r="C61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1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1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1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1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BC DE KERN 1 - - &gt;DK2D024</v>
      </c>
      <c r="H61" s="83">
        <f ca="1">IF(Tbl_Bezetting[[#This Row],[Periode]]="avond",5-(COUNTBLANK(Tbl_Bezetting[[#This Row],[Biljart1]:[Biljart5]])),"-")</f>
        <v>1</v>
      </c>
    </row>
    <row r="62" spans="1:8" ht="20.100000000000001" customHeight="1" x14ac:dyDescent="0.35">
      <c r="A62" s="70">
        <f t="shared" si="2"/>
        <v>46295.25</v>
      </c>
      <c r="B62" s="71" t="str">
        <f>IF(HOUR(Tbl_Bezetting[[#This Row],[Datum]])&lt;12,"voormiddag",IF(HOUR(Tbl_Bezetting[[#This Row],[Datum]])&gt;18,"avond","namiddag"))</f>
        <v>voormiddag</v>
      </c>
      <c r="C62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2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2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2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2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2" s="73"/>
    </row>
    <row r="63" spans="1:8" ht="20.100000000000001" customHeight="1" x14ac:dyDescent="0.35">
      <c r="A63" s="74">
        <f t="shared" si="2"/>
        <v>46295.583333333336</v>
      </c>
      <c r="B63" s="75" t="str">
        <f>IF(HOUR(Tbl_Bezetting[[#This Row],[Datum]])&lt;12,"voormiddag",IF(HOUR(Tbl_Bezetting[[#This Row],[Datum]])&gt;18,"avond","namiddag"))</f>
        <v>namiddag</v>
      </c>
      <c r="C63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3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3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3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3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3" s="73"/>
    </row>
    <row r="64" spans="1:8" ht="20.100000000000001" customHeight="1" thickBot="1" x14ac:dyDescent="0.4">
      <c r="A64" s="90">
        <f t="shared" si="2"/>
        <v>46295.791666666664</v>
      </c>
      <c r="B64" s="78" t="str">
        <f>IF(HOUR(Tbl_Bezetting[[#This Row],[Datum]])&lt;12,"voormiddag",IF(HOUR(Tbl_Bezetting[[#This Row],[Datum]])&gt;18,"avond","namiddag"))</f>
        <v>avond</v>
      </c>
      <c r="C64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4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4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4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4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5  - GOBBENDONCKSE 1 - - &gt;VL2035</v>
      </c>
      <c r="H64" s="73">
        <f ca="1">IF(Tbl_Bezetting[[#This Row],[Periode]]="avond",5-(COUNTBLANK(Tbl_Bezetting[[#This Row],[Biljart1]:[Biljart5]])),"-")</f>
        <v>1</v>
      </c>
    </row>
    <row r="65" spans="1:8" ht="20.100000000000001" customHeight="1" x14ac:dyDescent="0.35">
      <c r="A65" s="80">
        <f t="shared" si="2"/>
        <v>46296.25</v>
      </c>
      <c r="B65" s="81" t="str">
        <f>IF(HOUR(Tbl_Bezetting[[#This Row],[Datum]])&lt;12,"voormiddag",IF(HOUR(Tbl_Bezetting[[#This Row],[Datum]])&gt;18,"avond","namiddag"))</f>
        <v>voormiddag</v>
      </c>
      <c r="C65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5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5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5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5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5" s="83"/>
    </row>
    <row r="66" spans="1:8" ht="20.100000000000001" customHeight="1" x14ac:dyDescent="0.35">
      <c r="A66" s="84">
        <f t="shared" si="2"/>
        <v>46296.583333333336</v>
      </c>
      <c r="B66" s="85" t="str">
        <f>IF(HOUR(Tbl_Bezetting[[#This Row],[Datum]])&lt;12,"voormiddag",IF(HOUR(Tbl_Bezetting[[#This Row],[Datum]])&gt;18,"avond","namiddag"))</f>
        <v>namiddag</v>
      </c>
      <c r="C66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66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66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66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66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66" s="83"/>
    </row>
    <row r="67" spans="1:8" ht="20.100000000000001" customHeight="1" thickBot="1" x14ac:dyDescent="0.4">
      <c r="A67" s="87">
        <f t="shared" si="2"/>
        <v>46296.791666666664</v>
      </c>
      <c r="B67" s="88" t="str">
        <f>IF(HOUR(Tbl_Bezetting[[#This Row],[Datum]])&lt;12,"voormiddag",IF(HOUR(Tbl_Bezetting[[#This Row],[Datum]])&gt;18,"avond","namiddag"))</f>
        <v>avond</v>
      </c>
      <c r="C67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7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7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7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7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BC OP DE MEIR 1 - - &gt;BA2A028</v>
      </c>
      <c r="H67" s="83">
        <f ca="1">IF(Tbl_Bezetting[[#This Row],[Periode]]="avond",5-(COUNTBLANK(Tbl_Bezetting[[#This Row],[Biljart1]:[Biljart5]])),"-")</f>
        <v>1</v>
      </c>
    </row>
    <row r="68" spans="1:8" ht="20.100000000000001" customHeight="1" x14ac:dyDescent="0.35">
      <c r="A68" s="70">
        <f t="shared" ref="A68:A73" si="3">A62+2</f>
        <v>46297.25</v>
      </c>
      <c r="B68" s="71" t="str">
        <f>IF(HOUR(Tbl_Bezetting[[#This Row],[Datum]])&lt;12,"voormiddag",IF(HOUR(Tbl_Bezetting[[#This Row],[Datum]])&gt;18,"avond","namiddag"))</f>
        <v>voormiddag</v>
      </c>
      <c r="C68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8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8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8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8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8" s="73"/>
    </row>
    <row r="69" spans="1:8" ht="20.100000000000001" customHeight="1" x14ac:dyDescent="0.35">
      <c r="A69" s="74">
        <f t="shared" si="3"/>
        <v>46297.583333333336</v>
      </c>
      <c r="B69" s="75" t="str">
        <f>IF(HOUR(Tbl_Bezetting[[#This Row],[Datum]])&lt;12,"voormiddag",IF(HOUR(Tbl_Bezetting[[#This Row],[Datum]])&gt;18,"avond","namiddag"))</f>
        <v>namiddag</v>
      </c>
      <c r="C69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9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9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9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9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9" s="73"/>
    </row>
    <row r="70" spans="1:8" ht="20.100000000000001" customHeight="1" thickBot="1" x14ac:dyDescent="0.4">
      <c r="A70" s="90">
        <f t="shared" si="3"/>
        <v>46297.791666666664</v>
      </c>
      <c r="B70" s="78" t="str">
        <f>IF(HOUR(Tbl_Bezetting[[#This Row],[Datum]])&lt;12,"voormiddag",IF(HOUR(Tbl_Bezetting[[#This Row],[Datum]])&gt;18,"avond","namiddag"))</f>
        <v>avond</v>
      </c>
      <c r="C70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 1  - SCHIL-DORP 2 - - &gt;KA014</v>
      </c>
      <c r="D70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0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0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0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 - BC KAPELSE 2 - - &gt;DK2B028</v>
      </c>
      <c r="H70" s="73">
        <f ca="1">IF(Tbl_Bezetting[[#This Row],[Periode]]="avond",5-(COUNTBLANK(Tbl_Bezetting[[#This Row],[Biljart1]:[Biljart5]])),"-")</f>
        <v>2</v>
      </c>
    </row>
    <row r="71" spans="1:8" ht="20.100000000000001" customHeight="1" x14ac:dyDescent="0.35">
      <c r="A71" s="80">
        <f t="shared" si="3"/>
        <v>46298.25</v>
      </c>
      <c r="B71" s="81" t="str">
        <f>IF(HOUR(Tbl_Bezetting[[#This Row],[Datum]])&lt;12,"voormiddag",IF(HOUR(Tbl_Bezetting[[#This Row],[Datum]])&gt;18,"avond","namiddag"))</f>
        <v>voormiddag</v>
      </c>
      <c r="C71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1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1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1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1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1" s="83"/>
    </row>
    <row r="72" spans="1:8" ht="20.100000000000001" customHeight="1" x14ac:dyDescent="0.35">
      <c r="A72" s="84">
        <f t="shared" si="3"/>
        <v>46298.583333333336</v>
      </c>
      <c r="B72" s="85" t="str">
        <f>IF(HOUR(Tbl_Bezetting[[#This Row],[Datum]])&lt;12,"voormiddag",IF(HOUR(Tbl_Bezetting[[#This Row],[Datum]])&gt;18,"avond","namiddag"))</f>
        <v>namiddag</v>
      </c>
      <c r="C72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VDB BERGH J - V LOON E - Peeters J- -&gt; IndVl110-150</v>
      </c>
      <c r="D72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2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CLOOTS L - CAILLIAU G - V LOON E- -&gt; IndVl110-150</v>
      </c>
      <c r="F72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2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VD SANDEN Roland - PEETERS J - CAILLIAU G- -&gt; IndVl110-150</v>
      </c>
      <c r="H72" s="83"/>
    </row>
    <row r="73" spans="1:8" ht="20.100000000000001" customHeight="1" thickBot="1" x14ac:dyDescent="0.4">
      <c r="A73" s="87">
        <f t="shared" si="3"/>
        <v>46298.791666666664</v>
      </c>
      <c r="B73" s="88" t="str">
        <f>IF(HOUR(Tbl_Bezetting[[#This Row],[Datum]])&lt;12,"voormiddag",IF(HOUR(Tbl_Bezetting[[#This Row],[Datum]])&gt;18,"avond","namiddag"))</f>
        <v>avond</v>
      </c>
      <c r="C73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3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3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3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3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3" s="83">
        <f ca="1">IF(Tbl_Bezetting[[#This Row],[Periode]]="avond",5-(COUNTBLANK(Tbl_Bezetting[[#This Row],[Biljart1]:[Biljart5]])),"-")</f>
        <v>0</v>
      </c>
    </row>
    <row r="74" spans="1:8" ht="20.100000000000001" customHeight="1" x14ac:dyDescent="0.35">
      <c r="A74" s="70">
        <f t="shared" si="2"/>
        <v>46299.25</v>
      </c>
      <c r="B74" s="71" t="str">
        <f>IF(HOUR(Tbl_Bezetting[[#This Row],[Datum]])&lt;12,"voormiddag",IF(HOUR(Tbl_Bezetting[[#This Row],[Datum]])&gt;18,"avond","namiddag"))</f>
        <v>voormiddag</v>
      </c>
      <c r="C74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74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74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74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74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74" s="73"/>
    </row>
    <row r="75" spans="1:8" ht="20.100000000000001" customHeight="1" x14ac:dyDescent="0.35">
      <c r="A75" s="74">
        <f t="shared" si="2"/>
        <v>46299.583333333336</v>
      </c>
      <c r="B75" s="75" t="str">
        <f>IF(HOUR(Tbl_Bezetting[[#This Row],[Datum]])&lt;12,"voormiddag",IF(HOUR(Tbl_Bezetting[[#This Row],[Datum]])&gt;18,"avond","namiddag"))</f>
        <v>namiddag</v>
      </c>
      <c r="C75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5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5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5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5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5" s="73"/>
    </row>
    <row r="76" spans="1:8" ht="20.100000000000001" customHeight="1" thickBot="1" x14ac:dyDescent="0.4">
      <c r="A76" s="77">
        <f t="shared" si="2"/>
        <v>46299.791666666664</v>
      </c>
      <c r="B76" s="78" t="str">
        <f>IF(HOUR(Tbl_Bezetting[[#This Row],[Datum]])&lt;12,"voormiddag",IF(HOUR(Tbl_Bezetting[[#This Row],[Datum]])&gt;18,"avond","namiddag"))</f>
        <v>avond</v>
      </c>
      <c r="C76" s="78" t="s">
        <v>216</v>
      </c>
      <c r="D76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6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6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6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6" s="73">
        <f ca="1">IF(Tbl_Bezetting[[#This Row],[Periode]]="avond",5-(COUNTBLANK(Tbl_Bezetting[[#This Row],[Biljart1]:[Biljart5]])),"-")</f>
        <v>1</v>
      </c>
    </row>
    <row r="77" spans="1:8" ht="20.100000000000001" customHeight="1" x14ac:dyDescent="0.35">
      <c r="A77" s="80">
        <f t="shared" si="2"/>
        <v>46300.25</v>
      </c>
      <c r="B77" s="81" t="str">
        <f>IF(HOUR(Tbl_Bezetting[[#This Row],[Datum]])&lt;12,"voormiddag",IF(HOUR(Tbl_Bezetting[[#This Row],[Datum]])&gt;18,"avond","namiddag"))</f>
        <v>voormiddag</v>
      </c>
      <c r="C77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7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7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7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7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7" s="83"/>
    </row>
    <row r="78" spans="1:8" ht="20.100000000000001" customHeight="1" x14ac:dyDescent="0.35">
      <c r="A78" s="84">
        <f t="shared" si="2"/>
        <v>46300.583333333336</v>
      </c>
      <c r="B78" s="85" t="str">
        <f>IF(HOUR(Tbl_Bezetting[[#This Row],[Datum]])&lt;12,"voormiddag",IF(HOUR(Tbl_Bezetting[[#This Row],[Datum]])&gt;18,"avond","namiddag"))</f>
        <v>namiddag</v>
      </c>
      <c r="C78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8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8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8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8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8" s="83"/>
    </row>
    <row r="79" spans="1:8" ht="20.100000000000001" customHeight="1" thickBot="1" x14ac:dyDescent="0.4">
      <c r="A79" s="87">
        <f t="shared" si="2"/>
        <v>46300.791666666664</v>
      </c>
      <c r="B79" s="88" t="str">
        <f>IF(HOUR(Tbl_Bezetting[[#This Row],[Datum]])&lt;12,"voormiddag",IF(HOUR(Tbl_Bezetting[[#This Row],[Datum]])&gt;18,"avond","namiddag"))</f>
        <v>avond</v>
      </c>
      <c r="C79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9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9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Wierix H. - BORREMANS M. - Heirbaut G.- - &gt;IndVl_45-60</v>
      </c>
      <c r="F79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9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K.O.T. MEER 1 - - &gt;VL1026</v>
      </c>
      <c r="H79" s="83">
        <f ca="1">IF(Tbl_Bezetting[[#This Row],[Periode]]="avond",5-(COUNTBLANK(Tbl_Bezetting[[#This Row],[Biljart1]:[Biljart5]])),"-")</f>
        <v>2</v>
      </c>
    </row>
    <row r="80" spans="1:8" ht="20.100000000000001" customHeight="1" x14ac:dyDescent="0.35">
      <c r="A80" s="70">
        <f t="shared" ref="A80:A85" si="4">A74+2</f>
        <v>46301.25</v>
      </c>
      <c r="B80" s="71" t="str">
        <f>IF(HOUR(Tbl_Bezetting[[#This Row],[Datum]])&lt;12,"voormiddag",IF(HOUR(Tbl_Bezetting[[#This Row],[Datum]])&gt;18,"avond","namiddag"))</f>
        <v>voormiddag</v>
      </c>
      <c r="C80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0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0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0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0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0" s="73"/>
    </row>
    <row r="81" spans="1:8" ht="20.100000000000001" customHeight="1" x14ac:dyDescent="0.35">
      <c r="A81" s="74">
        <f t="shared" si="4"/>
        <v>46301.583333333336</v>
      </c>
      <c r="B81" s="75" t="str">
        <f>IF(HOUR(Tbl_Bezetting[[#This Row],[Datum]])&lt;12,"voormiddag",IF(HOUR(Tbl_Bezetting[[#This Row],[Datum]])&gt;18,"avond","namiddag"))</f>
        <v>namiddag</v>
      </c>
      <c r="C81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1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1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1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1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1" s="73"/>
    </row>
    <row r="82" spans="1:8" ht="20.100000000000001" customHeight="1" thickBot="1" x14ac:dyDescent="0.4">
      <c r="A82" s="77">
        <f t="shared" si="4"/>
        <v>46301.791666666664</v>
      </c>
      <c r="B82" s="78" t="str">
        <f>IF(HOUR(Tbl_Bezetting[[#This Row],[Datum]])&lt;12,"voormiddag",IF(HOUR(Tbl_Bezetting[[#This Row],[Datum]])&gt;18,"avond","namiddag"))</f>
        <v>avond</v>
      </c>
      <c r="C82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2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2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2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2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2" s="73">
        <f ca="1">IF(Tbl_Bezetting[[#This Row],[Periode]]="avond",5-(COUNTBLANK(Tbl_Bezetting[[#This Row],[Biljart1]:[Biljart5]])),"-")</f>
        <v>0</v>
      </c>
    </row>
    <row r="83" spans="1:8" ht="20.100000000000001" customHeight="1" x14ac:dyDescent="0.35">
      <c r="A83" s="80">
        <f t="shared" si="4"/>
        <v>46302.25</v>
      </c>
      <c r="B83" s="81" t="str">
        <f>IF(HOUR(Tbl_Bezetting[[#This Row],[Datum]])&lt;12,"voormiddag",IF(HOUR(Tbl_Bezetting[[#This Row],[Datum]])&gt;18,"avond","namiddag"))</f>
        <v>voormiddag</v>
      </c>
      <c r="C83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3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3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3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3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3" s="83"/>
    </row>
    <row r="84" spans="1:8" ht="20.100000000000001" customHeight="1" x14ac:dyDescent="0.35">
      <c r="A84" s="84">
        <f t="shared" si="4"/>
        <v>46302.583333333336</v>
      </c>
      <c r="B84" s="85" t="str">
        <f>IF(HOUR(Tbl_Bezetting[[#This Row],[Datum]])&lt;12,"voormiddag",IF(HOUR(Tbl_Bezetting[[#This Row],[Datum]])&gt;18,"avond","namiddag"))</f>
        <v>namiddag</v>
      </c>
      <c r="C84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4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4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4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4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4" s="83"/>
    </row>
    <row r="85" spans="1:8" ht="20.100000000000001" customHeight="1" thickBot="1" x14ac:dyDescent="0.4">
      <c r="A85" s="87">
        <f t="shared" si="4"/>
        <v>46302.791666666664</v>
      </c>
      <c r="B85" s="88" t="str">
        <f>IF(HOUR(Tbl_Bezetting[[#This Row],[Datum]])&lt;12,"voormiddag",IF(HOUR(Tbl_Bezetting[[#This Row],[Datum]])&gt;18,"avond","namiddag"))</f>
        <v>avond</v>
      </c>
      <c r="C85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5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5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9 - ADL De Leug 1- - &gt;ADL 123231</v>
      </c>
      <c r="F85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5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5" s="83">
        <f ca="1">IF(Tbl_Bezetting[[#This Row],[Periode]]="avond",5-(COUNTBLANK(Tbl_Bezetting[[#This Row],[Biljart1]:[Biljart5]])),"-")</f>
        <v>1</v>
      </c>
    </row>
    <row r="86" spans="1:8" ht="20.100000000000001" customHeight="1" x14ac:dyDescent="0.35">
      <c r="A86" s="70">
        <f t="shared" ref="A86:A91" si="5">A80+2</f>
        <v>46303.25</v>
      </c>
      <c r="B86" s="71" t="str">
        <f>IF(HOUR(Tbl_Bezetting[[#This Row],[Datum]])&lt;12,"voormiddag",IF(HOUR(Tbl_Bezetting[[#This Row],[Datum]])&gt;18,"avond","namiddag"))</f>
        <v>voormiddag</v>
      </c>
      <c r="C86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6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6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6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6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6" s="73"/>
    </row>
    <row r="87" spans="1:8" ht="20.100000000000001" customHeight="1" x14ac:dyDescent="0.35">
      <c r="A87" s="74">
        <f t="shared" si="5"/>
        <v>46303.583333333336</v>
      </c>
      <c r="B87" s="75" t="str">
        <f>IF(HOUR(Tbl_Bezetting[[#This Row],[Datum]])&lt;12,"voormiddag",IF(HOUR(Tbl_Bezetting[[#This Row],[Datum]])&gt;18,"avond","namiddag"))</f>
        <v>namiddag</v>
      </c>
      <c r="C87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87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7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7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87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87" s="73"/>
    </row>
    <row r="88" spans="1:8" ht="20.100000000000001" customHeight="1" thickBot="1" x14ac:dyDescent="0.4">
      <c r="A88" s="77">
        <f t="shared" si="5"/>
        <v>46303.791666666664</v>
      </c>
      <c r="B88" s="78" t="str">
        <f>IF(HOUR(Tbl_Bezetting[[#This Row],[Datum]])&lt;12,"voormiddag",IF(HOUR(Tbl_Bezetting[[#This Row],[Datum]])&gt;18,"avond","namiddag"))</f>
        <v>avond</v>
      </c>
      <c r="C88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8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8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Den Eik 2 - - &gt;VH1013</v>
      </c>
      <c r="F88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8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8" s="73">
        <f ca="1">IF(Tbl_Bezetting[[#This Row],[Periode]]="avond",5-(COUNTBLANK(Tbl_Bezetting[[#This Row],[Biljart1]:[Biljart5]])),"-")</f>
        <v>1</v>
      </c>
    </row>
    <row r="89" spans="1:8" ht="20.100000000000001" customHeight="1" x14ac:dyDescent="0.35">
      <c r="A89" s="80">
        <f t="shared" si="5"/>
        <v>46304.25</v>
      </c>
      <c r="B89" s="81" t="str">
        <f>IF(HOUR(Tbl_Bezetting[[#This Row],[Datum]])&lt;12,"voormiddag",IF(HOUR(Tbl_Bezetting[[#This Row],[Datum]])&gt;18,"avond","namiddag"))</f>
        <v>voormiddag</v>
      </c>
      <c r="C89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9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9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Les - J-C - - &gt; Privé</v>
      </c>
      <c r="F89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Les - J-C - - &gt; Privé</v>
      </c>
      <c r="G89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Les - J-C - - &gt; Privé</v>
      </c>
      <c r="H89" s="83"/>
    </row>
    <row r="90" spans="1:8" ht="20.100000000000001" customHeight="1" x14ac:dyDescent="0.35">
      <c r="A90" s="84">
        <f t="shared" si="5"/>
        <v>46304.583333333336</v>
      </c>
      <c r="B90" s="85" t="str">
        <f>IF(HOUR(Tbl_Bezetting[[#This Row],[Datum]])&lt;12,"voormiddag",IF(HOUR(Tbl_Bezetting[[#This Row],[Datum]])&gt;18,"avond","namiddag"))</f>
        <v>namiddag</v>
      </c>
      <c r="C90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0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0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Les  -  - - Privé- -&gt; </v>
      </c>
      <c r="F90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Les  -  - - Privé- -&gt; </v>
      </c>
      <c r="G90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Les  -  - - Privé- -&gt; </v>
      </c>
      <c r="H90" s="83"/>
    </row>
    <row r="91" spans="1:8" ht="20.100000000000001" customHeight="1" thickBot="1" x14ac:dyDescent="0.4">
      <c r="A91" s="87">
        <f t="shared" si="5"/>
        <v>46304.791666666664</v>
      </c>
      <c r="B91" s="88" t="str">
        <f>IF(HOUR(Tbl_Bezetting[[#This Row],[Datum]])&lt;12,"voormiddag",IF(HOUR(Tbl_Bezetting[[#This Row],[Datum]])&gt;18,"avond","namiddag"))</f>
        <v>avond</v>
      </c>
      <c r="C91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MIDDEL 1 - WIT PAARD- - &gt;KPU-1</v>
      </c>
      <c r="D91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MIDDEL 1 - WIT PAARD- - &gt;KPU-1</v>
      </c>
      <c r="E91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1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 2 - Hazeduinen- - &gt;KAPU-2</v>
      </c>
      <c r="G91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2 - Hazeduinen- - &gt;KAPU-2</v>
      </c>
      <c r="H91" s="83">
        <f ca="1">IF(Tbl_Bezetting[[#This Row],[Periode]]="avond",5-(COUNTBLANK(Tbl_Bezetting[[#This Row],[Biljart1]:[Biljart5]])),"-")</f>
        <v>4</v>
      </c>
    </row>
    <row r="92" spans="1:8" ht="20.100000000000001" customHeight="1" x14ac:dyDescent="0.35">
      <c r="A92" s="70">
        <f t="shared" si="2"/>
        <v>46305.25</v>
      </c>
      <c r="B92" s="71" t="str">
        <f>IF(HOUR(Tbl_Bezetting[[#This Row],[Datum]])&lt;12,"voormiddag",IF(HOUR(Tbl_Bezetting[[#This Row],[Datum]])&gt;18,"avond","namiddag"))</f>
        <v>voormiddag</v>
      </c>
      <c r="C92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2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2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2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2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2" s="73"/>
    </row>
    <row r="93" spans="1:8" ht="20.100000000000001" customHeight="1" x14ac:dyDescent="0.35">
      <c r="A93" s="74">
        <f t="shared" si="2"/>
        <v>46305.583333333336</v>
      </c>
      <c r="B93" s="75" t="str">
        <f>IF(HOUR(Tbl_Bezetting[[#This Row],[Datum]])&lt;12,"voormiddag",IF(HOUR(Tbl_Bezetting[[#This Row],[Datum]])&gt;18,"avond","namiddag"))</f>
        <v>namiddag</v>
      </c>
      <c r="C93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3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93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93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3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3" s="73"/>
    </row>
    <row r="94" spans="1:8" ht="20.100000000000001" customHeight="1" thickBot="1" x14ac:dyDescent="0.4">
      <c r="A94" s="77">
        <f t="shared" si="2"/>
        <v>46305.791666666664</v>
      </c>
      <c r="B94" s="78" t="str">
        <f>IF(HOUR(Tbl_Bezetting[[#This Row],[Datum]])&lt;12,"voormiddag",IF(HOUR(Tbl_Bezetting[[#This Row],[Datum]])&gt;18,"avond","namiddag"))</f>
        <v>avond</v>
      </c>
      <c r="C94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4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4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4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4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4" s="73">
        <f ca="1">IF(Tbl_Bezetting[[#This Row],[Periode]]="avond",5-(COUNTBLANK(Tbl_Bezetting[[#This Row],[Biljart1]:[Biljart5]])),"-")</f>
        <v>0</v>
      </c>
    </row>
    <row r="95" spans="1:8" ht="20.100000000000001" customHeight="1" x14ac:dyDescent="0.35">
      <c r="A95" s="80">
        <f t="shared" si="2"/>
        <v>46306.25</v>
      </c>
      <c r="B95" s="81" t="str">
        <f>IF(HOUR(Tbl_Bezetting[[#This Row],[Datum]])&lt;12,"voormiddag",IF(HOUR(Tbl_Bezetting[[#This Row],[Datum]])&gt;18,"avond","namiddag"))</f>
        <v>voormiddag</v>
      </c>
      <c r="C95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95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95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95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95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95" s="83"/>
    </row>
    <row r="96" spans="1:8" ht="20.100000000000001" customHeight="1" x14ac:dyDescent="0.35">
      <c r="A96" s="84">
        <f t="shared" si="2"/>
        <v>46306.583333333336</v>
      </c>
      <c r="B96" s="85" t="str">
        <f>IF(HOUR(Tbl_Bezetting[[#This Row],[Datum]])&lt;12,"voormiddag",IF(HOUR(Tbl_Bezetting[[#This Row],[Datum]])&gt;18,"avond","namiddag"))</f>
        <v>namiddag</v>
      </c>
      <c r="C96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6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6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6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6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6" s="83"/>
    </row>
    <row r="97" spans="1:8" ht="20.100000000000001" customHeight="1" thickBot="1" x14ac:dyDescent="0.4">
      <c r="A97" s="87">
        <f t="shared" si="2"/>
        <v>46306.791666666664</v>
      </c>
      <c r="B97" s="88" t="str">
        <f>IF(HOUR(Tbl_Bezetting[[#This Row],[Datum]])&lt;12,"voormiddag",IF(HOUR(Tbl_Bezetting[[#This Row],[Datum]])&gt;18,"avond","namiddag"))</f>
        <v>avond</v>
      </c>
      <c r="C97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SCHENK A - BOELS P - Versonnen L- - &gt;IndVL70-95</v>
      </c>
      <c r="D97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7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DONKERS Ludo - VERSONNEN L - Vmeensel T- - &gt;IndVL70-95</v>
      </c>
      <c r="F97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7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VAN GILS Paul - VAN MEENSEL T - Boels P- - &gt;IndVL70-95</v>
      </c>
      <c r="H97" s="83">
        <f ca="1">IF(Tbl_Bezetting[[#This Row],[Periode]]="avond",5-(COUNTBLANK(Tbl_Bezetting[[#This Row],[Biljart1]:[Biljart5]])),"-")</f>
        <v>3</v>
      </c>
    </row>
    <row r="98" spans="1:8" ht="20.100000000000001" customHeight="1" x14ac:dyDescent="0.35">
      <c r="A98" s="70">
        <f t="shared" si="2"/>
        <v>46307.25</v>
      </c>
      <c r="B98" s="71" t="str">
        <f>IF(HOUR(Tbl_Bezetting[[#This Row],[Datum]])&lt;12,"voormiddag",IF(HOUR(Tbl_Bezetting[[#This Row],[Datum]])&gt;18,"avond","namiddag"))</f>
        <v>voormiddag</v>
      </c>
      <c r="C98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8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8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8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8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8" s="73"/>
    </row>
    <row r="99" spans="1:8" ht="20.100000000000001" customHeight="1" x14ac:dyDescent="0.35">
      <c r="A99" s="74">
        <f t="shared" si="2"/>
        <v>46307.583333333336</v>
      </c>
      <c r="B99" s="75" t="str">
        <f>IF(HOUR(Tbl_Bezetting[[#This Row],[Datum]])&lt;12,"voormiddag",IF(HOUR(Tbl_Bezetting[[#This Row],[Datum]])&gt;18,"avond","namiddag"))</f>
        <v>namiddag</v>
      </c>
      <c r="C99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9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9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9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9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9" s="73"/>
    </row>
    <row r="100" spans="1:8" ht="20.100000000000001" customHeight="1" thickBot="1" x14ac:dyDescent="0.4">
      <c r="A100" s="77">
        <f t="shared" si="2"/>
        <v>46307.791666666664</v>
      </c>
      <c r="B100" s="78" t="str">
        <f>IF(HOUR(Tbl_Bezetting[[#This Row],[Datum]])&lt;12,"voormiddag",IF(HOUR(Tbl_Bezetting[[#This Row],[Datum]])&gt;18,"avond","namiddag"))</f>
        <v>avond</v>
      </c>
      <c r="C100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0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0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GOBBENDONCKSE 1 - - &gt;VL2038</v>
      </c>
      <c r="F100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0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0" s="73">
        <f ca="1">IF(Tbl_Bezetting[[#This Row],[Periode]]="avond",5-(COUNTBLANK(Tbl_Bezetting[[#This Row],[Biljart1]:[Biljart5]])),"-")</f>
        <v>1</v>
      </c>
    </row>
    <row r="101" spans="1:8" ht="20.100000000000001" customHeight="1" x14ac:dyDescent="0.35">
      <c r="A101" s="80">
        <f t="shared" si="2"/>
        <v>46308.25</v>
      </c>
      <c r="B101" s="81" t="str">
        <f>IF(HOUR(Tbl_Bezetting[[#This Row],[Datum]])&lt;12,"voormiddag",IF(HOUR(Tbl_Bezetting[[#This Row],[Datum]])&gt;18,"avond","namiddag"))</f>
        <v>voormiddag</v>
      </c>
      <c r="C101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1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1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1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1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1" s="83"/>
    </row>
    <row r="102" spans="1:8" ht="20.100000000000001" customHeight="1" x14ac:dyDescent="0.35">
      <c r="A102" s="84">
        <f t="shared" si="2"/>
        <v>46308.583333333336</v>
      </c>
      <c r="B102" s="85" t="str">
        <f>IF(HOUR(Tbl_Bezetting[[#This Row],[Datum]])&lt;12,"voormiddag",IF(HOUR(Tbl_Bezetting[[#This Row],[Datum]])&gt;18,"avond","namiddag"))</f>
        <v>namiddag</v>
      </c>
      <c r="C102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Wildert 2 - Kerkuilen - -&gt; GSE</v>
      </c>
      <c r="D102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Wildert 2 - Kerkuilen - -&gt; GSE</v>
      </c>
      <c r="E102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2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2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2" s="83"/>
    </row>
    <row r="103" spans="1:8" ht="20.100000000000001" customHeight="1" thickBot="1" x14ac:dyDescent="0.4">
      <c r="A103" s="87">
        <f t="shared" si="2"/>
        <v>46308.791666666664</v>
      </c>
      <c r="B103" s="88" t="str">
        <f>IF(HOUR(Tbl_Bezetting[[#This Row],[Datum]])&lt;12,"voormiddag",IF(HOUR(Tbl_Bezetting[[#This Row],[Datum]])&gt;18,"avond","namiddag"))</f>
        <v>avond</v>
      </c>
      <c r="C103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4  - BC DAF 1 - - &gt;VL1034</v>
      </c>
      <c r="D103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3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3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3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3" s="83">
        <f ca="1">IF(Tbl_Bezetting[[#This Row],[Periode]]="avond",5-(COUNTBLANK(Tbl_Bezetting[[#This Row],[Biljart1]:[Biljart5]])),"-")</f>
        <v>1</v>
      </c>
    </row>
    <row r="104" spans="1:8" ht="20.100000000000001" customHeight="1" x14ac:dyDescent="0.35">
      <c r="A104" s="70">
        <f t="shared" si="2"/>
        <v>46309.25</v>
      </c>
      <c r="B104" s="71" t="str">
        <f>IF(HOUR(Tbl_Bezetting[[#This Row],[Datum]])&lt;12,"voormiddag",IF(HOUR(Tbl_Bezetting[[#This Row],[Datum]])&gt;18,"avond","namiddag"))</f>
        <v>voormiddag</v>
      </c>
      <c r="C104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4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4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4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4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4" s="73"/>
    </row>
    <row r="105" spans="1:8" ht="20.100000000000001" customHeight="1" x14ac:dyDescent="0.35">
      <c r="A105" s="74">
        <f t="shared" si="2"/>
        <v>46309.583333333336</v>
      </c>
      <c r="B105" s="75" t="str">
        <f>IF(HOUR(Tbl_Bezetting[[#This Row],[Datum]])&lt;12,"voormiddag",IF(HOUR(Tbl_Bezetting[[#This Row],[Datum]])&gt;18,"avond","namiddag"))</f>
        <v>namiddag</v>
      </c>
      <c r="C105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5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5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5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5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5" s="73"/>
    </row>
    <row r="106" spans="1:8" ht="20.100000000000001" customHeight="1" thickBot="1" x14ac:dyDescent="0.4">
      <c r="A106" s="77">
        <f t="shared" si="2"/>
        <v>46309.791666666664</v>
      </c>
      <c r="B106" s="78" t="str">
        <f>IF(HOUR(Tbl_Bezetting[[#This Row],[Datum]])&lt;12,"voormiddag",IF(HOUR(Tbl_Bezetting[[#This Row],[Datum]])&gt;18,"avond","namiddag"))</f>
        <v>avond</v>
      </c>
      <c r="C106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6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6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9 - DBC Ons Huis- - &gt;ADL 123239</v>
      </c>
      <c r="F106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6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6" s="73">
        <f ca="1">IF(Tbl_Bezetting[[#This Row],[Periode]]="avond",5-(COUNTBLANK(Tbl_Bezetting[[#This Row],[Biljart1]:[Biljart5]])),"-")</f>
        <v>1</v>
      </c>
    </row>
    <row r="107" spans="1:8" ht="20.100000000000001" customHeight="1" x14ac:dyDescent="0.35">
      <c r="A107" s="80">
        <f t="shared" si="2"/>
        <v>46310.25</v>
      </c>
      <c r="B107" s="81" t="str">
        <f>IF(HOUR(Tbl_Bezetting[[#This Row],[Datum]])&lt;12,"voormiddag",IF(HOUR(Tbl_Bezetting[[#This Row],[Datum]])&gt;18,"avond","namiddag"))</f>
        <v>voormiddag</v>
      </c>
      <c r="C107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7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7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7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7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7" s="83"/>
    </row>
    <row r="108" spans="1:8" ht="20.100000000000001" customHeight="1" x14ac:dyDescent="0.35">
      <c r="A108" s="84">
        <f t="shared" si="2"/>
        <v>46310.583333333336</v>
      </c>
      <c r="B108" s="85" t="str">
        <f>IF(HOUR(Tbl_Bezetting[[#This Row],[Datum]])&lt;12,"voormiddag",IF(HOUR(Tbl_Bezetting[[#This Row],[Datum]])&gt;18,"avond","namiddag"))</f>
        <v>namiddag</v>
      </c>
      <c r="C108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8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108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8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8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108" s="83"/>
    </row>
    <row r="109" spans="1:8" ht="20.100000000000001" customHeight="1" thickBot="1" x14ac:dyDescent="0.4">
      <c r="A109" s="87">
        <f t="shared" si="2"/>
        <v>46310.791666666664</v>
      </c>
      <c r="B109" s="88" t="str">
        <f>IF(HOUR(Tbl_Bezetting[[#This Row],[Datum]])&lt;12,"voormiddag",IF(HOUR(Tbl_Bezetting[[#This Row],[Datum]])&gt;18,"avond","namiddag"))</f>
        <v>avond</v>
      </c>
      <c r="C109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3  - BC BOUWEL 1 - - &gt;BA2A030</v>
      </c>
      <c r="D109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9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DEN EIK 1 - - &gt;KA033</v>
      </c>
      <c r="F109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9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DE LEUG 1 - - &gt;BA2A033</v>
      </c>
      <c r="H109" s="83">
        <f ca="1">IF(Tbl_Bezetting[[#This Row],[Periode]]="avond",5-(COUNTBLANK(Tbl_Bezetting[[#This Row],[Biljart1]:[Biljart5]])),"-")</f>
        <v>3</v>
      </c>
    </row>
    <row r="110" spans="1:8" ht="20.100000000000001" customHeight="1" x14ac:dyDescent="0.35">
      <c r="A110" s="70">
        <f t="shared" si="2"/>
        <v>46311.25</v>
      </c>
      <c r="B110" s="71" t="str">
        <f>IF(HOUR(Tbl_Bezetting[[#This Row],[Datum]])&lt;12,"voormiddag",IF(HOUR(Tbl_Bezetting[[#This Row],[Datum]])&gt;18,"avond","namiddag"))</f>
        <v>voormiddag</v>
      </c>
      <c r="C110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0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0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0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0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0" s="73"/>
    </row>
    <row r="111" spans="1:8" ht="20.100000000000001" customHeight="1" x14ac:dyDescent="0.35">
      <c r="A111" s="74">
        <f t="shared" si="2"/>
        <v>46311.583333333336</v>
      </c>
      <c r="B111" s="75" t="str">
        <f>IF(HOUR(Tbl_Bezetting[[#This Row],[Datum]])&lt;12,"voormiddag",IF(HOUR(Tbl_Bezetting[[#This Row],[Datum]])&gt;18,"avond","namiddag"))</f>
        <v>namiddag</v>
      </c>
      <c r="C111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111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1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1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111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1" s="73"/>
    </row>
    <row r="112" spans="1:8" ht="20.100000000000001" customHeight="1" thickBot="1" x14ac:dyDescent="0.4">
      <c r="A112" s="77">
        <f t="shared" si="2"/>
        <v>46311.791666666664</v>
      </c>
      <c r="B112" s="78" t="str">
        <f>IF(HOUR(Tbl_Bezetting[[#This Row],[Datum]])&lt;12,"voormiddag",IF(HOUR(Tbl_Bezetting[[#This Row],[Datum]])&gt;18,"avond","namiddag"))</f>
        <v>avond</v>
      </c>
      <c r="C112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2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2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1  - SCHIL-DORP 1 - - &gt;KA026</v>
      </c>
      <c r="F112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2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2" s="73">
        <f ca="1">IF(Tbl_Bezetting[[#This Row],[Periode]]="avond",5-(COUNTBLANK(Tbl_Bezetting[[#This Row],[Biljart1]:[Biljart5]])),"-")</f>
        <v>1</v>
      </c>
    </row>
    <row r="113" spans="1:8" ht="20.100000000000001" customHeight="1" x14ac:dyDescent="0.35">
      <c r="A113" s="80">
        <f t="shared" si="2"/>
        <v>46312.25</v>
      </c>
      <c r="B113" s="81" t="str">
        <f>IF(HOUR(Tbl_Bezetting[[#This Row],[Datum]])&lt;12,"voormiddag",IF(HOUR(Tbl_Bezetting[[#This Row],[Datum]])&gt;18,"avond","namiddag"))</f>
        <v>voormiddag</v>
      </c>
      <c r="C113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3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3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3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3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3" s="83"/>
    </row>
    <row r="114" spans="1:8" ht="20.100000000000001" customHeight="1" x14ac:dyDescent="0.35">
      <c r="A114" s="84">
        <f t="shared" si="2"/>
        <v>46312.583333333336</v>
      </c>
      <c r="B114" s="85" t="str">
        <f>IF(HOUR(Tbl_Bezetting[[#This Row],[Datum]])&lt;12,"voormiddag",IF(HOUR(Tbl_Bezetting[[#This Row],[Datum]])&gt;18,"avond","namiddag"))</f>
        <v>namiddag</v>
      </c>
      <c r="C114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4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4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4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4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4" s="83"/>
    </row>
    <row r="115" spans="1:8" ht="20.100000000000001" customHeight="1" thickBot="1" x14ac:dyDescent="0.4">
      <c r="A115" s="87">
        <f t="shared" si="2"/>
        <v>46312.791666666664</v>
      </c>
      <c r="B115" s="88" t="str">
        <f>IF(HOUR(Tbl_Bezetting[[#This Row],[Datum]])&lt;12,"voormiddag",IF(HOUR(Tbl_Bezetting[[#This Row],[Datum]])&gt;18,"avond","namiddag"))</f>
        <v>avond</v>
      </c>
      <c r="C115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5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5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5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5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5" s="83">
        <f ca="1">IF(Tbl_Bezetting[[#This Row],[Periode]]="avond",5-(COUNTBLANK(Tbl_Bezetting[[#This Row],[Biljart1]:[Biljart5]])),"-")</f>
        <v>0</v>
      </c>
    </row>
    <row r="116" spans="1:8" ht="20.100000000000001" customHeight="1" x14ac:dyDescent="0.35">
      <c r="A116" s="70">
        <f t="shared" si="2"/>
        <v>46313.25</v>
      </c>
      <c r="B116" s="71" t="str">
        <f>IF(HOUR(Tbl_Bezetting[[#This Row],[Datum]])&lt;12,"voormiddag",IF(HOUR(Tbl_Bezetting[[#This Row],[Datum]])&gt;18,"avond","namiddag"))</f>
        <v>voormiddag</v>
      </c>
      <c r="C116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116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116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116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116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116" s="73"/>
    </row>
    <row r="117" spans="1:8" ht="20.100000000000001" customHeight="1" x14ac:dyDescent="0.35">
      <c r="A117" s="74">
        <f t="shared" si="2"/>
        <v>46313.583333333336</v>
      </c>
      <c r="B117" s="75" t="str">
        <f>IF(HOUR(Tbl_Bezetting[[#This Row],[Datum]])&lt;12,"voormiddag",IF(HOUR(Tbl_Bezetting[[#This Row],[Datum]])&gt;18,"avond","namiddag"))</f>
        <v>namiddag</v>
      </c>
      <c r="C117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7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7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7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7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7" s="73"/>
    </row>
    <row r="118" spans="1:8" ht="20.100000000000001" customHeight="1" thickBot="1" x14ac:dyDescent="0.4">
      <c r="A118" s="77">
        <f t="shared" si="2"/>
        <v>46313.791666666664</v>
      </c>
      <c r="B118" s="78" t="str">
        <f>IF(HOUR(Tbl_Bezetting[[#This Row],[Datum]])&lt;12,"voormiddag",IF(HOUR(Tbl_Bezetting[[#This Row],[Datum]])&gt;18,"avond","namiddag"))</f>
        <v>avond</v>
      </c>
      <c r="C118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8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8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8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8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8" s="73">
        <f ca="1">IF(Tbl_Bezetting[[#This Row],[Periode]]="avond",5-(COUNTBLANK(Tbl_Bezetting[[#This Row],[Biljart1]:[Biljart5]])),"-")</f>
        <v>0</v>
      </c>
    </row>
    <row r="119" spans="1:8" ht="20.100000000000001" customHeight="1" x14ac:dyDescent="0.35">
      <c r="A119" s="80">
        <f t="shared" si="2"/>
        <v>46314.25</v>
      </c>
      <c r="B119" s="81" t="str">
        <f>IF(HOUR(Tbl_Bezetting[[#This Row],[Datum]])&lt;12,"voormiddag",IF(HOUR(Tbl_Bezetting[[#This Row],[Datum]])&gt;18,"avond","namiddag"))</f>
        <v>voormiddag</v>
      </c>
      <c r="C119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9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9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9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9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9" s="83"/>
    </row>
    <row r="120" spans="1:8" ht="20.100000000000001" customHeight="1" x14ac:dyDescent="0.35">
      <c r="A120" s="84">
        <f t="shared" si="2"/>
        <v>46314.583333333336</v>
      </c>
      <c r="B120" s="85" t="str">
        <f>IF(HOUR(Tbl_Bezetting[[#This Row],[Datum]])&lt;12,"voormiddag",IF(HOUR(Tbl_Bezetting[[#This Row],[Datum]])&gt;18,"avond","namiddag"))</f>
        <v>namiddag</v>
      </c>
      <c r="C120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20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20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20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20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20" s="83"/>
    </row>
    <row r="121" spans="1:8" ht="20.100000000000001" customHeight="1" thickBot="1" x14ac:dyDescent="0.4">
      <c r="A121" s="87">
        <f t="shared" ref="A121:A184" si="6">A115+2</f>
        <v>46314.791666666664</v>
      </c>
      <c r="B121" s="88" t="str">
        <f>IF(HOUR(Tbl_Bezetting[[#This Row],[Datum]])&lt;12,"voormiddag",IF(HOUR(Tbl_Bezetting[[#This Row],[Datum]])&gt;18,"avond","namiddag"))</f>
        <v>avond</v>
      </c>
      <c r="C121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21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 2  - De Middel 3 - - &gt;VH1019</v>
      </c>
      <c r="E121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21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21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21" s="83">
        <f ca="1">IF(Tbl_Bezetting[[#This Row],[Periode]]="avond",5-(COUNTBLANK(Tbl_Bezetting[[#This Row],[Biljart1]:[Biljart5]])),"-")</f>
        <v>1</v>
      </c>
    </row>
    <row r="122" spans="1:8" ht="20.100000000000001" customHeight="1" x14ac:dyDescent="0.35">
      <c r="A122" s="70">
        <f t="shared" si="6"/>
        <v>46315.25</v>
      </c>
      <c r="B122" s="71" t="str">
        <f>IF(HOUR(Tbl_Bezetting[[#This Row],[Datum]])&lt;12,"voormiddag",IF(HOUR(Tbl_Bezetting[[#This Row],[Datum]])&gt;18,"avond","namiddag"))</f>
        <v>voormiddag</v>
      </c>
      <c r="C122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22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22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22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22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22" s="73"/>
    </row>
    <row r="123" spans="1:8" ht="20.100000000000001" customHeight="1" x14ac:dyDescent="0.35">
      <c r="A123" s="74">
        <f t="shared" si="6"/>
        <v>46315.583333333336</v>
      </c>
      <c r="B123" s="75" t="str">
        <f>IF(HOUR(Tbl_Bezetting[[#This Row],[Datum]])&lt;12,"voormiddag",IF(HOUR(Tbl_Bezetting[[#This Row],[Datum]])&gt;18,"avond","namiddag"))</f>
        <v>namiddag</v>
      </c>
      <c r="C123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23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23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123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23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23" s="73"/>
    </row>
    <row r="124" spans="1:8" ht="20.100000000000001" customHeight="1" thickBot="1" x14ac:dyDescent="0.4">
      <c r="A124" s="77">
        <f t="shared" si="6"/>
        <v>46315.791666666664</v>
      </c>
      <c r="B124" s="78" t="str">
        <f>IF(HOUR(Tbl_Bezetting[[#This Row],[Datum]])&lt;12,"voormiddag",IF(HOUR(Tbl_Bezetting[[#This Row],[Datum]])&gt;18,"avond","namiddag"))</f>
        <v>avond</v>
      </c>
      <c r="C124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24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24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24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24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24" s="73">
        <f ca="1">IF(Tbl_Bezetting[[#This Row],[Periode]]="avond",5-(COUNTBLANK(Tbl_Bezetting[[#This Row],[Biljart1]:[Biljart5]])),"-")</f>
        <v>0</v>
      </c>
    </row>
    <row r="125" spans="1:8" ht="20.100000000000001" customHeight="1" x14ac:dyDescent="0.35">
      <c r="A125" s="80">
        <f t="shared" si="6"/>
        <v>46316.25</v>
      </c>
      <c r="B125" s="81" t="str">
        <f>IF(HOUR(Tbl_Bezetting[[#This Row],[Datum]])&lt;12,"voormiddag",IF(HOUR(Tbl_Bezetting[[#This Row],[Datum]])&gt;18,"avond","namiddag"))</f>
        <v>voormiddag</v>
      </c>
      <c r="C125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25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25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25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25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25" s="83"/>
    </row>
    <row r="126" spans="1:8" ht="20.100000000000001" customHeight="1" x14ac:dyDescent="0.35">
      <c r="A126" s="84">
        <f t="shared" si="6"/>
        <v>46316.583333333336</v>
      </c>
      <c r="B126" s="85" t="str">
        <f>IF(HOUR(Tbl_Bezetting[[#This Row],[Datum]])&lt;12,"voormiddag",IF(HOUR(Tbl_Bezetting[[#This Row],[Datum]])&gt;18,"avond","namiddag"))</f>
        <v>namiddag</v>
      </c>
      <c r="C126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 Wildert 2 - De Spil - -&gt; B/N</v>
      </c>
      <c r="D126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 Wildert 2 - De Spil - -&gt; B/N</v>
      </c>
      <c r="E126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26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26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26" s="83"/>
    </row>
    <row r="127" spans="1:8" ht="20.100000000000001" customHeight="1" thickBot="1" x14ac:dyDescent="0.4">
      <c r="A127" s="87">
        <f t="shared" si="6"/>
        <v>46316.791666666664</v>
      </c>
      <c r="B127" s="88" t="str">
        <f>IF(HOUR(Tbl_Bezetting[[#This Row],[Datum]])&lt;12,"voormiddag",IF(HOUR(Tbl_Bezetting[[#This Row],[Datum]])&gt;18,"avond","namiddag"))</f>
        <v>avond</v>
      </c>
      <c r="C127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27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27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27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27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27" s="83">
        <f ca="1">IF(Tbl_Bezetting[[#This Row],[Periode]]="avond",5-(COUNTBLANK(Tbl_Bezetting[[#This Row],[Biljart1]:[Biljart5]])),"-")</f>
        <v>0</v>
      </c>
    </row>
    <row r="128" spans="1:8" ht="20.100000000000001" customHeight="1" x14ac:dyDescent="0.35">
      <c r="A128" s="70">
        <f t="shared" si="6"/>
        <v>46317.25</v>
      </c>
      <c r="B128" s="71" t="str">
        <f>IF(HOUR(Tbl_Bezetting[[#This Row],[Datum]])&lt;12,"voormiddag",IF(HOUR(Tbl_Bezetting[[#This Row],[Datum]])&gt;18,"avond","namiddag"))</f>
        <v>voormiddag</v>
      </c>
      <c r="C128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28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28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28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28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28" s="73"/>
    </row>
    <row r="129" spans="1:8" ht="20.100000000000001" customHeight="1" x14ac:dyDescent="0.35">
      <c r="A129" s="74">
        <f t="shared" si="6"/>
        <v>46317.583333333336</v>
      </c>
      <c r="B129" s="75" t="str">
        <f>IF(HOUR(Tbl_Bezetting[[#This Row],[Datum]])&lt;12,"voormiddag",IF(HOUR(Tbl_Bezetting[[#This Row],[Datum]])&gt;18,"avond","namiddag"))</f>
        <v>namiddag</v>
      </c>
      <c r="C129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129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129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29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129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129" s="73"/>
    </row>
    <row r="130" spans="1:8" ht="20.100000000000001" customHeight="1" thickBot="1" x14ac:dyDescent="0.4">
      <c r="A130" s="77">
        <f t="shared" si="6"/>
        <v>46317.791666666664</v>
      </c>
      <c r="B130" s="78" t="str">
        <f>IF(HOUR(Tbl_Bezetting[[#This Row],[Datum]])&lt;12,"voormiddag",IF(HOUR(Tbl_Bezetting[[#This Row],[Datum]])&gt;18,"avond","namiddag"))</f>
        <v>avond</v>
      </c>
      <c r="C130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30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30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1  - BC De Ster 1 - - &gt;VH1016</v>
      </c>
      <c r="F130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30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30" s="73">
        <f ca="1">IF(Tbl_Bezetting[[#This Row],[Periode]]="avond",5-(COUNTBLANK(Tbl_Bezetting[[#This Row],[Biljart1]:[Biljart5]])),"-")</f>
        <v>1</v>
      </c>
    </row>
    <row r="131" spans="1:8" ht="20.100000000000001" customHeight="1" x14ac:dyDescent="0.35">
      <c r="A131" s="80">
        <f t="shared" si="6"/>
        <v>46318.25</v>
      </c>
      <c r="B131" s="81" t="str">
        <f>IF(HOUR(Tbl_Bezetting[[#This Row],[Datum]])&lt;12,"voormiddag",IF(HOUR(Tbl_Bezetting[[#This Row],[Datum]])&gt;18,"avond","namiddag"))</f>
        <v>voormiddag</v>
      </c>
      <c r="C131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31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31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Les - J-C - - &gt; Privé</v>
      </c>
      <c r="F131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Les - J-C - - &gt; Privé</v>
      </c>
      <c r="G131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Les - J-C - - &gt; Privé</v>
      </c>
      <c r="H131" s="83"/>
    </row>
    <row r="132" spans="1:8" ht="20.100000000000001" customHeight="1" x14ac:dyDescent="0.35">
      <c r="A132" s="84">
        <f t="shared" si="6"/>
        <v>46318.583333333336</v>
      </c>
      <c r="B132" s="85" t="str">
        <f>IF(HOUR(Tbl_Bezetting[[#This Row],[Datum]])&lt;12,"voormiddag",IF(HOUR(Tbl_Bezetting[[#This Row],[Datum]])&gt;18,"avond","namiddag"))</f>
        <v>namiddag</v>
      </c>
      <c r="C132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32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32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Les  -  - - Privé- -&gt; </v>
      </c>
      <c r="F132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Les  -  - - Privé- -&gt; </v>
      </c>
      <c r="G132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Les  -  - - Privé- -&gt; </v>
      </c>
      <c r="H132" s="83"/>
    </row>
    <row r="133" spans="1:8" ht="20.100000000000001" customHeight="1" thickBot="1" x14ac:dyDescent="0.4">
      <c r="A133" s="87">
        <f t="shared" si="6"/>
        <v>46318.791666666664</v>
      </c>
      <c r="B133" s="88" t="str">
        <f>IF(HOUR(Tbl_Bezetting[[#This Row],[Datum]])&lt;12,"voormiddag",IF(HOUR(Tbl_Bezetting[[#This Row],[Datum]])&gt;18,"avond","namiddag"))</f>
        <v>avond</v>
      </c>
      <c r="C133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33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33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33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 1  - BC KAPELSE 1 - - &gt;DM2D030</v>
      </c>
      <c r="G133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33" s="83">
        <f ca="1">IF(Tbl_Bezetting[[#This Row],[Periode]]="avond",5-(COUNTBLANK(Tbl_Bezetting[[#This Row],[Biljart1]:[Biljart5]])),"-")</f>
        <v>1</v>
      </c>
    </row>
    <row r="134" spans="1:8" ht="20.100000000000001" customHeight="1" x14ac:dyDescent="0.35">
      <c r="A134" s="70">
        <f t="shared" si="6"/>
        <v>46319.25</v>
      </c>
      <c r="B134" s="71" t="str">
        <f>IF(HOUR(Tbl_Bezetting[[#This Row],[Datum]])&lt;12,"voormiddag",IF(HOUR(Tbl_Bezetting[[#This Row],[Datum]])&gt;18,"avond","namiddag"))</f>
        <v>voormiddag</v>
      </c>
      <c r="C134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34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34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34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34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34" s="73"/>
    </row>
    <row r="135" spans="1:8" ht="20.100000000000001" customHeight="1" x14ac:dyDescent="0.35">
      <c r="A135" s="74">
        <f t="shared" si="6"/>
        <v>46319.583333333336</v>
      </c>
      <c r="B135" s="75" t="str">
        <f>IF(HOUR(Tbl_Bezetting[[#This Row],[Datum]])&lt;12,"voormiddag",IF(HOUR(Tbl_Bezetting[[#This Row],[Datum]])&gt;18,"avond","namiddag"))</f>
        <v>namiddag</v>
      </c>
      <c r="C135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35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35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35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35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35" s="73"/>
    </row>
    <row r="136" spans="1:8" ht="20.100000000000001" customHeight="1" thickBot="1" x14ac:dyDescent="0.4">
      <c r="A136" s="77">
        <f t="shared" si="6"/>
        <v>46319.791666666664</v>
      </c>
      <c r="B136" s="78" t="str">
        <f>IF(HOUR(Tbl_Bezetting[[#This Row],[Datum]])&lt;12,"voormiddag",IF(HOUR(Tbl_Bezetting[[#This Row],[Datum]])&gt;18,"avond","namiddag"))</f>
        <v>avond</v>
      </c>
      <c r="C136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36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36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36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36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36" s="73">
        <f ca="1">IF(Tbl_Bezetting[[#This Row],[Periode]]="avond",5-(COUNTBLANK(Tbl_Bezetting[[#This Row],[Biljart1]:[Biljart5]])),"-")</f>
        <v>0</v>
      </c>
    </row>
    <row r="137" spans="1:8" ht="20.100000000000001" customHeight="1" x14ac:dyDescent="0.35">
      <c r="A137" s="80">
        <f t="shared" si="6"/>
        <v>46320.25</v>
      </c>
      <c r="B137" s="81" t="str">
        <f>IF(HOUR(Tbl_Bezetting[[#This Row],[Datum]])&lt;12,"voormiddag",IF(HOUR(Tbl_Bezetting[[#This Row],[Datum]])&gt;18,"avond","namiddag"))</f>
        <v>voormiddag</v>
      </c>
      <c r="C137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137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137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137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137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137" s="83"/>
    </row>
    <row r="138" spans="1:8" ht="20.100000000000001" customHeight="1" x14ac:dyDescent="0.35">
      <c r="A138" s="84">
        <f t="shared" si="6"/>
        <v>46320.583333333336</v>
      </c>
      <c r="B138" s="85" t="str">
        <f>IF(HOUR(Tbl_Bezetting[[#This Row],[Datum]])&lt;12,"voormiddag",IF(HOUR(Tbl_Bezetting[[#This Row],[Datum]])&gt;18,"avond","namiddag"))</f>
        <v>namiddag</v>
      </c>
      <c r="C138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38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38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38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38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38" s="83"/>
    </row>
    <row r="139" spans="1:8" ht="20.100000000000001" customHeight="1" thickBot="1" x14ac:dyDescent="0.4">
      <c r="A139" s="87">
        <f t="shared" si="6"/>
        <v>46320.791666666664</v>
      </c>
      <c r="B139" s="88" t="str">
        <f>IF(HOUR(Tbl_Bezetting[[#This Row],[Datum]])&lt;12,"voormiddag",IF(HOUR(Tbl_Bezetting[[#This Row],[Datum]])&gt;18,"avond","namiddag"))</f>
        <v>avond</v>
      </c>
      <c r="C139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39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39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39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39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39" s="83">
        <f ca="1">IF(Tbl_Bezetting[[#This Row],[Periode]]="avond",5-(COUNTBLANK(Tbl_Bezetting[[#This Row],[Biljart1]:[Biljart5]])),"-")</f>
        <v>0</v>
      </c>
    </row>
    <row r="140" spans="1:8" ht="20.100000000000001" customHeight="1" x14ac:dyDescent="0.35">
      <c r="A140" s="70">
        <f t="shared" si="6"/>
        <v>46321.25</v>
      </c>
      <c r="B140" s="71" t="str">
        <f>IF(HOUR(Tbl_Bezetting[[#This Row],[Datum]])&lt;12,"voormiddag",IF(HOUR(Tbl_Bezetting[[#This Row],[Datum]])&gt;18,"avond","namiddag"))</f>
        <v>voormiddag</v>
      </c>
      <c r="C140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40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40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40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40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40" s="73"/>
    </row>
    <row r="141" spans="1:8" ht="20.100000000000001" customHeight="1" x14ac:dyDescent="0.35">
      <c r="A141" s="74">
        <f t="shared" si="6"/>
        <v>46321.583333333336</v>
      </c>
      <c r="B141" s="75" t="str">
        <f>IF(HOUR(Tbl_Bezetting[[#This Row],[Datum]])&lt;12,"voormiddag",IF(HOUR(Tbl_Bezetting[[#This Row],[Datum]])&gt;18,"avond","namiddag"))</f>
        <v>namiddag</v>
      </c>
      <c r="C141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41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41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41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41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41" s="73"/>
    </row>
    <row r="142" spans="1:8" ht="20.100000000000001" customHeight="1" thickBot="1" x14ac:dyDescent="0.4">
      <c r="A142" s="77">
        <f t="shared" si="6"/>
        <v>46321.791666666664</v>
      </c>
      <c r="B142" s="78" t="str">
        <f>IF(HOUR(Tbl_Bezetting[[#This Row],[Datum]])&lt;12,"voormiddag",IF(HOUR(Tbl_Bezetting[[#This Row],[Datum]])&gt;18,"avond","namiddag"))</f>
        <v>avond</v>
      </c>
      <c r="C142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42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42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DEN EIK 1 - - &gt;KA037</v>
      </c>
      <c r="F142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42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BC DE PLOEG 1 - - &gt;VL1038</v>
      </c>
      <c r="H142" s="73">
        <f ca="1">IF(Tbl_Bezetting[[#This Row],[Periode]]="avond",5-(COUNTBLANK(Tbl_Bezetting[[#This Row],[Biljart1]:[Biljart5]])),"-")</f>
        <v>2</v>
      </c>
    </row>
    <row r="143" spans="1:8" ht="20.100000000000001" customHeight="1" x14ac:dyDescent="0.35">
      <c r="A143" s="80">
        <f t="shared" si="6"/>
        <v>46322.25</v>
      </c>
      <c r="B143" s="81" t="str">
        <f>IF(HOUR(Tbl_Bezetting[[#This Row],[Datum]])&lt;12,"voormiddag",IF(HOUR(Tbl_Bezetting[[#This Row],[Datum]])&gt;18,"avond","namiddag"))</f>
        <v>voormiddag</v>
      </c>
      <c r="C143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43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43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43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43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43" s="83"/>
    </row>
    <row r="144" spans="1:8" ht="20.100000000000001" customHeight="1" x14ac:dyDescent="0.35">
      <c r="A144" s="84">
        <f t="shared" si="6"/>
        <v>46322.583333333336</v>
      </c>
      <c r="B144" s="85" t="str">
        <f>IF(HOUR(Tbl_Bezetting[[#This Row],[Datum]])&lt;12,"voormiddag",IF(HOUR(Tbl_Bezetting[[#This Row],[Datum]])&gt;18,"avond","namiddag"))</f>
        <v>namiddag</v>
      </c>
      <c r="C144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44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44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44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44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44" s="83"/>
    </row>
    <row r="145" spans="1:8" ht="20.100000000000001" customHeight="1" thickBot="1" x14ac:dyDescent="0.4">
      <c r="A145" s="87">
        <f t="shared" si="6"/>
        <v>46322.791666666664</v>
      </c>
      <c r="B145" s="88" t="str">
        <f>IF(HOUR(Tbl_Bezetting[[#This Row],[Datum]])&lt;12,"voormiddag",IF(HOUR(Tbl_Bezetting[[#This Row],[Datum]])&gt;18,"avond","namiddag"))</f>
        <v>avond</v>
      </c>
      <c r="C145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45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45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BC BOUWEL 2 - - &gt;BA2B039</v>
      </c>
      <c r="F145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45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45" s="83">
        <f ca="1">IF(Tbl_Bezetting[[#This Row],[Periode]]="avond",5-(COUNTBLANK(Tbl_Bezetting[[#This Row],[Biljart1]:[Biljart5]])),"-")</f>
        <v>1</v>
      </c>
    </row>
    <row r="146" spans="1:8" ht="20.100000000000001" customHeight="1" x14ac:dyDescent="0.35">
      <c r="A146" s="70">
        <f t="shared" si="6"/>
        <v>46323.25</v>
      </c>
      <c r="B146" s="71" t="str">
        <f>IF(HOUR(Tbl_Bezetting[[#This Row],[Datum]])&lt;12,"voormiddag",IF(HOUR(Tbl_Bezetting[[#This Row],[Datum]])&gt;18,"avond","namiddag"))</f>
        <v>voormiddag</v>
      </c>
      <c r="C146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46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46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46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46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46" s="73"/>
    </row>
    <row r="147" spans="1:8" ht="20.100000000000001" customHeight="1" x14ac:dyDescent="0.35">
      <c r="A147" s="74">
        <f t="shared" si="6"/>
        <v>46323.583333333336</v>
      </c>
      <c r="B147" s="75" t="str">
        <f>IF(HOUR(Tbl_Bezetting[[#This Row],[Datum]])&lt;12,"voormiddag",IF(HOUR(Tbl_Bezetting[[#This Row],[Datum]])&gt;18,"avond","namiddag"))</f>
        <v>namiddag</v>
      </c>
      <c r="C147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47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47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147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47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47" s="73"/>
    </row>
    <row r="148" spans="1:8" ht="20.100000000000001" customHeight="1" thickBot="1" x14ac:dyDescent="0.4">
      <c r="A148" s="77">
        <f t="shared" si="6"/>
        <v>46323.791666666664</v>
      </c>
      <c r="B148" s="78" t="str">
        <f>IF(HOUR(Tbl_Bezetting[[#This Row],[Datum]])&lt;12,"voormiddag",IF(HOUR(Tbl_Bezetting[[#This Row],[Datum]])&gt;18,"avond","namiddag"))</f>
        <v>avond</v>
      </c>
      <c r="C148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48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48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9 - New Avenue 3- - &gt;ADL 123255</v>
      </c>
      <c r="F148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48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4  - DE LEUG 2 - - &gt;BA2B041</v>
      </c>
      <c r="H148" s="73">
        <f ca="1">IF(Tbl_Bezetting[[#This Row],[Periode]]="avond",5-(COUNTBLANK(Tbl_Bezetting[[#This Row],[Biljart1]:[Biljart5]])),"-")</f>
        <v>2</v>
      </c>
    </row>
    <row r="149" spans="1:8" ht="20.100000000000001" customHeight="1" x14ac:dyDescent="0.35">
      <c r="A149" s="80">
        <f t="shared" si="6"/>
        <v>46324.25</v>
      </c>
      <c r="B149" s="81" t="str">
        <f>IF(HOUR(Tbl_Bezetting[[#This Row],[Datum]])&lt;12,"voormiddag",IF(HOUR(Tbl_Bezetting[[#This Row],[Datum]])&gt;18,"avond","namiddag"))</f>
        <v>voormiddag</v>
      </c>
      <c r="C149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49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49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49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49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49" s="83"/>
    </row>
    <row r="150" spans="1:8" ht="20.100000000000001" customHeight="1" x14ac:dyDescent="0.35">
      <c r="A150" s="84">
        <f t="shared" si="6"/>
        <v>46324.583333333336</v>
      </c>
      <c r="B150" s="85" t="str">
        <f>IF(HOUR(Tbl_Bezetting[[#This Row],[Datum]])&lt;12,"voormiddag",IF(HOUR(Tbl_Bezetting[[#This Row],[Datum]])&gt;18,"avond","namiddag"))</f>
        <v>namiddag</v>
      </c>
      <c r="C150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50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50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50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150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150" s="83"/>
    </row>
    <row r="151" spans="1:8" ht="20.100000000000001" customHeight="1" thickBot="1" x14ac:dyDescent="0.4">
      <c r="A151" s="87">
        <f t="shared" si="6"/>
        <v>46324.791666666664</v>
      </c>
      <c r="B151" s="88" t="str">
        <f>IF(HOUR(Tbl_Bezetting[[#This Row],[Datum]])&lt;12,"voormiddag",IF(HOUR(Tbl_Bezetting[[#This Row],[Datum]])&gt;18,"avond","namiddag"))</f>
        <v>avond</v>
      </c>
      <c r="C151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51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51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KBC BILJARTVRIENDEN 1 - - &gt;BA2A039</v>
      </c>
      <c r="F151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51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BC BOUWEL 1 - - &gt;BA2A041</v>
      </c>
      <c r="H151" s="83">
        <f ca="1">IF(Tbl_Bezetting[[#This Row],[Periode]]="avond",5-(COUNTBLANK(Tbl_Bezetting[[#This Row],[Biljart1]:[Biljart5]])),"-")</f>
        <v>2</v>
      </c>
    </row>
    <row r="152" spans="1:8" ht="20.100000000000001" customHeight="1" x14ac:dyDescent="0.35">
      <c r="A152" s="70">
        <f t="shared" si="6"/>
        <v>46325.25</v>
      </c>
      <c r="B152" s="71" t="str">
        <f>IF(HOUR(Tbl_Bezetting[[#This Row],[Datum]])&lt;12,"voormiddag",IF(HOUR(Tbl_Bezetting[[#This Row],[Datum]])&gt;18,"avond","namiddag"))</f>
        <v>voormiddag</v>
      </c>
      <c r="C152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52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52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52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52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52" s="73"/>
    </row>
    <row r="153" spans="1:8" ht="20.100000000000001" customHeight="1" x14ac:dyDescent="0.35">
      <c r="A153" s="74">
        <f t="shared" si="6"/>
        <v>46325.583333333336</v>
      </c>
      <c r="B153" s="75" t="str">
        <f>IF(HOUR(Tbl_Bezetting[[#This Row],[Datum]])&lt;12,"voormiddag",IF(HOUR(Tbl_Bezetting[[#This Row],[Datum]])&gt;18,"avond","namiddag"))</f>
        <v>namiddag</v>
      </c>
      <c r="C153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153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153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153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53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53" s="73"/>
    </row>
    <row r="154" spans="1:8" ht="20.100000000000001" customHeight="1" thickBot="1" x14ac:dyDescent="0.4">
      <c r="A154" s="77">
        <f t="shared" si="6"/>
        <v>46325.791666666664</v>
      </c>
      <c r="B154" s="78" t="str">
        <f>IF(HOUR(Tbl_Bezetting[[#This Row],[Datum]])&lt;12,"voormiddag",IF(HOUR(Tbl_Bezetting[[#This Row],[Datum]])&gt;18,"avond","namiddag"))</f>
        <v>avond</v>
      </c>
      <c r="C154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54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54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1  - BC DE STER 1 - - &gt;KA038</v>
      </c>
      <c r="F154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54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 - BC DE PLOEG 1 - - &gt;DK2B040</v>
      </c>
      <c r="H154" s="73">
        <f ca="1">IF(Tbl_Bezetting[[#This Row],[Periode]]="avond",5-(COUNTBLANK(Tbl_Bezetting[[#This Row],[Biljart1]:[Biljart5]])),"-")</f>
        <v>2</v>
      </c>
    </row>
    <row r="155" spans="1:8" ht="20.100000000000001" customHeight="1" x14ac:dyDescent="0.35">
      <c r="A155" s="80">
        <f t="shared" si="6"/>
        <v>46326.25</v>
      </c>
      <c r="B155" s="81" t="str">
        <f>IF(HOUR(Tbl_Bezetting[[#This Row],[Datum]])&lt;12,"voormiddag",IF(HOUR(Tbl_Bezetting[[#This Row],[Datum]])&gt;18,"avond","namiddag"))</f>
        <v>voormiddag</v>
      </c>
      <c r="C155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55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55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55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55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55" s="83"/>
    </row>
    <row r="156" spans="1:8" ht="20.100000000000001" customHeight="1" x14ac:dyDescent="0.35">
      <c r="A156" s="84">
        <f t="shared" si="6"/>
        <v>46326.583333333336</v>
      </c>
      <c r="B156" s="85" t="str">
        <f>IF(HOUR(Tbl_Bezetting[[#This Row],[Datum]])&lt;12,"voormiddag",IF(HOUR(Tbl_Bezetting[[#This Row],[Datum]])&gt;18,"avond","namiddag"))</f>
        <v>namiddag</v>
      </c>
      <c r="C156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56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56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56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56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56" s="83"/>
    </row>
    <row r="157" spans="1:8" ht="20.100000000000001" customHeight="1" thickBot="1" x14ac:dyDescent="0.4">
      <c r="A157" s="87">
        <f t="shared" si="6"/>
        <v>46326.791666666664</v>
      </c>
      <c r="B157" s="88" t="str">
        <f>IF(HOUR(Tbl_Bezetting[[#This Row],[Datum]])&lt;12,"voormiddag",IF(HOUR(Tbl_Bezetting[[#This Row],[Datum]])&gt;18,"avond","namiddag"))</f>
        <v>avond</v>
      </c>
      <c r="C157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57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57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57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57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57" s="83">
        <f ca="1">IF(Tbl_Bezetting[[#This Row],[Periode]]="avond",5-(COUNTBLANK(Tbl_Bezetting[[#This Row],[Biljart1]:[Biljart5]])),"-")</f>
        <v>0</v>
      </c>
    </row>
    <row r="158" spans="1:8" ht="20.100000000000001" customHeight="1" x14ac:dyDescent="0.35">
      <c r="A158" s="70">
        <f t="shared" si="6"/>
        <v>46327.25</v>
      </c>
      <c r="B158" s="71" t="str">
        <f>IF(HOUR(Tbl_Bezetting[[#This Row],[Datum]])&lt;12,"voormiddag",IF(HOUR(Tbl_Bezetting[[#This Row],[Datum]])&gt;18,"avond","namiddag"))</f>
        <v>voormiddag</v>
      </c>
      <c r="C158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158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158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158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158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158" s="73"/>
    </row>
    <row r="159" spans="1:8" ht="20.100000000000001" customHeight="1" x14ac:dyDescent="0.35">
      <c r="A159" s="74">
        <f t="shared" si="6"/>
        <v>46327.583333333336</v>
      </c>
      <c r="B159" s="75" t="str">
        <f>IF(HOUR(Tbl_Bezetting[[#This Row],[Datum]])&lt;12,"voormiddag",IF(HOUR(Tbl_Bezetting[[#This Row],[Datum]])&gt;18,"avond","namiddag"))</f>
        <v>namiddag</v>
      </c>
      <c r="C159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59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59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59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59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59" s="73"/>
    </row>
    <row r="160" spans="1:8" ht="20.100000000000001" customHeight="1" thickBot="1" x14ac:dyDescent="0.4">
      <c r="A160" s="77">
        <f t="shared" si="6"/>
        <v>46327.791666666664</v>
      </c>
      <c r="B160" s="78" t="str">
        <f>IF(HOUR(Tbl_Bezetting[[#This Row],[Datum]])&lt;12,"voormiddag",IF(HOUR(Tbl_Bezetting[[#This Row],[Datum]])&gt;18,"avond","namiddag"))</f>
        <v>avond</v>
      </c>
      <c r="C160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60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60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60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60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60" s="73">
        <f ca="1">IF(Tbl_Bezetting[[#This Row],[Periode]]="avond",5-(COUNTBLANK(Tbl_Bezetting[[#This Row],[Biljart1]:[Biljart5]])),"-")</f>
        <v>0</v>
      </c>
    </row>
    <row r="161" spans="1:8" ht="20.100000000000001" customHeight="1" x14ac:dyDescent="0.35">
      <c r="A161" s="80">
        <f t="shared" si="6"/>
        <v>46328.25</v>
      </c>
      <c r="B161" s="81" t="str">
        <f>IF(HOUR(Tbl_Bezetting[[#This Row],[Datum]])&lt;12,"voormiddag",IF(HOUR(Tbl_Bezetting[[#This Row],[Datum]])&gt;18,"avond","namiddag"))</f>
        <v>voormiddag</v>
      </c>
      <c r="C161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61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61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61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61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61" s="83"/>
    </row>
    <row r="162" spans="1:8" ht="20.100000000000001" customHeight="1" x14ac:dyDescent="0.35">
      <c r="A162" s="84">
        <f t="shared" si="6"/>
        <v>46328.583333333336</v>
      </c>
      <c r="B162" s="85" t="str">
        <f>IF(HOUR(Tbl_Bezetting[[#This Row],[Datum]])&lt;12,"voormiddag",IF(HOUR(Tbl_Bezetting[[#This Row],[Datum]])&gt;18,"avond","namiddag"))</f>
        <v>namiddag</v>
      </c>
      <c r="C162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62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62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62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62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62" s="83"/>
    </row>
    <row r="163" spans="1:8" ht="20.100000000000001" customHeight="1" thickBot="1" x14ac:dyDescent="0.4">
      <c r="A163" s="87">
        <f t="shared" si="6"/>
        <v>46328.791666666664</v>
      </c>
      <c r="B163" s="88" t="str">
        <f>IF(HOUR(Tbl_Bezetting[[#This Row],[Datum]])&lt;12,"voormiddag",IF(HOUR(Tbl_Bezetting[[#This Row],[Datum]])&gt;18,"avond","namiddag"))</f>
        <v>avond</v>
      </c>
      <c r="C163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63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63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63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63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63" s="83">
        <f ca="1">IF(Tbl_Bezetting[[#This Row],[Periode]]="avond",5-(COUNTBLANK(Tbl_Bezetting[[#This Row],[Biljart1]:[Biljart5]])),"-")</f>
        <v>0</v>
      </c>
    </row>
    <row r="164" spans="1:8" ht="20.100000000000001" customHeight="1" x14ac:dyDescent="0.35">
      <c r="A164" s="70">
        <f t="shared" si="6"/>
        <v>46329.25</v>
      </c>
      <c r="B164" s="71" t="str">
        <f>IF(HOUR(Tbl_Bezetting[[#This Row],[Datum]])&lt;12,"voormiddag",IF(HOUR(Tbl_Bezetting[[#This Row],[Datum]])&gt;18,"avond","namiddag"))</f>
        <v>voormiddag</v>
      </c>
      <c r="C164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64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64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64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64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64" s="73"/>
    </row>
    <row r="165" spans="1:8" ht="20.100000000000001" customHeight="1" x14ac:dyDescent="0.35">
      <c r="A165" s="74">
        <f t="shared" si="6"/>
        <v>46329.583333333336</v>
      </c>
      <c r="B165" s="75" t="str">
        <f>IF(HOUR(Tbl_Bezetting[[#This Row],[Datum]])&lt;12,"voormiddag",IF(HOUR(Tbl_Bezetting[[#This Row],[Datum]])&gt;18,"avond","namiddag"))</f>
        <v>namiddag</v>
      </c>
      <c r="C165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 Wildert 2 - Kerkuilen - -&gt; B/N</v>
      </c>
      <c r="D165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 Wildert 2 - Kerkuilen - -&gt; B/N</v>
      </c>
      <c r="E165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65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65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65" s="73"/>
    </row>
    <row r="166" spans="1:8" ht="20.100000000000001" customHeight="1" thickBot="1" x14ac:dyDescent="0.4">
      <c r="A166" s="77">
        <f t="shared" si="6"/>
        <v>46329.791666666664</v>
      </c>
      <c r="B166" s="78" t="str">
        <f>IF(HOUR(Tbl_Bezetting[[#This Row],[Datum]])&lt;12,"voormiddag",IF(HOUR(Tbl_Bezetting[[#This Row],[Datum]])&gt;18,"avond","namiddag"))</f>
        <v>avond</v>
      </c>
      <c r="C166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66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66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66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66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66" s="73">
        <f ca="1">IF(Tbl_Bezetting[[#This Row],[Periode]]="avond",5-(COUNTBLANK(Tbl_Bezetting[[#This Row],[Biljart1]:[Biljart5]])),"-")</f>
        <v>0</v>
      </c>
    </row>
    <row r="167" spans="1:8" ht="20.100000000000001" customHeight="1" x14ac:dyDescent="0.35">
      <c r="A167" s="80">
        <f t="shared" si="6"/>
        <v>46330.25</v>
      </c>
      <c r="B167" s="81" t="str">
        <f>IF(HOUR(Tbl_Bezetting[[#This Row],[Datum]])&lt;12,"voormiddag",IF(HOUR(Tbl_Bezetting[[#This Row],[Datum]])&gt;18,"avond","namiddag"))</f>
        <v>voormiddag</v>
      </c>
      <c r="C167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67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67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Les - J-C - - &gt; Privé</v>
      </c>
      <c r="F167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Les - J-C - - &gt; Privé</v>
      </c>
      <c r="G167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Les - J-C - - &gt; Privé</v>
      </c>
      <c r="H167" s="83"/>
    </row>
    <row r="168" spans="1:8" ht="20.100000000000001" customHeight="1" x14ac:dyDescent="0.35">
      <c r="A168" s="84">
        <f t="shared" si="6"/>
        <v>46330.583333333336</v>
      </c>
      <c r="B168" s="85" t="str">
        <f>IF(HOUR(Tbl_Bezetting[[#This Row],[Datum]])&lt;12,"voormiddag",IF(HOUR(Tbl_Bezetting[[#This Row],[Datum]])&gt;18,"avond","namiddag"))</f>
        <v>namiddag</v>
      </c>
      <c r="C168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68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68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Les  -  - - Privé- -&gt; </v>
      </c>
      <c r="F168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Les  -  - - Privé- -&gt; </v>
      </c>
      <c r="G168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Les  -  - - Privé- -&gt; </v>
      </c>
      <c r="H168" s="83"/>
    </row>
    <row r="169" spans="1:8" ht="20.100000000000001" customHeight="1" thickBot="1" x14ac:dyDescent="0.4">
      <c r="A169" s="87">
        <f t="shared" si="6"/>
        <v>46330.791666666664</v>
      </c>
      <c r="B169" s="88" t="str">
        <f>IF(HOUR(Tbl_Bezetting[[#This Row],[Datum]])&lt;12,"voormiddag",IF(HOUR(Tbl_Bezetting[[#This Row],[Datum]])&gt;18,"avond","namiddag"))</f>
        <v>avond</v>
      </c>
      <c r="C169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69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69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69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69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69" s="83">
        <f ca="1">IF(Tbl_Bezetting[[#This Row],[Periode]]="avond",5-(COUNTBLANK(Tbl_Bezetting[[#This Row],[Biljart1]:[Biljart5]])),"-")</f>
        <v>0</v>
      </c>
    </row>
    <row r="170" spans="1:8" ht="20.100000000000001" customHeight="1" x14ac:dyDescent="0.35">
      <c r="A170" s="70">
        <f t="shared" si="6"/>
        <v>46331.25</v>
      </c>
      <c r="B170" s="71" t="str">
        <f>IF(HOUR(Tbl_Bezetting[[#This Row],[Datum]])&lt;12,"voormiddag",IF(HOUR(Tbl_Bezetting[[#This Row],[Datum]])&gt;18,"avond","namiddag"))</f>
        <v>voormiddag</v>
      </c>
      <c r="C170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70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70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70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70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70" s="73"/>
    </row>
    <row r="171" spans="1:8" ht="20.100000000000001" customHeight="1" x14ac:dyDescent="0.35">
      <c r="A171" s="74">
        <f t="shared" si="6"/>
        <v>46331.583333333336</v>
      </c>
      <c r="B171" s="75" t="str">
        <f>IF(HOUR(Tbl_Bezetting[[#This Row],[Datum]])&lt;12,"voormiddag",IF(HOUR(Tbl_Bezetting[[#This Row],[Datum]])&gt;18,"avond","namiddag"))</f>
        <v>namiddag</v>
      </c>
      <c r="C171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71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171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71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71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171" s="73"/>
    </row>
    <row r="172" spans="1:8" ht="20.100000000000001" customHeight="1" thickBot="1" x14ac:dyDescent="0.4">
      <c r="A172" s="77">
        <f t="shared" si="6"/>
        <v>46331.791666666664</v>
      </c>
      <c r="B172" s="78" t="str">
        <f>IF(HOUR(Tbl_Bezetting[[#This Row],[Datum]])&lt;12,"voormiddag",IF(HOUR(Tbl_Bezetting[[#This Row],[Datum]])&gt;18,"avond","namiddag"))</f>
        <v>avond</v>
      </c>
      <c r="C172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72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72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Den Eik 1 - - &gt;VH1022</v>
      </c>
      <c r="F172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72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72" s="73">
        <f ca="1">IF(Tbl_Bezetting[[#This Row],[Periode]]="avond",5-(COUNTBLANK(Tbl_Bezetting[[#This Row],[Biljart1]:[Biljart5]])),"-")</f>
        <v>1</v>
      </c>
    </row>
    <row r="173" spans="1:8" ht="20.100000000000001" customHeight="1" x14ac:dyDescent="0.35">
      <c r="A173" s="80">
        <f t="shared" si="6"/>
        <v>46332.25</v>
      </c>
      <c r="B173" s="81" t="str">
        <f>IF(HOUR(Tbl_Bezetting[[#This Row],[Datum]])&lt;12,"voormiddag",IF(HOUR(Tbl_Bezetting[[#This Row],[Datum]])&gt;18,"avond","namiddag"))</f>
        <v>voormiddag</v>
      </c>
      <c r="C173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73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73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73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73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73" s="83"/>
    </row>
    <row r="174" spans="1:8" ht="20.100000000000001" customHeight="1" x14ac:dyDescent="0.35">
      <c r="A174" s="84">
        <f t="shared" si="6"/>
        <v>46332.583333333336</v>
      </c>
      <c r="B174" s="85" t="str">
        <f>IF(HOUR(Tbl_Bezetting[[#This Row],[Datum]])&lt;12,"voormiddag",IF(HOUR(Tbl_Bezetting[[#This Row],[Datum]])&gt;18,"avond","namiddag"))</f>
        <v>namiddag</v>
      </c>
      <c r="C174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74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74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74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74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74" s="83"/>
    </row>
    <row r="175" spans="1:8" ht="20.100000000000001" customHeight="1" thickBot="1" x14ac:dyDescent="0.4">
      <c r="A175" s="87">
        <f t="shared" si="6"/>
        <v>46332.791666666664</v>
      </c>
      <c r="B175" s="88" t="str">
        <f>IF(HOUR(Tbl_Bezetting[[#This Row],[Datum]])&lt;12,"voormiddag",IF(HOUR(Tbl_Bezetting[[#This Row],[Datum]])&gt;18,"avond","namiddag"))</f>
        <v>avond</v>
      </c>
      <c r="C175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 2 - Biezen 2- - &gt;KAPU-2</v>
      </c>
      <c r="D175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 2 - Biezen 2- - &gt;KAPU-2</v>
      </c>
      <c r="E175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75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 1  - T.B.A. BILJARTPALACE 5 - - &gt;DM2D031</v>
      </c>
      <c r="G175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75" s="83">
        <f ca="1">IF(Tbl_Bezetting[[#This Row],[Periode]]="avond",5-(COUNTBLANK(Tbl_Bezetting[[#This Row],[Biljart1]:[Biljart5]])),"-")</f>
        <v>3</v>
      </c>
    </row>
    <row r="176" spans="1:8" ht="20.100000000000001" customHeight="1" x14ac:dyDescent="0.35">
      <c r="A176" s="70">
        <f t="shared" si="6"/>
        <v>46333.25</v>
      </c>
      <c r="B176" s="71" t="str">
        <f>IF(HOUR(Tbl_Bezetting[[#This Row],[Datum]])&lt;12,"voormiddag",IF(HOUR(Tbl_Bezetting[[#This Row],[Datum]])&gt;18,"avond","namiddag"))</f>
        <v>voormiddag</v>
      </c>
      <c r="C176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76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76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76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76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76" s="73"/>
    </row>
    <row r="177" spans="1:8" ht="20.100000000000001" customHeight="1" x14ac:dyDescent="0.35">
      <c r="A177" s="74">
        <f t="shared" si="6"/>
        <v>46333.583333333336</v>
      </c>
      <c r="B177" s="75" t="str">
        <f>IF(HOUR(Tbl_Bezetting[[#This Row],[Datum]])&lt;12,"voormiddag",IF(HOUR(Tbl_Bezetting[[#This Row],[Datum]])&gt;18,"avond","namiddag"))</f>
        <v>namiddag</v>
      </c>
      <c r="C177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77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77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77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77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77" s="73"/>
    </row>
    <row r="178" spans="1:8" ht="20.100000000000001" customHeight="1" thickBot="1" x14ac:dyDescent="0.4">
      <c r="A178" s="77">
        <f t="shared" si="6"/>
        <v>46333.791666666664</v>
      </c>
      <c r="B178" s="78" t="str">
        <f>IF(HOUR(Tbl_Bezetting[[#This Row],[Datum]])&lt;12,"voormiddag",IF(HOUR(Tbl_Bezetting[[#This Row],[Datum]])&gt;18,"avond","namiddag"))</f>
        <v>avond</v>
      </c>
      <c r="C178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78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78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78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78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78" s="73">
        <f ca="1">IF(Tbl_Bezetting[[#This Row],[Periode]]="avond",5-(COUNTBLANK(Tbl_Bezetting[[#This Row],[Biljart1]:[Biljart5]])),"-")</f>
        <v>0</v>
      </c>
    </row>
    <row r="179" spans="1:8" ht="20.100000000000001" customHeight="1" x14ac:dyDescent="0.35">
      <c r="A179" s="80">
        <f t="shared" si="6"/>
        <v>46334.25</v>
      </c>
      <c r="B179" s="81" t="str">
        <f>IF(HOUR(Tbl_Bezetting[[#This Row],[Datum]])&lt;12,"voormiddag",IF(HOUR(Tbl_Bezetting[[#This Row],[Datum]])&gt;18,"avond","namiddag"))</f>
        <v>voormiddag</v>
      </c>
      <c r="C179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179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179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179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179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179" s="83"/>
    </row>
    <row r="180" spans="1:8" ht="20.100000000000001" customHeight="1" x14ac:dyDescent="0.35">
      <c r="A180" s="84">
        <f t="shared" si="6"/>
        <v>46334.583333333336</v>
      </c>
      <c r="B180" s="85" t="str">
        <f>IF(HOUR(Tbl_Bezetting[[#This Row],[Datum]])&lt;12,"voormiddag",IF(HOUR(Tbl_Bezetting[[#This Row],[Datum]])&gt;18,"avond","namiddag"))</f>
        <v>namiddag</v>
      </c>
      <c r="C180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80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80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80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80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80" s="83"/>
    </row>
    <row r="181" spans="1:8" ht="20.100000000000001" customHeight="1" thickBot="1" x14ac:dyDescent="0.4">
      <c r="A181" s="87">
        <f t="shared" si="6"/>
        <v>46334.791666666664</v>
      </c>
      <c r="B181" s="88" t="str">
        <f>IF(HOUR(Tbl_Bezetting[[#This Row],[Datum]])&lt;12,"voormiddag",IF(HOUR(Tbl_Bezetting[[#This Row],[Datum]])&gt;18,"avond","namiddag"))</f>
        <v>avond</v>
      </c>
      <c r="C181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81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81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81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81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81" s="83">
        <f ca="1">IF(Tbl_Bezetting[[#This Row],[Periode]]="avond",5-(COUNTBLANK(Tbl_Bezetting[[#This Row],[Biljart1]:[Biljart5]])),"-")</f>
        <v>0</v>
      </c>
    </row>
    <row r="182" spans="1:8" ht="20.100000000000001" customHeight="1" x14ac:dyDescent="0.35">
      <c r="A182" s="70">
        <f t="shared" si="6"/>
        <v>46335.25</v>
      </c>
      <c r="B182" s="71" t="str">
        <f>IF(HOUR(Tbl_Bezetting[[#This Row],[Datum]])&lt;12,"voormiddag",IF(HOUR(Tbl_Bezetting[[#This Row],[Datum]])&gt;18,"avond","namiddag"))</f>
        <v>voormiddag</v>
      </c>
      <c r="C182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82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82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82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82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82" s="73"/>
    </row>
    <row r="183" spans="1:8" ht="20.100000000000001" customHeight="1" x14ac:dyDescent="0.35">
      <c r="A183" s="74">
        <f t="shared" si="6"/>
        <v>46335.583333333336</v>
      </c>
      <c r="B183" s="75" t="str">
        <f>IF(HOUR(Tbl_Bezetting[[#This Row],[Datum]])&lt;12,"voormiddag",IF(HOUR(Tbl_Bezetting[[#This Row],[Datum]])&gt;18,"avond","namiddag"))</f>
        <v>namiddag</v>
      </c>
      <c r="C183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83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83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83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83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83" s="73"/>
    </row>
    <row r="184" spans="1:8" ht="20.100000000000001" customHeight="1" thickBot="1" x14ac:dyDescent="0.4">
      <c r="A184" s="77">
        <f t="shared" si="6"/>
        <v>46335.791666666664</v>
      </c>
      <c r="B184" s="78" t="str">
        <f>IF(HOUR(Tbl_Bezetting[[#This Row],[Datum]])&lt;12,"voormiddag",IF(HOUR(Tbl_Bezetting[[#This Row],[Datum]])&gt;18,"avond","namiddag"))</f>
        <v>avond</v>
      </c>
      <c r="C184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3  - K.O.T. MEER 2 - - &gt;VL2054</v>
      </c>
      <c r="D184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84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ZEVENBERGEN 2 - - &gt;KA047</v>
      </c>
      <c r="F184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84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BC KAPELSE 1 - - &gt;VL1044</v>
      </c>
      <c r="H184" s="73">
        <f ca="1">IF(Tbl_Bezetting[[#This Row],[Periode]]="avond",5-(COUNTBLANK(Tbl_Bezetting[[#This Row],[Biljart1]:[Biljart5]])),"-")</f>
        <v>3</v>
      </c>
    </row>
    <row r="185" spans="1:8" ht="20.100000000000001" customHeight="1" x14ac:dyDescent="0.35">
      <c r="A185" s="80">
        <f t="shared" ref="A185:A248" si="7">A179+2</f>
        <v>46336.25</v>
      </c>
      <c r="B185" s="81" t="str">
        <f>IF(HOUR(Tbl_Bezetting[[#This Row],[Datum]])&lt;12,"voormiddag",IF(HOUR(Tbl_Bezetting[[#This Row],[Datum]])&gt;18,"avond","namiddag"))</f>
        <v>voormiddag</v>
      </c>
      <c r="C185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85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85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85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85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85" s="83"/>
    </row>
    <row r="186" spans="1:8" ht="20.100000000000001" customHeight="1" x14ac:dyDescent="0.35">
      <c r="A186" s="84">
        <f t="shared" si="7"/>
        <v>46336.583333333336</v>
      </c>
      <c r="B186" s="85" t="str">
        <f>IF(HOUR(Tbl_Bezetting[[#This Row],[Datum]])&lt;12,"voormiddag",IF(HOUR(Tbl_Bezetting[[#This Row],[Datum]])&gt;18,"avond","namiddag"))</f>
        <v>namiddag</v>
      </c>
      <c r="C186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Wildert 2 - Nispen - -&gt; GSE</v>
      </c>
      <c r="D186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Wildert 2 - Nispen - -&gt; GSE</v>
      </c>
      <c r="E186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186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86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86" s="83"/>
    </row>
    <row r="187" spans="1:8" ht="20.100000000000001" customHeight="1" thickBot="1" x14ac:dyDescent="0.4">
      <c r="A187" s="87">
        <f t="shared" si="7"/>
        <v>46336.791666666664</v>
      </c>
      <c r="B187" s="88" t="str">
        <f>IF(HOUR(Tbl_Bezetting[[#This Row],[Datum]])&lt;12,"voormiddag",IF(HOUR(Tbl_Bezetting[[#This Row],[Datum]])&gt;18,"avond","namiddag"))</f>
        <v>avond</v>
      </c>
      <c r="C187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87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87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DE LEUG 2 - - &gt;VL2052</v>
      </c>
      <c r="F187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87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87" s="83">
        <f ca="1">IF(Tbl_Bezetting[[#This Row],[Periode]]="avond",5-(COUNTBLANK(Tbl_Bezetting[[#This Row],[Biljart1]:[Biljart5]])),"-")</f>
        <v>1</v>
      </c>
    </row>
    <row r="188" spans="1:8" ht="20.100000000000001" customHeight="1" x14ac:dyDescent="0.35">
      <c r="A188" s="70">
        <f t="shared" si="7"/>
        <v>46337.25</v>
      </c>
      <c r="B188" s="71" t="str">
        <f>IF(HOUR(Tbl_Bezetting[[#This Row],[Datum]])&lt;12,"voormiddag",IF(HOUR(Tbl_Bezetting[[#This Row],[Datum]])&gt;18,"avond","namiddag"))</f>
        <v>voormiddag</v>
      </c>
      <c r="C188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88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88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88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88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88" s="73"/>
    </row>
    <row r="189" spans="1:8" ht="20.100000000000001" customHeight="1" x14ac:dyDescent="0.35">
      <c r="A189" s="74">
        <f t="shared" si="7"/>
        <v>46337.583333333336</v>
      </c>
      <c r="B189" s="75" t="str">
        <f>IF(HOUR(Tbl_Bezetting[[#This Row],[Datum]])&lt;12,"voormiddag",IF(HOUR(Tbl_Bezetting[[#This Row],[Datum]])&gt;18,"avond","namiddag"))</f>
        <v>namiddag</v>
      </c>
      <c r="C189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189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89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89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189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89" s="73"/>
    </row>
    <row r="190" spans="1:8" ht="20.100000000000001" customHeight="1" thickBot="1" x14ac:dyDescent="0.4">
      <c r="A190" s="77">
        <f t="shared" si="7"/>
        <v>46337.791666666664</v>
      </c>
      <c r="B190" s="78" t="str">
        <f>IF(HOUR(Tbl_Bezetting[[#This Row],[Datum]])&lt;12,"voormiddag",IF(HOUR(Tbl_Bezetting[[#This Row],[Datum]])&gt;18,"avond","namiddag"))</f>
        <v>avond</v>
      </c>
      <c r="C190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90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90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5  - NOORDERKEMPEN 1 - MR SMEDERIJ - - &gt;VL2051</v>
      </c>
      <c r="F190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90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5  - SCHIL-DORP 2 - - &gt;BA2A046</v>
      </c>
      <c r="H190" s="73">
        <f ca="1">IF(Tbl_Bezetting[[#This Row],[Periode]]="avond",5-(COUNTBLANK(Tbl_Bezetting[[#This Row],[Biljart1]:[Biljart5]])),"-")</f>
        <v>2</v>
      </c>
    </row>
    <row r="191" spans="1:8" ht="20.100000000000001" customHeight="1" x14ac:dyDescent="0.35">
      <c r="A191" s="80">
        <f t="shared" si="7"/>
        <v>46338.25</v>
      </c>
      <c r="B191" s="81" t="str">
        <f>IF(HOUR(Tbl_Bezetting[[#This Row],[Datum]])&lt;12,"voormiddag",IF(HOUR(Tbl_Bezetting[[#This Row],[Datum]])&gt;18,"avond","namiddag"))</f>
        <v>voormiddag</v>
      </c>
      <c r="C191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91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91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91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91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91" s="83"/>
    </row>
    <row r="192" spans="1:8" ht="20.100000000000001" customHeight="1" x14ac:dyDescent="0.35">
      <c r="A192" s="84">
        <f t="shared" si="7"/>
        <v>46338.583333333336</v>
      </c>
      <c r="B192" s="85" t="str">
        <f>IF(HOUR(Tbl_Bezetting[[#This Row],[Datum]])&lt;12,"voormiddag",IF(HOUR(Tbl_Bezetting[[#This Row],[Datum]])&gt;18,"avond","namiddag"))</f>
        <v>namiddag</v>
      </c>
      <c r="C192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192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192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92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192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192" s="83"/>
    </row>
    <row r="193" spans="1:8" ht="20.100000000000001" customHeight="1" thickBot="1" x14ac:dyDescent="0.4">
      <c r="A193" s="87">
        <f t="shared" si="7"/>
        <v>46338.791666666664</v>
      </c>
      <c r="B193" s="88" t="str">
        <f>IF(HOUR(Tbl_Bezetting[[#This Row],[Datum]])&lt;12,"voormiddag",IF(HOUR(Tbl_Bezetting[[#This Row],[Datum]])&gt;18,"avond","namiddag"))</f>
        <v>avond</v>
      </c>
      <c r="C193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93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93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DEN EIK 1 - - &gt;BA2A045</v>
      </c>
      <c r="F193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93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1  - BC MOLLENHOF 1 - - &gt;KA044</v>
      </c>
      <c r="H193" s="83">
        <f ca="1">IF(Tbl_Bezetting[[#This Row],[Periode]]="avond",5-(COUNTBLANK(Tbl_Bezetting[[#This Row],[Biljart1]:[Biljart5]])),"-")</f>
        <v>2</v>
      </c>
    </row>
    <row r="194" spans="1:8" ht="20.100000000000001" customHeight="1" x14ac:dyDescent="0.35">
      <c r="A194" s="70">
        <f t="shared" si="7"/>
        <v>46339.25</v>
      </c>
      <c r="B194" s="71" t="str">
        <f>IF(HOUR(Tbl_Bezetting[[#This Row],[Datum]])&lt;12,"voormiddag",IF(HOUR(Tbl_Bezetting[[#This Row],[Datum]])&gt;18,"avond","namiddag"))</f>
        <v>voormiddag</v>
      </c>
      <c r="C194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94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94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94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94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94" s="73"/>
    </row>
    <row r="195" spans="1:8" ht="20.100000000000001" customHeight="1" x14ac:dyDescent="0.35">
      <c r="A195" s="74">
        <f t="shared" si="7"/>
        <v>46339.583333333336</v>
      </c>
      <c r="B195" s="75" t="str">
        <f>IF(HOUR(Tbl_Bezetting[[#This Row],[Datum]])&lt;12,"voormiddag",IF(HOUR(Tbl_Bezetting[[#This Row],[Datum]])&gt;18,"avond","namiddag"))</f>
        <v>namiddag</v>
      </c>
      <c r="C195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95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95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95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95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95" s="73"/>
    </row>
    <row r="196" spans="1:8" ht="20.100000000000001" customHeight="1" thickBot="1" x14ac:dyDescent="0.4">
      <c r="A196" s="77">
        <f t="shared" si="7"/>
        <v>46339.791666666664</v>
      </c>
      <c r="B196" s="78" t="str">
        <f>IF(HOUR(Tbl_Bezetting[[#This Row],[Datum]])&lt;12,"voormiddag",IF(HOUR(Tbl_Bezetting[[#This Row],[Datum]])&gt;18,"avond","namiddag"))</f>
        <v>avond</v>
      </c>
      <c r="C196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MIDDEL 1 - STOEMPERS- - &gt;KPU-1</v>
      </c>
      <c r="D196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MIDDEL 1 - STOEMPERS- - &gt;KPU-1</v>
      </c>
      <c r="E196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96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 2 - De Bils - - &gt;KAPU-2</v>
      </c>
      <c r="G196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2 - De Bils - - &gt;KAPU-2</v>
      </c>
      <c r="H196" s="73">
        <f ca="1">IF(Tbl_Bezetting[[#This Row],[Periode]]="avond",5-(COUNTBLANK(Tbl_Bezetting[[#This Row],[Biljart1]:[Biljart5]])),"-")</f>
        <v>4</v>
      </c>
    </row>
    <row r="197" spans="1:8" ht="20.100000000000001" customHeight="1" x14ac:dyDescent="0.35">
      <c r="A197" s="80">
        <f t="shared" si="7"/>
        <v>46340.25</v>
      </c>
      <c r="B197" s="81" t="str">
        <f>IF(HOUR(Tbl_Bezetting[[#This Row],[Datum]])&lt;12,"voormiddag",IF(HOUR(Tbl_Bezetting[[#This Row],[Datum]])&gt;18,"avond","namiddag"))</f>
        <v>voormiddag</v>
      </c>
      <c r="C197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NK Hr-Rail - BC-Spoor Antwerpen- -&gt; </v>
      </c>
      <c r="D197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NK Hr-Rail - BC-Spoor Antwerpen- -&gt; </v>
      </c>
      <c r="E197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NK Hr-Rail - BC-Spoor Antwerpen- -&gt; </v>
      </c>
      <c r="F197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NK Hr-Rail - BC-Spoor Antwerpen- -&gt; </v>
      </c>
      <c r="G197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NK Hr-Rail - BC-Spoor Antwerpen- -&gt; </v>
      </c>
      <c r="H197" s="83"/>
    </row>
    <row r="198" spans="1:8" ht="20.100000000000001" customHeight="1" x14ac:dyDescent="0.35">
      <c r="A198" s="84">
        <f t="shared" si="7"/>
        <v>46340.583333333336</v>
      </c>
      <c r="B198" s="85" t="str">
        <f>IF(HOUR(Tbl_Bezetting[[#This Row],[Datum]])&lt;12,"voormiddag",IF(HOUR(Tbl_Bezetting[[#This Row],[Datum]])&gt;18,"avond","namiddag"))</f>
        <v>namiddag</v>
      </c>
      <c r="C198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NK Hr-Rail - BC-Spoor Antwerpen- -&gt;  - NK Hr-Rail - BC-Spoor Antwerpen- -&gt; - -&gt; </v>
      </c>
      <c r="D198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NK Hr-Rail - BC-Spoor Antwerpen- -&gt;  - NK Hr-Rail - BC-Spoor Antwerpen- -&gt; - -&gt; </v>
      </c>
      <c r="E198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NK Hr-Rail - BC-Spoor Antwerpen- -&gt;  - NK Hr-Rail - BC-Spoor Antwerpen- -&gt; - -&gt; </v>
      </c>
      <c r="F198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NK Hr-Rail - BC-Spoor Antwerpen- -&gt;  - NK Hr-Rail - BC-Spoor Antwerpen- -&gt; - -&gt; </v>
      </c>
      <c r="G198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NK Hr-Rail - BC-Spoor Antwerpen- -&gt;  - NK Hr-Rail - BC-Spoor Antwerpen- -&gt; - -&gt; </v>
      </c>
      <c r="H198" s="83"/>
    </row>
    <row r="199" spans="1:8" ht="20.100000000000001" customHeight="1" thickBot="1" x14ac:dyDescent="0.4">
      <c r="A199" s="87">
        <f t="shared" si="7"/>
        <v>46340.791666666664</v>
      </c>
      <c r="B199" s="88" t="str">
        <f>IF(HOUR(Tbl_Bezetting[[#This Row],[Datum]])&lt;12,"voormiddag",IF(HOUR(Tbl_Bezetting[[#This Row],[Datum]])&gt;18,"avond","namiddag"))</f>
        <v>avond</v>
      </c>
      <c r="C199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99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99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99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99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99" s="83">
        <f ca="1">IF(Tbl_Bezetting[[#This Row],[Periode]]="avond",5-(COUNTBLANK(Tbl_Bezetting[[#This Row],[Biljart1]:[Biljart5]])),"-")</f>
        <v>0</v>
      </c>
    </row>
    <row r="200" spans="1:8" ht="20.100000000000001" customHeight="1" x14ac:dyDescent="0.35">
      <c r="A200" s="70">
        <f t="shared" si="7"/>
        <v>46341.25</v>
      </c>
      <c r="B200" s="71" t="str">
        <f>IF(HOUR(Tbl_Bezetting[[#This Row],[Datum]])&lt;12,"voormiddag",IF(HOUR(Tbl_Bezetting[[#This Row],[Datum]])&gt;18,"avond","namiddag"))</f>
        <v>voormiddag</v>
      </c>
      <c r="C200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200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200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200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200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200" s="73"/>
    </row>
    <row r="201" spans="1:8" ht="20.100000000000001" customHeight="1" x14ac:dyDescent="0.35">
      <c r="A201" s="74">
        <f t="shared" si="7"/>
        <v>46341.583333333336</v>
      </c>
      <c r="B201" s="75" t="str">
        <f>IF(HOUR(Tbl_Bezetting[[#This Row],[Datum]])&lt;12,"voormiddag",IF(HOUR(Tbl_Bezetting[[#This Row],[Datum]])&gt;18,"avond","namiddag"))</f>
        <v>namiddag</v>
      </c>
      <c r="C201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01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01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01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01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01" s="73"/>
    </row>
    <row r="202" spans="1:8" ht="20.100000000000001" customHeight="1" thickBot="1" x14ac:dyDescent="0.4">
      <c r="A202" s="77">
        <f t="shared" si="7"/>
        <v>46341.791666666664</v>
      </c>
      <c r="B202" s="78" t="str">
        <f>IF(HOUR(Tbl_Bezetting[[#This Row],[Datum]])&lt;12,"voormiddag",IF(HOUR(Tbl_Bezetting[[#This Row],[Datum]])&gt;18,"avond","namiddag"))</f>
        <v>avond</v>
      </c>
      <c r="C202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02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02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02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02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02" s="73">
        <f ca="1">IF(Tbl_Bezetting[[#This Row],[Periode]]="avond",5-(COUNTBLANK(Tbl_Bezetting[[#This Row],[Biljart1]:[Biljart5]])),"-")</f>
        <v>0</v>
      </c>
    </row>
    <row r="203" spans="1:8" ht="20.100000000000001" customHeight="1" x14ac:dyDescent="0.35">
      <c r="A203" s="80">
        <f t="shared" si="7"/>
        <v>46342.25</v>
      </c>
      <c r="B203" s="81" t="str">
        <f>IF(HOUR(Tbl_Bezetting[[#This Row],[Datum]])&lt;12,"voormiddag",IF(HOUR(Tbl_Bezetting[[#This Row],[Datum]])&gt;18,"avond","namiddag"))</f>
        <v>voormiddag</v>
      </c>
      <c r="C203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03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03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03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03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03" s="83"/>
    </row>
    <row r="204" spans="1:8" ht="20.100000000000001" customHeight="1" x14ac:dyDescent="0.35">
      <c r="A204" s="84">
        <f t="shared" si="7"/>
        <v>46342.583333333336</v>
      </c>
      <c r="B204" s="85" t="str">
        <f>IF(HOUR(Tbl_Bezetting[[#This Row],[Datum]])&lt;12,"voormiddag",IF(HOUR(Tbl_Bezetting[[#This Row],[Datum]])&gt;18,"avond","namiddag"))</f>
        <v>namiddag</v>
      </c>
      <c r="C204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04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04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04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04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04" s="83"/>
    </row>
    <row r="205" spans="1:8" ht="20.100000000000001" customHeight="1" thickBot="1" x14ac:dyDescent="0.4">
      <c r="A205" s="87">
        <f t="shared" si="7"/>
        <v>46342.791666666664</v>
      </c>
      <c r="B205" s="88" t="str">
        <f>IF(HOUR(Tbl_Bezetting[[#This Row],[Datum]])&lt;12,"voormiddag",IF(HOUR(Tbl_Bezetting[[#This Row],[Datum]])&gt;18,"avond","namiddag"))</f>
        <v>avond</v>
      </c>
      <c r="C205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05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05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05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05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05" s="83">
        <f ca="1">IF(Tbl_Bezetting[[#This Row],[Periode]]="avond",5-(COUNTBLANK(Tbl_Bezetting[[#This Row],[Biljart1]:[Biljart5]])),"-")</f>
        <v>0</v>
      </c>
    </row>
    <row r="206" spans="1:8" ht="20.100000000000001" customHeight="1" x14ac:dyDescent="0.35">
      <c r="A206" s="70">
        <f t="shared" si="7"/>
        <v>46343.25</v>
      </c>
      <c r="B206" s="71" t="str">
        <f>IF(HOUR(Tbl_Bezetting[[#This Row],[Datum]])&lt;12,"voormiddag",IF(HOUR(Tbl_Bezetting[[#This Row],[Datum]])&gt;18,"avond","namiddag"))</f>
        <v>voormiddag</v>
      </c>
      <c r="C206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06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06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06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06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06" s="73"/>
    </row>
    <row r="207" spans="1:8" ht="20.100000000000001" customHeight="1" x14ac:dyDescent="0.35">
      <c r="A207" s="74">
        <f t="shared" si="7"/>
        <v>46343.583333333336</v>
      </c>
      <c r="B207" s="75" t="str">
        <f>IF(HOUR(Tbl_Bezetting[[#This Row],[Datum]])&lt;12,"voormiddag",IF(HOUR(Tbl_Bezetting[[#This Row],[Datum]])&gt;18,"avond","namiddag"))</f>
        <v>namiddag</v>
      </c>
      <c r="C207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07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07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207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07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07" s="73"/>
    </row>
    <row r="208" spans="1:8" ht="20.100000000000001" customHeight="1" thickBot="1" x14ac:dyDescent="0.4">
      <c r="A208" s="77">
        <f t="shared" si="7"/>
        <v>46343.791666666664</v>
      </c>
      <c r="B208" s="78" t="str">
        <f>IF(HOUR(Tbl_Bezetting[[#This Row],[Datum]])&lt;12,"voormiddag",IF(HOUR(Tbl_Bezetting[[#This Row],[Datum]])&gt;18,"avond","namiddag"))</f>
        <v>avond</v>
      </c>
      <c r="C208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08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 2  - De Leug 1 - - &gt;VH1028</v>
      </c>
      <c r="E208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08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08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08" s="73">
        <f ca="1">IF(Tbl_Bezetting[[#This Row],[Periode]]="avond",5-(COUNTBLANK(Tbl_Bezetting[[#This Row],[Biljart1]:[Biljart5]])),"-")</f>
        <v>1</v>
      </c>
    </row>
    <row r="209" spans="1:8" ht="20.100000000000001" customHeight="1" x14ac:dyDescent="0.35">
      <c r="A209" s="80">
        <f t="shared" si="7"/>
        <v>46344.25</v>
      </c>
      <c r="B209" s="81" t="str">
        <f>IF(HOUR(Tbl_Bezetting[[#This Row],[Datum]])&lt;12,"voormiddag",IF(HOUR(Tbl_Bezetting[[#This Row],[Datum]])&gt;18,"avond","namiddag"))</f>
        <v>voormiddag</v>
      </c>
      <c r="C209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09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09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09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09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09" s="83"/>
    </row>
    <row r="210" spans="1:8" ht="20.100000000000001" customHeight="1" x14ac:dyDescent="0.35">
      <c r="A210" s="84">
        <f t="shared" si="7"/>
        <v>46344.583333333336</v>
      </c>
      <c r="B210" s="85" t="str">
        <f>IF(HOUR(Tbl_Bezetting[[#This Row],[Datum]])&lt;12,"voormiddag",IF(HOUR(Tbl_Bezetting[[#This Row],[Datum]])&gt;18,"avond","namiddag"))</f>
        <v>namiddag</v>
      </c>
      <c r="C210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10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10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10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10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10" s="83"/>
    </row>
    <row r="211" spans="1:8" ht="20.100000000000001" customHeight="1" thickBot="1" x14ac:dyDescent="0.4">
      <c r="A211" s="87">
        <f t="shared" si="7"/>
        <v>46344.791666666664</v>
      </c>
      <c r="B211" s="88" t="str">
        <f>IF(HOUR(Tbl_Bezetting[[#This Row],[Datum]])&lt;12,"voormiddag",IF(HOUR(Tbl_Bezetting[[#This Row],[Datum]])&gt;18,"avond","namiddag"))</f>
        <v>avond</v>
      </c>
      <c r="C211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11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11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9 - BC Volkshuis Hemiksem 2- - &gt;ADL 123271</v>
      </c>
      <c r="F211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11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11" s="83">
        <f ca="1">IF(Tbl_Bezetting[[#This Row],[Periode]]="avond",5-(COUNTBLANK(Tbl_Bezetting[[#This Row],[Biljart1]:[Biljart5]])),"-")</f>
        <v>1</v>
      </c>
    </row>
    <row r="212" spans="1:8" ht="20.100000000000001" customHeight="1" x14ac:dyDescent="0.35">
      <c r="A212" s="70">
        <f t="shared" si="7"/>
        <v>46345.25</v>
      </c>
      <c r="B212" s="71" t="str">
        <f>IF(HOUR(Tbl_Bezetting[[#This Row],[Datum]])&lt;12,"voormiddag",IF(HOUR(Tbl_Bezetting[[#This Row],[Datum]])&gt;18,"avond","namiddag"))</f>
        <v>voormiddag</v>
      </c>
      <c r="C212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12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12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12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12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12" s="73"/>
    </row>
    <row r="213" spans="1:8" ht="20.100000000000001" customHeight="1" x14ac:dyDescent="0.35">
      <c r="A213" s="74">
        <f t="shared" si="7"/>
        <v>46345.583333333336</v>
      </c>
      <c r="B213" s="75" t="str">
        <f>IF(HOUR(Tbl_Bezetting[[#This Row],[Datum]])&lt;12,"voormiddag",IF(HOUR(Tbl_Bezetting[[#This Row],[Datum]])&gt;18,"avond","namiddag"))</f>
        <v>namiddag</v>
      </c>
      <c r="C213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13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13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13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13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213" s="73"/>
    </row>
    <row r="214" spans="1:8" ht="20.100000000000001" customHeight="1" thickBot="1" x14ac:dyDescent="0.4">
      <c r="A214" s="77">
        <f t="shared" si="7"/>
        <v>46345.791666666664</v>
      </c>
      <c r="B214" s="78" t="str">
        <f>IF(HOUR(Tbl_Bezetting[[#This Row],[Datum]])&lt;12,"voormiddag",IF(HOUR(Tbl_Bezetting[[#This Row],[Datum]])&gt;18,"avond","namiddag"))</f>
        <v>avond</v>
      </c>
      <c r="C214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14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 3  - Schil-Dorp 1 - - &gt;VH1040</v>
      </c>
      <c r="E214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1  - Zevenbergen 2 - - &gt;VH1026</v>
      </c>
      <c r="F214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 1  - DGQ 3 - - &gt;DM2D041</v>
      </c>
      <c r="G214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14" s="73">
        <f ca="1">IF(Tbl_Bezetting[[#This Row],[Periode]]="avond",5-(COUNTBLANK(Tbl_Bezetting[[#This Row],[Biljart1]:[Biljart5]])),"-")</f>
        <v>3</v>
      </c>
    </row>
    <row r="215" spans="1:8" ht="20.100000000000001" customHeight="1" x14ac:dyDescent="0.35">
      <c r="A215" s="80">
        <f t="shared" si="7"/>
        <v>46346.25</v>
      </c>
      <c r="B215" s="81" t="str">
        <f>IF(HOUR(Tbl_Bezetting[[#This Row],[Datum]])&lt;12,"voormiddag",IF(HOUR(Tbl_Bezetting[[#This Row],[Datum]])&gt;18,"avond","namiddag"))</f>
        <v>voormiddag</v>
      </c>
      <c r="C215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15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15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Les - J-C - - &gt; Privé</v>
      </c>
      <c r="F215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Les - J-C - - &gt; Privé</v>
      </c>
      <c r="G215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Les - J-C - - &gt; Privé</v>
      </c>
      <c r="H215" s="83"/>
    </row>
    <row r="216" spans="1:8" ht="20.100000000000001" customHeight="1" x14ac:dyDescent="0.35">
      <c r="A216" s="84">
        <f t="shared" si="7"/>
        <v>46346.583333333336</v>
      </c>
      <c r="B216" s="85" t="str">
        <f>IF(HOUR(Tbl_Bezetting[[#This Row],[Datum]])&lt;12,"voormiddag",IF(HOUR(Tbl_Bezetting[[#This Row],[Datum]])&gt;18,"avond","namiddag"))</f>
        <v>namiddag</v>
      </c>
      <c r="C216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16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16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Les  -  - - Privé- -&gt; </v>
      </c>
      <c r="F216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Les  -  - - Privé- -&gt; </v>
      </c>
      <c r="G216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Les  -  - - Privé- -&gt; </v>
      </c>
      <c r="H216" s="83"/>
    </row>
    <row r="217" spans="1:8" ht="20.100000000000001" customHeight="1" thickBot="1" x14ac:dyDescent="0.4">
      <c r="A217" s="87">
        <f t="shared" si="7"/>
        <v>46346.791666666664</v>
      </c>
      <c r="B217" s="88" t="str">
        <f>IF(HOUR(Tbl_Bezetting[[#This Row],[Datum]])&lt;12,"voormiddag",IF(HOUR(Tbl_Bezetting[[#This Row],[Datum]])&gt;18,"avond","namiddag"))</f>
        <v>avond</v>
      </c>
      <c r="C217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MIDDEL 1 - HUIS TEN HALVE- - &gt;KPU-1</v>
      </c>
      <c r="D217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MIDDEL 1 - HUIS TEN HALVE- - &gt;KPU-1</v>
      </c>
      <c r="E217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17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 2 - De Stoempers - - &gt;KAPU-2</v>
      </c>
      <c r="G217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2 - De Stoempers - - &gt;KAPU-2</v>
      </c>
      <c r="H217" s="83">
        <f ca="1">IF(Tbl_Bezetting[[#This Row],[Periode]]="avond",5-(COUNTBLANK(Tbl_Bezetting[[#This Row],[Biljart1]:[Biljart5]])),"-")</f>
        <v>4</v>
      </c>
    </row>
    <row r="218" spans="1:8" ht="20.100000000000001" customHeight="1" x14ac:dyDescent="0.35">
      <c r="A218" s="70">
        <f t="shared" si="7"/>
        <v>46347.25</v>
      </c>
      <c r="B218" s="71" t="str">
        <f>IF(HOUR(Tbl_Bezetting[[#This Row],[Datum]])&lt;12,"voormiddag",IF(HOUR(Tbl_Bezetting[[#This Row],[Datum]])&gt;18,"avond","namiddag"))</f>
        <v>voormiddag</v>
      </c>
      <c r="C218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18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18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18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18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18" s="73"/>
    </row>
    <row r="219" spans="1:8" ht="20.100000000000001" customHeight="1" x14ac:dyDescent="0.35">
      <c r="A219" s="74">
        <f t="shared" si="7"/>
        <v>46347.583333333336</v>
      </c>
      <c r="B219" s="75" t="str">
        <f>IF(HOUR(Tbl_Bezetting[[#This Row],[Datum]])&lt;12,"voormiddag",IF(HOUR(Tbl_Bezetting[[#This Row],[Datum]])&gt;18,"avond","namiddag"))</f>
        <v>namiddag</v>
      </c>
      <c r="C219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219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219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219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219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19" s="73"/>
    </row>
    <row r="220" spans="1:8" ht="20.100000000000001" customHeight="1" thickBot="1" x14ac:dyDescent="0.4">
      <c r="A220" s="77">
        <f t="shared" si="7"/>
        <v>46347.791666666664</v>
      </c>
      <c r="B220" s="78" t="str">
        <f>IF(HOUR(Tbl_Bezetting[[#This Row],[Datum]])&lt;12,"voormiddag",IF(HOUR(Tbl_Bezetting[[#This Row],[Datum]])&gt;18,"avond","namiddag"))</f>
        <v>avond</v>
      </c>
      <c r="C220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 1  - Willy’s Place 3- - &gt;PDF</v>
      </c>
      <c r="D220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 1  - Willy’s Place 3- - &gt;PDF</v>
      </c>
      <c r="E220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20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20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20" s="73">
        <f ca="1">IF(Tbl_Bezetting[[#This Row],[Periode]]="avond",5-(COUNTBLANK(Tbl_Bezetting[[#This Row],[Biljart1]:[Biljart5]])),"-")</f>
        <v>2</v>
      </c>
    </row>
    <row r="221" spans="1:8" ht="20.100000000000001" customHeight="1" x14ac:dyDescent="0.35">
      <c r="A221" s="80">
        <f t="shared" si="7"/>
        <v>46348.25</v>
      </c>
      <c r="B221" s="81" t="str">
        <f>IF(HOUR(Tbl_Bezetting[[#This Row],[Datum]])&lt;12,"voormiddag",IF(HOUR(Tbl_Bezetting[[#This Row],[Datum]])&gt;18,"avond","namiddag"))</f>
        <v>voormiddag</v>
      </c>
      <c r="C221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221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221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221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221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221" s="83"/>
    </row>
    <row r="222" spans="1:8" ht="20.100000000000001" customHeight="1" x14ac:dyDescent="0.35">
      <c r="A222" s="84">
        <f t="shared" si="7"/>
        <v>46348.583333333336</v>
      </c>
      <c r="B222" s="85" t="str">
        <f>IF(HOUR(Tbl_Bezetting[[#This Row],[Datum]])&lt;12,"voormiddag",IF(HOUR(Tbl_Bezetting[[#This Row],[Datum]])&gt;18,"avond","namiddag"))</f>
        <v>namiddag</v>
      </c>
      <c r="C222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22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22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22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22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22" s="83"/>
    </row>
    <row r="223" spans="1:8" ht="20.100000000000001" customHeight="1" thickBot="1" x14ac:dyDescent="0.4">
      <c r="A223" s="87">
        <f t="shared" si="7"/>
        <v>46348.791666666664</v>
      </c>
      <c r="B223" s="88" t="str">
        <f>IF(HOUR(Tbl_Bezetting[[#This Row],[Datum]])&lt;12,"voormiddag",IF(HOUR(Tbl_Bezetting[[#This Row],[Datum]])&gt;18,"avond","namiddag"))</f>
        <v>avond</v>
      </c>
      <c r="C223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23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23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23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23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23" s="83">
        <f ca="1">IF(Tbl_Bezetting[[#This Row],[Periode]]="avond",5-(COUNTBLANK(Tbl_Bezetting[[#This Row],[Biljart1]:[Biljart5]])),"-")</f>
        <v>0</v>
      </c>
    </row>
    <row r="224" spans="1:8" ht="20.100000000000001" customHeight="1" x14ac:dyDescent="0.35">
      <c r="A224" s="70">
        <f t="shared" si="7"/>
        <v>46349.25</v>
      </c>
      <c r="B224" s="71" t="str">
        <f>IF(HOUR(Tbl_Bezetting[[#This Row],[Datum]])&lt;12,"voormiddag",IF(HOUR(Tbl_Bezetting[[#This Row],[Datum]])&gt;18,"avond","namiddag"))</f>
        <v>voormiddag</v>
      </c>
      <c r="C224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24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24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24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24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24" s="73"/>
    </row>
    <row r="225" spans="1:8" ht="20.100000000000001" customHeight="1" x14ac:dyDescent="0.35">
      <c r="A225" s="74">
        <f t="shared" si="7"/>
        <v>46349.583333333336</v>
      </c>
      <c r="B225" s="75" t="str">
        <f>IF(HOUR(Tbl_Bezetting[[#This Row],[Datum]])&lt;12,"voormiddag",IF(HOUR(Tbl_Bezetting[[#This Row],[Datum]])&gt;18,"avond","namiddag"))</f>
        <v>namiddag</v>
      </c>
      <c r="C225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25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25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25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25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25" s="73"/>
    </row>
    <row r="226" spans="1:8" ht="20.100000000000001" customHeight="1" thickBot="1" x14ac:dyDescent="0.4">
      <c r="A226" s="77">
        <f t="shared" si="7"/>
        <v>46349.791666666664</v>
      </c>
      <c r="B226" s="78" t="str">
        <f>IF(HOUR(Tbl_Bezetting[[#This Row],[Datum]])&lt;12,"voormiddag",IF(HOUR(Tbl_Bezetting[[#This Row],[Datum]])&gt;18,"avond","namiddag"))</f>
        <v>avond</v>
      </c>
      <c r="C226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26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26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26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26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26" s="73">
        <f ca="1">IF(Tbl_Bezetting[[#This Row],[Periode]]="avond",5-(COUNTBLANK(Tbl_Bezetting[[#This Row],[Biljart1]:[Biljart5]])),"-")</f>
        <v>0</v>
      </c>
    </row>
    <row r="227" spans="1:8" ht="20.100000000000001" customHeight="1" x14ac:dyDescent="0.35">
      <c r="A227" s="80">
        <f t="shared" si="7"/>
        <v>46350.25</v>
      </c>
      <c r="B227" s="81" t="str">
        <f>IF(HOUR(Tbl_Bezetting[[#This Row],[Datum]])&lt;12,"voormiddag",IF(HOUR(Tbl_Bezetting[[#This Row],[Datum]])&gt;18,"avond","namiddag"))</f>
        <v>voormiddag</v>
      </c>
      <c r="C227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27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27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27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27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27" s="83"/>
    </row>
    <row r="228" spans="1:8" ht="20.100000000000001" customHeight="1" x14ac:dyDescent="0.35">
      <c r="A228" s="84">
        <f t="shared" si="7"/>
        <v>46350.583333333336</v>
      </c>
      <c r="B228" s="85" t="str">
        <f>IF(HOUR(Tbl_Bezetting[[#This Row],[Datum]])&lt;12,"voormiddag",IF(HOUR(Tbl_Bezetting[[#This Row],[Datum]])&gt;18,"avond","namiddag"))</f>
        <v>namiddag</v>
      </c>
      <c r="C228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28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28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28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28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28" s="83"/>
    </row>
    <row r="229" spans="1:8" ht="20.100000000000001" customHeight="1" thickBot="1" x14ac:dyDescent="0.4">
      <c r="A229" s="87">
        <f t="shared" si="7"/>
        <v>46350.791666666664</v>
      </c>
      <c r="B229" s="88" t="str">
        <f>IF(HOUR(Tbl_Bezetting[[#This Row],[Datum]])&lt;12,"voormiddag",IF(HOUR(Tbl_Bezetting[[#This Row],[Datum]])&gt;18,"avond","namiddag"))</f>
        <v>avond</v>
      </c>
      <c r="C229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4  - SCHIL-DORP 1 - - &gt;VL1054</v>
      </c>
      <c r="D229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29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BC LUGO 2 - - &gt;BA2B054</v>
      </c>
      <c r="F229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29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6  - GOBBENDONCKSE 1 - - &gt;BA2B050</v>
      </c>
      <c r="H229" s="83">
        <f ca="1">IF(Tbl_Bezetting[[#This Row],[Periode]]="avond",5-(COUNTBLANK(Tbl_Bezetting[[#This Row],[Biljart1]:[Biljart5]])),"-")</f>
        <v>3</v>
      </c>
    </row>
    <row r="230" spans="1:8" ht="20.100000000000001" customHeight="1" x14ac:dyDescent="0.35">
      <c r="A230" s="70">
        <f t="shared" si="7"/>
        <v>46351.25</v>
      </c>
      <c r="B230" s="71" t="str">
        <f>IF(HOUR(Tbl_Bezetting[[#This Row],[Datum]])&lt;12,"voormiddag",IF(HOUR(Tbl_Bezetting[[#This Row],[Datum]])&gt;18,"avond","namiddag"))</f>
        <v>voormiddag</v>
      </c>
      <c r="C230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30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30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30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30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30" s="73"/>
    </row>
    <row r="231" spans="1:8" ht="20.100000000000001" customHeight="1" x14ac:dyDescent="0.35">
      <c r="A231" s="74">
        <f t="shared" si="7"/>
        <v>46351.583333333336</v>
      </c>
      <c r="B231" s="75" t="str">
        <f>IF(HOUR(Tbl_Bezetting[[#This Row],[Datum]])&lt;12,"voormiddag",IF(HOUR(Tbl_Bezetting[[#This Row],[Datum]])&gt;18,"avond","namiddag"))</f>
        <v>namiddag</v>
      </c>
      <c r="C231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31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31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31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31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31" s="73"/>
    </row>
    <row r="232" spans="1:8" ht="20.100000000000001" customHeight="1" thickBot="1" x14ac:dyDescent="0.4">
      <c r="A232" s="77">
        <f t="shared" si="7"/>
        <v>46351.791666666664</v>
      </c>
      <c r="B232" s="78" t="str">
        <f>IF(HOUR(Tbl_Bezetting[[#This Row],[Datum]])&lt;12,"voormiddag",IF(HOUR(Tbl_Bezetting[[#This Row],[Datum]])&gt;18,"avond","namiddag"))</f>
        <v>avond</v>
      </c>
      <c r="C232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32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32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32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32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4  - BC HEMIKSEM 1 - - &gt;BA2B052</v>
      </c>
      <c r="H232" s="73">
        <f ca="1">IF(Tbl_Bezetting[[#This Row],[Periode]]="avond",5-(COUNTBLANK(Tbl_Bezetting[[#This Row],[Biljart1]:[Biljart5]])),"-")</f>
        <v>1</v>
      </c>
    </row>
    <row r="233" spans="1:8" ht="20.100000000000001" customHeight="1" x14ac:dyDescent="0.35">
      <c r="A233" s="80">
        <f t="shared" si="7"/>
        <v>46352.25</v>
      </c>
      <c r="B233" s="81" t="str">
        <f>IF(HOUR(Tbl_Bezetting[[#This Row],[Datum]])&lt;12,"voormiddag",IF(HOUR(Tbl_Bezetting[[#This Row],[Datum]])&gt;18,"avond","namiddag"))</f>
        <v>voormiddag</v>
      </c>
      <c r="C233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33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33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33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33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33" s="83"/>
    </row>
    <row r="234" spans="1:8" ht="20.100000000000001" customHeight="1" x14ac:dyDescent="0.35">
      <c r="A234" s="84">
        <f t="shared" si="7"/>
        <v>46352.583333333336</v>
      </c>
      <c r="B234" s="85" t="str">
        <f>IF(HOUR(Tbl_Bezetting[[#This Row],[Datum]])&lt;12,"voormiddag",IF(HOUR(Tbl_Bezetting[[#This Row],[Datum]])&gt;18,"avond","namiddag"))</f>
        <v>namiddag</v>
      </c>
      <c r="C234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34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234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34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234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234" s="83"/>
    </row>
    <row r="235" spans="1:8" ht="20.100000000000001" customHeight="1" thickBot="1" x14ac:dyDescent="0.4">
      <c r="A235" s="87">
        <f t="shared" si="7"/>
        <v>46352.791666666664</v>
      </c>
      <c r="B235" s="88" t="str">
        <f>IF(HOUR(Tbl_Bezetting[[#This Row],[Datum]])&lt;12,"voormiddag",IF(HOUR(Tbl_Bezetting[[#This Row],[Datum]])&gt;18,"avond","namiddag"))</f>
        <v>avond</v>
      </c>
      <c r="C235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35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35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ZEVENBERGEN 1 - - &gt;KA054</v>
      </c>
      <c r="F235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35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KBC BILJARTVRIENDEN 3 - - &gt;BA2A053</v>
      </c>
      <c r="H235" s="83">
        <f ca="1">IF(Tbl_Bezetting[[#This Row],[Periode]]="avond",5-(COUNTBLANK(Tbl_Bezetting[[#This Row],[Biljart1]:[Biljart5]])),"-")</f>
        <v>2</v>
      </c>
    </row>
    <row r="236" spans="1:8" ht="20.100000000000001" customHeight="1" x14ac:dyDescent="0.35">
      <c r="A236" s="70">
        <f t="shared" si="7"/>
        <v>46353.25</v>
      </c>
      <c r="B236" s="71" t="str">
        <f>IF(HOUR(Tbl_Bezetting[[#This Row],[Datum]])&lt;12,"voormiddag",IF(HOUR(Tbl_Bezetting[[#This Row],[Datum]])&gt;18,"avond","namiddag"))</f>
        <v>voormiddag</v>
      </c>
      <c r="C236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36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36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36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36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36" s="73"/>
    </row>
    <row r="237" spans="1:8" ht="20.100000000000001" customHeight="1" x14ac:dyDescent="0.35">
      <c r="A237" s="74">
        <f t="shared" si="7"/>
        <v>46353.583333333336</v>
      </c>
      <c r="B237" s="75" t="str">
        <f>IF(HOUR(Tbl_Bezetting[[#This Row],[Datum]])&lt;12,"voormiddag",IF(HOUR(Tbl_Bezetting[[#This Row],[Datum]])&gt;18,"avond","namiddag"))</f>
        <v>namiddag</v>
      </c>
      <c r="C237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237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37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237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37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37" s="73"/>
    </row>
    <row r="238" spans="1:8" ht="20.100000000000001" customHeight="1" thickBot="1" x14ac:dyDescent="0.4">
      <c r="A238" s="77">
        <f t="shared" si="7"/>
        <v>46353.791666666664</v>
      </c>
      <c r="B238" s="78" t="str">
        <f>IF(HOUR(Tbl_Bezetting[[#This Row],[Datum]])&lt;12,"voormiddag",IF(HOUR(Tbl_Bezetting[[#This Row],[Datum]])&gt;18,"avond","namiddag"))</f>
        <v>avond</v>
      </c>
      <c r="C238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38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38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38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38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38" s="73">
        <f ca="1">IF(Tbl_Bezetting[[#This Row],[Periode]]="avond",5-(COUNTBLANK(Tbl_Bezetting[[#This Row],[Biljart1]:[Biljart5]])),"-")</f>
        <v>0</v>
      </c>
    </row>
    <row r="239" spans="1:8" ht="20.100000000000001" customHeight="1" x14ac:dyDescent="0.35">
      <c r="A239" s="80">
        <f t="shared" si="7"/>
        <v>46354.25</v>
      </c>
      <c r="B239" s="81" t="str">
        <f>IF(HOUR(Tbl_Bezetting[[#This Row],[Datum]])&lt;12,"voormiddag",IF(HOUR(Tbl_Bezetting[[#This Row],[Datum]])&gt;18,"avond","namiddag"))</f>
        <v>voormiddag</v>
      </c>
      <c r="C239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39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39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39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39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39" s="83"/>
    </row>
    <row r="240" spans="1:8" ht="20.100000000000001" customHeight="1" x14ac:dyDescent="0.35">
      <c r="A240" s="84">
        <f t="shared" si="7"/>
        <v>46354.583333333336</v>
      </c>
      <c r="B240" s="85" t="str">
        <f>IF(HOUR(Tbl_Bezetting[[#This Row],[Datum]])&lt;12,"voormiddag",IF(HOUR(Tbl_Bezetting[[#This Row],[Datum]])&gt;18,"avond","namiddag"))</f>
        <v>namiddag</v>
      </c>
      <c r="C240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40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40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40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40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40" s="83"/>
    </row>
    <row r="241" spans="1:8" ht="20.100000000000001" customHeight="1" thickBot="1" x14ac:dyDescent="0.4">
      <c r="A241" s="87">
        <f t="shared" si="7"/>
        <v>46354.791666666664</v>
      </c>
      <c r="B241" s="88" t="str">
        <f>IF(HOUR(Tbl_Bezetting[[#This Row],[Datum]])&lt;12,"voormiddag",IF(HOUR(Tbl_Bezetting[[#This Row],[Datum]])&gt;18,"avond","namiddag"))</f>
        <v>avond</v>
      </c>
      <c r="C241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41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41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41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41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41" s="83">
        <f ca="1">IF(Tbl_Bezetting[[#This Row],[Periode]]="avond",5-(COUNTBLANK(Tbl_Bezetting[[#This Row],[Biljart1]:[Biljart5]])),"-")</f>
        <v>0</v>
      </c>
    </row>
    <row r="242" spans="1:8" ht="20.100000000000001" customHeight="1" x14ac:dyDescent="0.35">
      <c r="A242" s="70">
        <f t="shared" si="7"/>
        <v>46355.25</v>
      </c>
      <c r="B242" s="71" t="str">
        <f>IF(HOUR(Tbl_Bezetting[[#This Row],[Datum]])&lt;12,"voormiddag",IF(HOUR(Tbl_Bezetting[[#This Row],[Datum]])&gt;18,"avond","namiddag"))</f>
        <v>voormiddag</v>
      </c>
      <c r="C242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242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242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242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242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242" s="73"/>
    </row>
    <row r="243" spans="1:8" ht="20.100000000000001" customHeight="1" x14ac:dyDescent="0.35">
      <c r="A243" s="74">
        <f t="shared" si="7"/>
        <v>46355.583333333336</v>
      </c>
      <c r="B243" s="75" t="str">
        <f>IF(HOUR(Tbl_Bezetting[[#This Row],[Datum]])&lt;12,"voormiddag",IF(HOUR(Tbl_Bezetting[[#This Row],[Datum]])&gt;18,"avond","namiddag"))</f>
        <v>namiddag</v>
      </c>
      <c r="C243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43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43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43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43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43" s="73"/>
    </row>
    <row r="244" spans="1:8" ht="20.100000000000001" customHeight="1" thickBot="1" x14ac:dyDescent="0.4">
      <c r="A244" s="77">
        <f t="shared" si="7"/>
        <v>46355.791666666664</v>
      </c>
      <c r="B244" s="78" t="str">
        <f>IF(HOUR(Tbl_Bezetting[[#This Row],[Datum]])&lt;12,"voormiddag",IF(HOUR(Tbl_Bezetting[[#This Row],[Datum]])&gt;18,"avond","namiddag"))</f>
        <v>avond</v>
      </c>
      <c r="C244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44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44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44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44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44" s="73">
        <f ca="1">IF(Tbl_Bezetting[[#This Row],[Periode]]="avond",5-(COUNTBLANK(Tbl_Bezetting[[#This Row],[Biljart1]:[Biljart5]])),"-")</f>
        <v>0</v>
      </c>
    </row>
    <row r="245" spans="1:8" ht="20.100000000000001" customHeight="1" x14ac:dyDescent="0.35">
      <c r="A245" s="80">
        <f t="shared" si="7"/>
        <v>46356.25</v>
      </c>
      <c r="B245" s="81" t="str">
        <f>IF(HOUR(Tbl_Bezetting[[#This Row],[Datum]])&lt;12,"voormiddag",IF(HOUR(Tbl_Bezetting[[#This Row],[Datum]])&gt;18,"avond","namiddag"))</f>
        <v>voormiddag</v>
      </c>
      <c r="C245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45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45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45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45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45" s="83"/>
    </row>
    <row r="246" spans="1:8" ht="20.100000000000001" customHeight="1" x14ac:dyDescent="0.35">
      <c r="A246" s="84">
        <f t="shared" si="7"/>
        <v>46356.583333333336</v>
      </c>
      <c r="B246" s="85" t="str">
        <f>IF(HOUR(Tbl_Bezetting[[#This Row],[Datum]])&lt;12,"voormiddag",IF(HOUR(Tbl_Bezetting[[#This Row],[Datum]])&gt;18,"avond","namiddag"))</f>
        <v>namiddag</v>
      </c>
      <c r="C246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46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46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46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46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46" s="83"/>
    </row>
    <row r="247" spans="1:8" ht="20.100000000000001" customHeight="1" thickBot="1" x14ac:dyDescent="0.4">
      <c r="A247" s="87">
        <f t="shared" si="7"/>
        <v>46356.791666666664</v>
      </c>
      <c r="B247" s="88" t="str">
        <f>IF(HOUR(Tbl_Bezetting[[#This Row],[Datum]])&lt;12,"voormiddag",IF(HOUR(Tbl_Bezetting[[#This Row],[Datum]])&gt;18,"avond","namiddag"))</f>
        <v>avond</v>
      </c>
      <c r="C247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47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47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47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47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47" s="83">
        <f ca="1">IF(Tbl_Bezetting[[#This Row],[Periode]]="avond",5-(COUNTBLANK(Tbl_Bezetting[[#This Row],[Biljart1]:[Biljart5]])),"-")</f>
        <v>0</v>
      </c>
    </row>
    <row r="248" spans="1:8" ht="20.100000000000001" customHeight="1" x14ac:dyDescent="0.35">
      <c r="A248" s="70">
        <f t="shared" si="7"/>
        <v>46357.25</v>
      </c>
      <c r="B248" s="71" t="str">
        <f>IF(HOUR(Tbl_Bezetting[[#This Row],[Datum]])&lt;12,"voormiddag",IF(HOUR(Tbl_Bezetting[[#This Row],[Datum]])&gt;18,"avond","namiddag"))</f>
        <v>voormiddag</v>
      </c>
      <c r="C248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48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48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48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48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48" s="73"/>
    </row>
    <row r="249" spans="1:8" ht="20.100000000000001" customHeight="1" x14ac:dyDescent="0.35">
      <c r="A249" s="74">
        <f t="shared" ref="A249:A312" si="8">A243+2</f>
        <v>46357.583333333336</v>
      </c>
      <c r="B249" s="75" t="str">
        <f>IF(HOUR(Tbl_Bezetting[[#This Row],[Datum]])&lt;12,"voormiddag",IF(HOUR(Tbl_Bezetting[[#This Row],[Datum]])&gt;18,"avond","namiddag"))</f>
        <v>namiddag</v>
      </c>
      <c r="C249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Wildert 2 - Rebelse M. - -&gt; GSE</v>
      </c>
      <c r="D249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Wildert 2 - Rebelse M. - -&gt; GSE</v>
      </c>
      <c r="E249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49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49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49" s="73"/>
    </row>
    <row r="250" spans="1:8" ht="20.100000000000001" customHeight="1" thickBot="1" x14ac:dyDescent="0.4">
      <c r="A250" s="77">
        <f t="shared" si="8"/>
        <v>46357.791666666664</v>
      </c>
      <c r="B250" s="78" t="str">
        <f>IF(HOUR(Tbl_Bezetting[[#This Row],[Datum]])&lt;12,"voormiddag",IF(HOUR(Tbl_Bezetting[[#This Row],[Datum]])&gt;18,"avond","namiddag"))</f>
        <v>avond</v>
      </c>
      <c r="C250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50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50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50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50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50" s="73">
        <f ca="1">IF(Tbl_Bezetting[[#This Row],[Periode]]="avond",5-(COUNTBLANK(Tbl_Bezetting[[#This Row],[Biljart1]:[Biljart5]])),"-")</f>
        <v>0</v>
      </c>
    </row>
    <row r="251" spans="1:8" ht="20.100000000000001" customHeight="1" x14ac:dyDescent="0.35">
      <c r="A251" s="80">
        <f t="shared" si="8"/>
        <v>46358.25</v>
      </c>
      <c r="B251" s="81" t="str">
        <f>IF(HOUR(Tbl_Bezetting[[#This Row],[Datum]])&lt;12,"voormiddag",IF(HOUR(Tbl_Bezetting[[#This Row],[Datum]])&gt;18,"avond","namiddag"))</f>
        <v>voormiddag</v>
      </c>
      <c r="C251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51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51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51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51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51" s="83"/>
    </row>
    <row r="252" spans="1:8" ht="20.100000000000001" customHeight="1" x14ac:dyDescent="0.35">
      <c r="A252" s="84">
        <f t="shared" si="8"/>
        <v>46358.583333333336</v>
      </c>
      <c r="B252" s="85" t="str">
        <f>IF(HOUR(Tbl_Bezetting[[#This Row],[Datum]])&lt;12,"voormiddag",IF(HOUR(Tbl_Bezetting[[#This Row],[Datum]])&gt;18,"avond","namiddag"))</f>
        <v>namiddag</v>
      </c>
      <c r="C252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52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52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52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52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52" s="83"/>
    </row>
    <row r="253" spans="1:8" ht="20.100000000000001" customHeight="1" thickBot="1" x14ac:dyDescent="0.4">
      <c r="A253" s="87">
        <f t="shared" si="8"/>
        <v>46358.791666666664</v>
      </c>
      <c r="B253" s="88" t="str">
        <f>IF(HOUR(Tbl_Bezetting[[#This Row],[Datum]])&lt;12,"voormiddag",IF(HOUR(Tbl_Bezetting[[#This Row],[Datum]])&gt;18,"avond","namiddag"))</f>
        <v>avond</v>
      </c>
      <c r="C253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53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53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53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53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53" s="83">
        <f ca="1">IF(Tbl_Bezetting[[#This Row],[Periode]]="avond",5-(COUNTBLANK(Tbl_Bezetting[[#This Row],[Biljart1]:[Biljart5]])),"-")</f>
        <v>0</v>
      </c>
    </row>
    <row r="254" spans="1:8" ht="20.100000000000001" customHeight="1" x14ac:dyDescent="0.35">
      <c r="A254" s="70">
        <f t="shared" si="8"/>
        <v>46359.25</v>
      </c>
      <c r="B254" s="71" t="str">
        <f>IF(HOUR(Tbl_Bezetting[[#This Row],[Datum]])&lt;12,"voormiddag",IF(HOUR(Tbl_Bezetting[[#This Row],[Datum]])&gt;18,"avond","namiddag"))</f>
        <v>voormiddag</v>
      </c>
      <c r="C254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54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54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54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54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54" s="73"/>
    </row>
    <row r="255" spans="1:8" ht="20.100000000000001" customHeight="1" x14ac:dyDescent="0.35">
      <c r="A255" s="74">
        <f t="shared" si="8"/>
        <v>46359.583333333336</v>
      </c>
      <c r="B255" s="75" t="str">
        <f>IF(HOUR(Tbl_Bezetting[[#This Row],[Datum]])&lt;12,"voormiddag",IF(HOUR(Tbl_Bezetting[[#This Row],[Datum]])&gt;18,"avond","namiddag"))</f>
        <v>namiddag</v>
      </c>
      <c r="C255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55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255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255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55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255" s="73"/>
    </row>
    <row r="256" spans="1:8" ht="20.100000000000001" customHeight="1" thickBot="1" x14ac:dyDescent="0.4">
      <c r="A256" s="77">
        <f t="shared" si="8"/>
        <v>46359.791666666664</v>
      </c>
      <c r="B256" s="78" t="str">
        <f>IF(HOUR(Tbl_Bezetting[[#This Row],[Datum]])&lt;12,"voormiddag",IF(HOUR(Tbl_Bezetting[[#This Row],[Datum]])&gt;18,"avond","namiddag"))</f>
        <v>avond</v>
      </c>
      <c r="C256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3  - De Middel 1 - - &gt;VH1031</v>
      </c>
      <c r="D256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56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56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56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56" s="73">
        <f ca="1">IF(Tbl_Bezetting[[#This Row],[Periode]]="avond",5-(COUNTBLANK(Tbl_Bezetting[[#This Row],[Biljart1]:[Biljart5]])),"-")</f>
        <v>1</v>
      </c>
    </row>
    <row r="257" spans="1:8" ht="20.100000000000001" customHeight="1" x14ac:dyDescent="0.35">
      <c r="A257" s="80">
        <f t="shared" si="8"/>
        <v>46360.25</v>
      </c>
      <c r="B257" s="81" t="str">
        <f>IF(HOUR(Tbl_Bezetting[[#This Row],[Datum]])&lt;12,"voormiddag",IF(HOUR(Tbl_Bezetting[[#This Row],[Datum]])&gt;18,"avond","namiddag"))</f>
        <v>voormiddag</v>
      </c>
      <c r="C257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57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57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Les - J-C - - &gt; Privé</v>
      </c>
      <c r="F257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Les - J-C - - &gt; Privé</v>
      </c>
      <c r="G257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Les - J-C - - &gt; Privé</v>
      </c>
      <c r="H257" s="83"/>
    </row>
    <row r="258" spans="1:8" ht="20.100000000000001" customHeight="1" x14ac:dyDescent="0.35">
      <c r="A258" s="84">
        <f t="shared" si="8"/>
        <v>46360.583333333336</v>
      </c>
      <c r="B258" s="85" t="str">
        <f>IF(HOUR(Tbl_Bezetting[[#This Row],[Datum]])&lt;12,"voormiddag",IF(HOUR(Tbl_Bezetting[[#This Row],[Datum]])&gt;18,"avond","namiddag"))</f>
        <v>namiddag</v>
      </c>
      <c r="C258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58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58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Les  -  - - Privé- -&gt; </v>
      </c>
      <c r="F258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Les  -  - - Privé- -&gt; </v>
      </c>
      <c r="G258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Les  -  - - Privé- -&gt; </v>
      </c>
      <c r="H258" s="83"/>
    </row>
    <row r="259" spans="1:8" ht="20.100000000000001" customHeight="1" thickBot="1" x14ac:dyDescent="0.4">
      <c r="A259" s="87">
        <f t="shared" si="8"/>
        <v>46360.791666666664</v>
      </c>
      <c r="B259" s="88" t="str">
        <f>IF(HOUR(Tbl_Bezetting[[#This Row],[Datum]])&lt;12,"voormiddag",IF(HOUR(Tbl_Bezetting[[#This Row],[Datum]])&gt;18,"avond","namiddag"))</f>
        <v>avond</v>
      </c>
      <c r="C259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MIDDEL 1 - BIEZEN 1- - &gt;KPU-1</v>
      </c>
      <c r="D259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MIDDEL 1 - BIEZEN 1- - &gt;KPU-1</v>
      </c>
      <c r="E259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59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 2 - De Geesten- - &gt;KAPU-2</v>
      </c>
      <c r="G259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2 - De Geesten- - &gt;KAPU-2</v>
      </c>
      <c r="H259" s="83">
        <f ca="1">IF(Tbl_Bezetting[[#This Row],[Periode]]="avond",5-(COUNTBLANK(Tbl_Bezetting[[#This Row],[Biljart1]:[Biljart5]])),"-")</f>
        <v>4</v>
      </c>
    </row>
    <row r="260" spans="1:8" ht="20.100000000000001" customHeight="1" x14ac:dyDescent="0.35">
      <c r="A260" s="70">
        <f t="shared" si="8"/>
        <v>46361.25</v>
      </c>
      <c r="B260" s="71" t="str">
        <f>IF(HOUR(Tbl_Bezetting[[#This Row],[Datum]])&lt;12,"voormiddag",IF(HOUR(Tbl_Bezetting[[#This Row],[Datum]])&gt;18,"avond","namiddag"))</f>
        <v>voormiddag</v>
      </c>
      <c r="C260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60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60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60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60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60" s="73"/>
    </row>
    <row r="261" spans="1:8" ht="20.100000000000001" customHeight="1" x14ac:dyDescent="0.35">
      <c r="A261" s="74">
        <f t="shared" si="8"/>
        <v>46361.583333333336</v>
      </c>
      <c r="B261" s="75" t="str">
        <f>IF(HOUR(Tbl_Bezetting[[#This Row],[Datum]])&lt;12,"voormiddag",IF(HOUR(Tbl_Bezetting[[#This Row],[Datum]])&gt;18,"avond","namiddag"))</f>
        <v>namiddag</v>
      </c>
      <c r="C261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61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61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61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61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61" s="73"/>
    </row>
    <row r="262" spans="1:8" ht="20.100000000000001" customHeight="1" thickBot="1" x14ac:dyDescent="0.4">
      <c r="A262" s="77">
        <f t="shared" si="8"/>
        <v>46361.791666666664</v>
      </c>
      <c r="B262" s="78" t="str">
        <f>IF(HOUR(Tbl_Bezetting[[#This Row],[Datum]])&lt;12,"voormiddag",IF(HOUR(Tbl_Bezetting[[#This Row],[Datum]])&gt;18,"avond","namiddag"))</f>
        <v>avond</v>
      </c>
      <c r="C262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62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62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62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62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62" s="73">
        <f ca="1">IF(Tbl_Bezetting[[#This Row],[Periode]]="avond",5-(COUNTBLANK(Tbl_Bezetting[[#This Row],[Biljart1]:[Biljart5]])),"-")</f>
        <v>0</v>
      </c>
    </row>
    <row r="263" spans="1:8" ht="20.100000000000001" customHeight="1" x14ac:dyDescent="0.35">
      <c r="A263" s="80">
        <f t="shared" si="8"/>
        <v>46362.25</v>
      </c>
      <c r="B263" s="81" t="str">
        <f>IF(HOUR(Tbl_Bezetting[[#This Row],[Datum]])&lt;12,"voormiddag",IF(HOUR(Tbl_Bezetting[[#This Row],[Datum]])&gt;18,"avond","namiddag"))</f>
        <v>voormiddag</v>
      </c>
      <c r="C263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263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263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263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263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263" s="83"/>
    </row>
    <row r="264" spans="1:8" ht="20.100000000000001" customHeight="1" x14ac:dyDescent="0.35">
      <c r="A264" s="84">
        <f t="shared" si="8"/>
        <v>46362.583333333336</v>
      </c>
      <c r="B264" s="85" t="str">
        <f>IF(HOUR(Tbl_Bezetting[[#This Row],[Datum]])&lt;12,"voormiddag",IF(HOUR(Tbl_Bezetting[[#This Row],[Datum]])&gt;18,"avond","namiddag"))</f>
        <v>namiddag</v>
      </c>
      <c r="C264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64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64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64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64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64" s="83"/>
    </row>
    <row r="265" spans="1:8" ht="20.100000000000001" customHeight="1" thickBot="1" x14ac:dyDescent="0.4">
      <c r="A265" s="87">
        <f t="shared" si="8"/>
        <v>46362.791666666664</v>
      </c>
      <c r="B265" s="88" t="str">
        <f>IF(HOUR(Tbl_Bezetting[[#This Row],[Datum]])&lt;12,"voormiddag",IF(HOUR(Tbl_Bezetting[[#This Row],[Datum]])&gt;18,"avond","namiddag"))</f>
        <v>avond</v>
      </c>
      <c r="C265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65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65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65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65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65" s="83">
        <f ca="1">IF(Tbl_Bezetting[[#This Row],[Periode]]="avond",5-(COUNTBLANK(Tbl_Bezetting[[#This Row],[Biljart1]:[Biljart5]])),"-")</f>
        <v>0</v>
      </c>
    </row>
    <row r="266" spans="1:8" ht="20.100000000000001" customHeight="1" x14ac:dyDescent="0.35">
      <c r="A266" s="70">
        <f t="shared" si="8"/>
        <v>46363.25</v>
      </c>
      <c r="B266" s="71" t="str">
        <f>IF(HOUR(Tbl_Bezetting[[#This Row],[Datum]])&lt;12,"voormiddag",IF(HOUR(Tbl_Bezetting[[#This Row],[Datum]])&gt;18,"avond","namiddag"))</f>
        <v>voormiddag</v>
      </c>
      <c r="C266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66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66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66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66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66" s="73"/>
    </row>
    <row r="267" spans="1:8" ht="20.100000000000001" customHeight="1" x14ac:dyDescent="0.35">
      <c r="A267" s="74">
        <f t="shared" si="8"/>
        <v>46363.583333333336</v>
      </c>
      <c r="B267" s="75" t="str">
        <f>IF(HOUR(Tbl_Bezetting[[#This Row],[Datum]])&lt;12,"voormiddag",IF(HOUR(Tbl_Bezetting[[#This Row],[Datum]])&gt;18,"avond","namiddag"))</f>
        <v>namiddag</v>
      </c>
      <c r="C267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67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67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67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67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67" s="73"/>
    </row>
    <row r="268" spans="1:8" ht="20.100000000000001" customHeight="1" thickBot="1" x14ac:dyDescent="0.4">
      <c r="A268" s="77">
        <f t="shared" si="8"/>
        <v>46363.791666666664</v>
      </c>
      <c r="B268" s="78" t="str">
        <f>IF(HOUR(Tbl_Bezetting[[#This Row],[Datum]])&lt;12,"voormiddag",IF(HOUR(Tbl_Bezetting[[#This Row],[Datum]])&gt;18,"avond","namiddag"))</f>
        <v>avond</v>
      </c>
      <c r="C268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3  - BC OP DE MEIR 2 - - &gt;VL2070</v>
      </c>
      <c r="D268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68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ZEVENBERGEN 1 - - &gt;KA059</v>
      </c>
      <c r="F268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68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BILJART EXPRESS 1 - - &gt;DK2D062</v>
      </c>
      <c r="H268" s="73">
        <f ca="1">IF(Tbl_Bezetting[[#This Row],[Periode]]="avond",5-(COUNTBLANK(Tbl_Bezetting[[#This Row],[Biljart1]:[Biljart5]])),"-")</f>
        <v>3</v>
      </c>
    </row>
    <row r="269" spans="1:8" ht="20.100000000000001" customHeight="1" x14ac:dyDescent="0.35">
      <c r="A269" s="80">
        <f t="shared" si="8"/>
        <v>46364.25</v>
      </c>
      <c r="B269" s="81" t="str">
        <f>IF(HOUR(Tbl_Bezetting[[#This Row],[Datum]])&lt;12,"voormiddag",IF(HOUR(Tbl_Bezetting[[#This Row],[Datum]])&gt;18,"avond","namiddag"))</f>
        <v>voormiddag</v>
      </c>
      <c r="C269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69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69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69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69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69" s="83"/>
    </row>
    <row r="270" spans="1:8" ht="20.100000000000001" customHeight="1" x14ac:dyDescent="0.35">
      <c r="A270" s="84">
        <f t="shared" si="8"/>
        <v>46364.583333333336</v>
      </c>
      <c r="B270" s="85" t="str">
        <f>IF(HOUR(Tbl_Bezetting[[#This Row],[Datum]])&lt;12,"voormiddag",IF(HOUR(Tbl_Bezetting[[#This Row],[Datum]])&gt;18,"avond","namiddag"))</f>
        <v>namiddag</v>
      </c>
      <c r="C270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270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Wildert 2 - Oude Glorie - -&gt; GSE</v>
      </c>
      <c r="E270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70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270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70" s="83"/>
    </row>
    <row r="271" spans="1:8" ht="20.100000000000001" customHeight="1" thickBot="1" x14ac:dyDescent="0.4">
      <c r="A271" s="87">
        <f t="shared" si="8"/>
        <v>46364.791666666664</v>
      </c>
      <c r="B271" s="88" t="str">
        <f>IF(HOUR(Tbl_Bezetting[[#This Row],[Datum]])&lt;12,"voormiddag",IF(HOUR(Tbl_Bezetting[[#This Row],[Datum]])&gt;18,"avond","namiddag"))</f>
        <v>avond</v>
      </c>
      <c r="C271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71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71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BC HEMIKSEM 1 - - &gt;VL2068</v>
      </c>
      <c r="F271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71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DGQ 1 - - &gt;VL1056</v>
      </c>
      <c r="H271" s="83">
        <f ca="1">IF(Tbl_Bezetting[[#This Row],[Periode]]="avond",5-(COUNTBLANK(Tbl_Bezetting[[#This Row],[Biljart1]:[Biljart5]])),"-")</f>
        <v>2</v>
      </c>
    </row>
    <row r="272" spans="1:8" ht="20.100000000000001" customHeight="1" x14ac:dyDescent="0.35">
      <c r="A272" s="70">
        <f t="shared" si="8"/>
        <v>46365.25</v>
      </c>
      <c r="B272" s="71" t="str">
        <f>IF(HOUR(Tbl_Bezetting[[#This Row],[Datum]])&lt;12,"voormiddag",IF(HOUR(Tbl_Bezetting[[#This Row],[Datum]])&gt;18,"avond","namiddag"))</f>
        <v>voormiddag</v>
      </c>
      <c r="C272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72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72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72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72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72" s="73"/>
    </row>
    <row r="273" spans="1:8" ht="20.100000000000001" customHeight="1" x14ac:dyDescent="0.35">
      <c r="A273" s="74">
        <f t="shared" si="8"/>
        <v>46365.583333333336</v>
      </c>
      <c r="B273" s="75" t="str">
        <f>IF(HOUR(Tbl_Bezetting[[#This Row],[Datum]])&lt;12,"voormiddag",IF(HOUR(Tbl_Bezetting[[#This Row],[Datum]])&gt;18,"avond","namiddag"))</f>
        <v>namiddag</v>
      </c>
      <c r="C273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73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73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73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73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73" s="73"/>
    </row>
    <row r="274" spans="1:8" ht="20.100000000000001" customHeight="1" thickBot="1" x14ac:dyDescent="0.4">
      <c r="A274" s="77">
        <f t="shared" si="8"/>
        <v>46365.791666666664</v>
      </c>
      <c r="B274" s="78" t="str">
        <f>IF(HOUR(Tbl_Bezetting[[#This Row],[Datum]])&lt;12,"voormiddag",IF(HOUR(Tbl_Bezetting[[#This Row],[Datum]])&gt;18,"avond","namiddag"))</f>
        <v>avond</v>
      </c>
      <c r="C274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74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74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74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74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74" s="73">
        <f ca="1">IF(Tbl_Bezetting[[#This Row],[Periode]]="avond",5-(COUNTBLANK(Tbl_Bezetting[[#This Row],[Biljart1]:[Biljart5]])),"-")</f>
        <v>0</v>
      </c>
    </row>
    <row r="275" spans="1:8" ht="20.100000000000001" customHeight="1" x14ac:dyDescent="0.35">
      <c r="A275" s="80">
        <f t="shared" si="8"/>
        <v>46366.25</v>
      </c>
      <c r="B275" s="81" t="str">
        <f>IF(HOUR(Tbl_Bezetting[[#This Row],[Datum]])&lt;12,"voormiddag",IF(HOUR(Tbl_Bezetting[[#This Row],[Datum]])&gt;18,"avond","namiddag"))</f>
        <v>voormiddag</v>
      </c>
      <c r="C275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75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75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75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75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75" s="83"/>
    </row>
    <row r="276" spans="1:8" ht="20.100000000000001" customHeight="1" x14ac:dyDescent="0.35">
      <c r="A276" s="84">
        <f t="shared" si="8"/>
        <v>46366.583333333336</v>
      </c>
      <c r="B276" s="85" t="str">
        <f>IF(HOUR(Tbl_Bezetting[[#This Row],[Datum]])&lt;12,"voormiddag",IF(HOUR(Tbl_Bezetting[[#This Row],[Datum]])&gt;18,"avond","namiddag"))</f>
        <v>namiddag</v>
      </c>
      <c r="C276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76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76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76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76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276" s="83"/>
    </row>
    <row r="277" spans="1:8" ht="20.100000000000001" customHeight="1" thickBot="1" x14ac:dyDescent="0.4">
      <c r="A277" s="87">
        <f t="shared" si="8"/>
        <v>46366.791666666664</v>
      </c>
      <c r="B277" s="88" t="str">
        <f>IF(HOUR(Tbl_Bezetting[[#This Row],[Datum]])&lt;12,"voormiddag",IF(HOUR(Tbl_Bezetting[[#This Row],[Datum]])&gt;18,"avond","namiddag"))</f>
        <v>avond</v>
      </c>
      <c r="C277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77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77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SCHIL-DORP 2 - - &gt;BA2A063</v>
      </c>
      <c r="F277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77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77" s="83">
        <f ca="1">IF(Tbl_Bezetting[[#This Row],[Periode]]="avond",5-(COUNTBLANK(Tbl_Bezetting[[#This Row],[Biljart1]:[Biljart5]])),"-")</f>
        <v>1</v>
      </c>
    </row>
    <row r="278" spans="1:8" ht="20.100000000000001" customHeight="1" x14ac:dyDescent="0.35">
      <c r="A278" s="70">
        <f t="shared" si="8"/>
        <v>46367.25</v>
      </c>
      <c r="B278" s="71" t="str">
        <f>IF(HOUR(Tbl_Bezetting[[#This Row],[Datum]])&lt;12,"voormiddag",IF(HOUR(Tbl_Bezetting[[#This Row],[Datum]])&gt;18,"avond","namiddag"))</f>
        <v>voormiddag</v>
      </c>
      <c r="C278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78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78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78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78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78" s="73"/>
    </row>
    <row r="279" spans="1:8" ht="20.100000000000001" customHeight="1" x14ac:dyDescent="0.35">
      <c r="A279" s="74">
        <f t="shared" si="8"/>
        <v>46367.583333333336</v>
      </c>
      <c r="B279" s="75" t="str">
        <f>IF(HOUR(Tbl_Bezetting[[#This Row],[Datum]])&lt;12,"voormiddag",IF(HOUR(Tbl_Bezetting[[#This Row],[Datum]])&gt;18,"avond","namiddag"))</f>
        <v>namiddag</v>
      </c>
      <c r="C279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79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279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279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79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79" s="73"/>
    </row>
    <row r="280" spans="1:8" ht="20.100000000000001" customHeight="1" thickBot="1" x14ac:dyDescent="0.4">
      <c r="A280" s="77">
        <f t="shared" si="8"/>
        <v>46367.791666666664</v>
      </c>
      <c r="B280" s="78" t="str">
        <f>IF(HOUR(Tbl_Bezetting[[#This Row],[Datum]])&lt;12,"voormiddag",IF(HOUR(Tbl_Bezetting[[#This Row],[Datum]])&gt;18,"avond","namiddag"))</f>
        <v>avond</v>
      </c>
      <c r="C280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80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80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1  - ZEVENBERGEN 2 - - &gt;KA056</v>
      </c>
      <c r="F280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80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 - T.B.A. BILJARTPALACE 4 - - &gt;DK2B058</v>
      </c>
      <c r="H280" s="73">
        <f ca="1">IF(Tbl_Bezetting[[#This Row],[Periode]]="avond",5-(COUNTBLANK(Tbl_Bezetting[[#This Row],[Biljart1]:[Biljart5]])),"-")</f>
        <v>2</v>
      </c>
    </row>
    <row r="281" spans="1:8" ht="20.100000000000001" customHeight="1" x14ac:dyDescent="0.35">
      <c r="A281" s="80">
        <f t="shared" si="8"/>
        <v>46368.25</v>
      </c>
      <c r="B281" s="81" t="str">
        <f>IF(HOUR(Tbl_Bezetting[[#This Row],[Datum]])&lt;12,"voormiddag",IF(HOUR(Tbl_Bezetting[[#This Row],[Datum]])&gt;18,"avond","namiddag"))</f>
        <v>voormiddag</v>
      </c>
      <c r="C281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NK Hr-Rail - BC-Spoor Antwerpen- -&gt; </v>
      </c>
      <c r="D281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NK Hr-Rail - BC-Spoor Antwerpen- -&gt; </v>
      </c>
      <c r="E281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NK Hr-Rail - BC-Spoor Antwerpen- -&gt; </v>
      </c>
      <c r="F281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NK Hr-Rail - BC-Spoor Antwerpen- -&gt; </v>
      </c>
      <c r="G281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NK Hr-Rail - BC-Spoor Antwerpen- -&gt; </v>
      </c>
      <c r="H281" s="83"/>
    </row>
    <row r="282" spans="1:8" ht="20.100000000000001" customHeight="1" x14ac:dyDescent="0.35">
      <c r="A282" s="84">
        <f t="shared" si="8"/>
        <v>46368.583333333336</v>
      </c>
      <c r="B282" s="85" t="str">
        <f>IF(HOUR(Tbl_Bezetting[[#This Row],[Datum]])&lt;12,"voormiddag",IF(HOUR(Tbl_Bezetting[[#This Row],[Datum]])&gt;18,"avond","namiddag"))</f>
        <v>namiddag</v>
      </c>
      <c r="C282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NK Hr-Rail - BC-Spoor Antwerpen- -&gt;  - NK Hr-Rail - BC-Spoor Antwerpen- -&gt; - -&gt; </v>
      </c>
      <c r="D282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NK Hr-Rail - BC-Spoor Antwerpen- -&gt;  - NK Hr-Rail - BC-Spoor Antwerpen- -&gt; - -&gt; </v>
      </c>
      <c r="E282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NK Hr-Rail - BC-Spoor Antwerpen- -&gt;  - NK Hr-Rail - BC-Spoor Antwerpen- -&gt; - -&gt; </v>
      </c>
      <c r="F282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NK Hr-Rail - BC-Spoor Antwerpen- -&gt;  - NK Hr-Rail - BC-Spoor Antwerpen- -&gt; - -&gt; </v>
      </c>
      <c r="G282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NK Hr-Rail - BC-Spoor Antwerpen- -&gt;  - NK Hr-Rail - BC-Spoor Antwerpen- -&gt; - -&gt; </v>
      </c>
      <c r="H282" s="83"/>
    </row>
    <row r="283" spans="1:8" ht="20.100000000000001" customHeight="1" thickBot="1" x14ac:dyDescent="0.4">
      <c r="A283" s="87">
        <f t="shared" si="8"/>
        <v>46368.791666666664</v>
      </c>
      <c r="B283" s="88" t="str">
        <f>IF(HOUR(Tbl_Bezetting[[#This Row],[Datum]])&lt;12,"voormiddag",IF(HOUR(Tbl_Bezetting[[#This Row],[Datum]])&gt;18,"avond","namiddag"))</f>
        <v>avond</v>
      </c>
      <c r="C283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 1  - Den Aker 1- - &gt;PDF</v>
      </c>
      <c r="D283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 1  - Den Aker 1- - &gt;PDF</v>
      </c>
      <c r="E283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83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83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83" s="83">
        <f ca="1">IF(Tbl_Bezetting[[#This Row],[Periode]]="avond",5-(COUNTBLANK(Tbl_Bezetting[[#This Row],[Biljart1]:[Biljart5]])),"-")</f>
        <v>2</v>
      </c>
    </row>
    <row r="284" spans="1:8" ht="20.100000000000001" customHeight="1" x14ac:dyDescent="0.35">
      <c r="A284" s="70">
        <f t="shared" si="8"/>
        <v>46369.25</v>
      </c>
      <c r="B284" s="71" t="str">
        <f>IF(HOUR(Tbl_Bezetting[[#This Row],[Datum]])&lt;12,"voormiddag",IF(HOUR(Tbl_Bezetting[[#This Row],[Datum]])&gt;18,"avond","namiddag"))</f>
        <v>voormiddag</v>
      </c>
      <c r="C284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284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284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284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284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284" s="73"/>
    </row>
    <row r="285" spans="1:8" ht="20.100000000000001" customHeight="1" x14ac:dyDescent="0.35">
      <c r="A285" s="74">
        <f t="shared" si="8"/>
        <v>46369.583333333336</v>
      </c>
      <c r="B285" s="75" t="str">
        <f>IF(HOUR(Tbl_Bezetting[[#This Row],[Datum]])&lt;12,"voormiddag",IF(HOUR(Tbl_Bezetting[[#This Row],[Datum]])&gt;18,"avond","namiddag"))</f>
        <v>namiddag</v>
      </c>
      <c r="C285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85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85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85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85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85" s="73"/>
    </row>
    <row r="286" spans="1:8" ht="20.100000000000001" customHeight="1" thickBot="1" x14ac:dyDescent="0.4">
      <c r="A286" s="77">
        <f t="shared" si="8"/>
        <v>46369.791666666664</v>
      </c>
      <c r="B286" s="78" t="str">
        <f>IF(HOUR(Tbl_Bezetting[[#This Row],[Datum]])&lt;12,"voormiddag",IF(HOUR(Tbl_Bezetting[[#This Row],[Datum]])&gt;18,"avond","namiddag"))</f>
        <v>avond</v>
      </c>
      <c r="C286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86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86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86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86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86" s="73">
        <f ca="1">IF(Tbl_Bezetting[[#This Row],[Periode]]="avond",5-(COUNTBLANK(Tbl_Bezetting[[#This Row],[Biljart1]:[Biljart5]])),"-")</f>
        <v>0</v>
      </c>
    </row>
    <row r="287" spans="1:8" ht="20.100000000000001" customHeight="1" x14ac:dyDescent="0.35">
      <c r="A287" s="80">
        <f t="shared" si="8"/>
        <v>46370.25</v>
      </c>
      <c r="B287" s="81" t="str">
        <f>IF(HOUR(Tbl_Bezetting[[#This Row],[Datum]])&lt;12,"voormiddag",IF(HOUR(Tbl_Bezetting[[#This Row],[Datum]])&gt;18,"avond","namiddag"))</f>
        <v>voormiddag</v>
      </c>
      <c r="C287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87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87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87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87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87" s="83"/>
    </row>
    <row r="288" spans="1:8" ht="20.100000000000001" customHeight="1" x14ac:dyDescent="0.35">
      <c r="A288" s="84">
        <f t="shared" si="8"/>
        <v>46370.583333333336</v>
      </c>
      <c r="B288" s="85" t="str">
        <f>IF(HOUR(Tbl_Bezetting[[#This Row],[Datum]])&lt;12,"voormiddag",IF(HOUR(Tbl_Bezetting[[#This Row],[Datum]])&gt;18,"avond","namiddag"))</f>
        <v>namiddag</v>
      </c>
      <c r="C288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88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88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88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88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88" s="83"/>
    </row>
    <row r="289" spans="1:8" ht="20.100000000000001" customHeight="1" thickBot="1" x14ac:dyDescent="0.4">
      <c r="A289" s="87">
        <f t="shared" si="8"/>
        <v>46370.791666666664</v>
      </c>
      <c r="B289" s="88" t="str">
        <f>IF(HOUR(Tbl_Bezetting[[#This Row],[Datum]])&lt;12,"voormiddag",IF(HOUR(Tbl_Bezetting[[#This Row],[Datum]])&gt;18,"avond","namiddag"))</f>
        <v>avond</v>
      </c>
      <c r="C289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89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89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89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89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89" s="83">
        <f ca="1">IF(Tbl_Bezetting[[#This Row],[Periode]]="avond",5-(COUNTBLANK(Tbl_Bezetting[[#This Row],[Biljart1]:[Biljart5]])),"-")</f>
        <v>0</v>
      </c>
    </row>
    <row r="290" spans="1:8" ht="20.100000000000001" customHeight="1" x14ac:dyDescent="0.35">
      <c r="A290" s="70">
        <f t="shared" si="8"/>
        <v>46371.25</v>
      </c>
      <c r="B290" s="71" t="str">
        <f>IF(HOUR(Tbl_Bezetting[[#This Row],[Datum]])&lt;12,"voormiddag",IF(HOUR(Tbl_Bezetting[[#This Row],[Datum]])&gt;18,"avond","namiddag"))</f>
        <v>voormiddag</v>
      </c>
      <c r="C290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90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90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90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90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90" s="73"/>
    </row>
    <row r="291" spans="1:8" ht="20.100000000000001" customHeight="1" x14ac:dyDescent="0.35">
      <c r="A291" s="74">
        <f t="shared" si="8"/>
        <v>46371.583333333336</v>
      </c>
      <c r="B291" s="75" t="str">
        <f>IF(HOUR(Tbl_Bezetting[[#This Row],[Datum]])&lt;12,"voormiddag",IF(HOUR(Tbl_Bezetting[[#This Row],[Datum]])&gt;18,"avond","namiddag"))</f>
        <v>namiddag</v>
      </c>
      <c r="C291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291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91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91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291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91" s="73"/>
    </row>
    <row r="292" spans="1:8" ht="20.100000000000001" customHeight="1" thickBot="1" x14ac:dyDescent="0.4">
      <c r="A292" s="77">
        <f t="shared" si="8"/>
        <v>46371.791666666664</v>
      </c>
      <c r="B292" s="78" t="str">
        <f>IF(HOUR(Tbl_Bezetting[[#This Row],[Datum]])&lt;12,"voormiddag",IF(HOUR(Tbl_Bezetting[[#This Row],[Datum]])&gt;18,"avond","namiddag"))</f>
        <v>avond</v>
      </c>
      <c r="C292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92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 2  - Zevenbergen 2 - - &gt;VH1037</v>
      </c>
      <c r="E292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92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92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92" s="73">
        <f ca="1">IF(Tbl_Bezetting[[#This Row],[Periode]]="avond",5-(COUNTBLANK(Tbl_Bezetting[[#This Row],[Biljart1]:[Biljart5]])),"-")</f>
        <v>1</v>
      </c>
    </row>
    <row r="293" spans="1:8" ht="20.100000000000001" customHeight="1" x14ac:dyDescent="0.35">
      <c r="A293" s="80">
        <f t="shared" si="8"/>
        <v>46372.25</v>
      </c>
      <c r="B293" s="81" t="str">
        <f>IF(HOUR(Tbl_Bezetting[[#This Row],[Datum]])&lt;12,"voormiddag",IF(HOUR(Tbl_Bezetting[[#This Row],[Datum]])&gt;18,"avond","namiddag"))</f>
        <v>voormiddag</v>
      </c>
      <c r="C293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93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93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93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93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93" s="83"/>
    </row>
    <row r="294" spans="1:8" ht="20.100000000000001" customHeight="1" x14ac:dyDescent="0.35">
      <c r="A294" s="84">
        <f t="shared" si="8"/>
        <v>46372.583333333336</v>
      </c>
      <c r="B294" s="85" t="str">
        <f>IF(HOUR(Tbl_Bezetting[[#This Row],[Datum]])&lt;12,"voormiddag",IF(HOUR(Tbl_Bezetting[[#This Row],[Datum]])&gt;18,"avond","namiddag"))</f>
        <v>namiddag</v>
      </c>
      <c r="C294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94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94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94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94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94" s="83"/>
    </row>
    <row r="295" spans="1:8" ht="20.100000000000001" customHeight="1" thickBot="1" x14ac:dyDescent="0.4">
      <c r="A295" s="87">
        <f t="shared" si="8"/>
        <v>46372.791666666664</v>
      </c>
      <c r="B295" s="88" t="str">
        <f>IF(HOUR(Tbl_Bezetting[[#This Row],[Datum]])&lt;12,"voormiddag",IF(HOUR(Tbl_Bezetting[[#This Row],[Datum]])&gt;18,"avond","namiddag"))</f>
        <v>avond</v>
      </c>
      <c r="C295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95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95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9 - BC De Mansarde- - &gt;ADL 123292</v>
      </c>
      <c r="F295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95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95" s="83">
        <f ca="1">IF(Tbl_Bezetting[[#This Row],[Periode]]="avond",5-(COUNTBLANK(Tbl_Bezetting[[#This Row],[Biljart1]:[Biljart5]])),"-")</f>
        <v>1</v>
      </c>
    </row>
    <row r="296" spans="1:8" ht="20.100000000000001" customHeight="1" x14ac:dyDescent="0.35">
      <c r="A296" s="70">
        <f t="shared" si="8"/>
        <v>46373.25</v>
      </c>
      <c r="B296" s="71" t="str">
        <f>IF(HOUR(Tbl_Bezetting[[#This Row],[Datum]])&lt;12,"voormiddag",IF(HOUR(Tbl_Bezetting[[#This Row],[Datum]])&gt;18,"avond","namiddag"))</f>
        <v>voormiddag</v>
      </c>
      <c r="C296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96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96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96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96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96" s="73"/>
    </row>
    <row r="297" spans="1:8" ht="20.100000000000001" customHeight="1" x14ac:dyDescent="0.35">
      <c r="A297" s="74">
        <f t="shared" si="8"/>
        <v>46373.583333333336</v>
      </c>
      <c r="B297" s="75" t="str">
        <f>IF(HOUR(Tbl_Bezetting[[#This Row],[Datum]])&lt;12,"voormiddag",IF(HOUR(Tbl_Bezetting[[#This Row],[Datum]])&gt;18,"avond","namiddag"))</f>
        <v>namiddag</v>
      </c>
      <c r="C297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97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97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97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297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297" s="73"/>
    </row>
    <row r="298" spans="1:8" ht="20.100000000000001" customHeight="1" thickBot="1" x14ac:dyDescent="0.4">
      <c r="A298" s="77">
        <f t="shared" si="8"/>
        <v>46373.791666666664</v>
      </c>
      <c r="B298" s="78" t="str">
        <f>IF(HOUR(Tbl_Bezetting[[#This Row],[Datum]])&lt;12,"voormiddag",IF(HOUR(Tbl_Bezetting[[#This Row],[Datum]])&gt;18,"avond","namiddag"))</f>
        <v>avond</v>
      </c>
      <c r="C298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1  - Den Eik 2 - - &gt;VH1036</v>
      </c>
      <c r="D298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98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98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98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98" s="73">
        <f ca="1">IF(Tbl_Bezetting[[#This Row],[Periode]]="avond",5-(COUNTBLANK(Tbl_Bezetting[[#This Row],[Biljart1]:[Biljart5]])),"-")</f>
        <v>1</v>
      </c>
    </row>
    <row r="299" spans="1:8" ht="20.100000000000001" customHeight="1" x14ac:dyDescent="0.35">
      <c r="A299" s="80">
        <f t="shared" si="8"/>
        <v>46374.25</v>
      </c>
      <c r="B299" s="81" t="str">
        <f>IF(HOUR(Tbl_Bezetting[[#This Row],[Datum]])&lt;12,"voormiddag",IF(HOUR(Tbl_Bezetting[[#This Row],[Datum]])&gt;18,"avond","namiddag"))</f>
        <v>voormiddag</v>
      </c>
      <c r="C299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99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99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Les - J-C - - &gt; Privé</v>
      </c>
      <c r="F299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Les - J-C - - &gt; Privé</v>
      </c>
      <c r="G299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Les - J-C - - &gt; Privé</v>
      </c>
      <c r="H299" s="83"/>
    </row>
    <row r="300" spans="1:8" ht="20.100000000000001" customHeight="1" x14ac:dyDescent="0.35">
      <c r="A300" s="84">
        <f t="shared" si="8"/>
        <v>46374.583333333336</v>
      </c>
      <c r="B300" s="85" t="str">
        <f>IF(HOUR(Tbl_Bezetting[[#This Row],[Datum]])&lt;12,"voormiddag",IF(HOUR(Tbl_Bezetting[[#This Row],[Datum]])&gt;18,"avond","namiddag"))</f>
        <v>namiddag</v>
      </c>
      <c r="C300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00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00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Les  -  - - Privé- -&gt; </v>
      </c>
      <c r="F300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Les  -  - - Privé- -&gt; </v>
      </c>
      <c r="G300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Les  -  - - Privé- -&gt; </v>
      </c>
      <c r="H300" s="83"/>
    </row>
    <row r="301" spans="1:8" ht="20.100000000000001" customHeight="1" thickBot="1" x14ac:dyDescent="0.4">
      <c r="A301" s="87">
        <f t="shared" si="8"/>
        <v>46374.791666666664</v>
      </c>
      <c r="B301" s="88" t="str">
        <f>IF(HOUR(Tbl_Bezetting[[#This Row],[Datum]])&lt;12,"voormiddag",IF(HOUR(Tbl_Bezetting[[#This Row],[Datum]])&gt;18,"avond","namiddag"))</f>
        <v>avond</v>
      </c>
      <c r="C301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01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01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01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 1  - KBC BILJARTVRIENDEN 3 - - &gt;DM2D051</v>
      </c>
      <c r="G301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01" s="83">
        <f ca="1">IF(Tbl_Bezetting[[#This Row],[Periode]]="avond",5-(COUNTBLANK(Tbl_Bezetting[[#This Row],[Biljart1]:[Biljart5]])),"-")</f>
        <v>1</v>
      </c>
    </row>
    <row r="302" spans="1:8" ht="20.100000000000001" customHeight="1" x14ac:dyDescent="0.35">
      <c r="A302" s="70">
        <f t="shared" si="8"/>
        <v>46375.25</v>
      </c>
      <c r="B302" s="71" t="str">
        <f>IF(HOUR(Tbl_Bezetting[[#This Row],[Datum]])&lt;12,"voormiddag",IF(HOUR(Tbl_Bezetting[[#This Row],[Datum]])&gt;18,"avond","namiddag"))</f>
        <v>voormiddag</v>
      </c>
      <c r="C302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02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02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02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02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02" s="73"/>
    </row>
    <row r="303" spans="1:8" ht="20.100000000000001" customHeight="1" x14ac:dyDescent="0.35">
      <c r="A303" s="74">
        <f t="shared" si="8"/>
        <v>46375.583333333336</v>
      </c>
      <c r="B303" s="75" t="str">
        <f>IF(HOUR(Tbl_Bezetting[[#This Row],[Datum]])&lt;12,"voormiddag",IF(HOUR(Tbl_Bezetting[[#This Row],[Datum]])&gt;18,"avond","namiddag"))</f>
        <v>namiddag</v>
      </c>
      <c r="C303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303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303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303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03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03" s="73"/>
    </row>
    <row r="304" spans="1:8" ht="20.100000000000001" customHeight="1" thickBot="1" x14ac:dyDescent="0.4">
      <c r="A304" s="77">
        <f t="shared" si="8"/>
        <v>46375.791666666664</v>
      </c>
      <c r="B304" s="78" t="str">
        <f>IF(HOUR(Tbl_Bezetting[[#This Row],[Datum]])&lt;12,"voormiddag",IF(HOUR(Tbl_Bezetting[[#This Row],[Datum]])&gt;18,"avond","namiddag"))</f>
        <v>avond</v>
      </c>
      <c r="C304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04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04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04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04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04" s="73">
        <f ca="1">IF(Tbl_Bezetting[[#This Row],[Periode]]="avond",5-(COUNTBLANK(Tbl_Bezetting[[#This Row],[Biljart1]:[Biljart5]])),"-")</f>
        <v>0</v>
      </c>
    </row>
    <row r="305" spans="1:8" ht="20.100000000000001" customHeight="1" x14ac:dyDescent="0.35">
      <c r="A305" s="80">
        <f t="shared" si="8"/>
        <v>46376.25</v>
      </c>
      <c r="B305" s="81" t="str">
        <f>IF(HOUR(Tbl_Bezetting[[#This Row],[Datum]])&lt;12,"voormiddag",IF(HOUR(Tbl_Bezetting[[#This Row],[Datum]])&gt;18,"avond","namiddag"))</f>
        <v>voormiddag</v>
      </c>
      <c r="C305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305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305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305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305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305" s="83"/>
    </row>
    <row r="306" spans="1:8" ht="20.100000000000001" customHeight="1" x14ac:dyDescent="0.35">
      <c r="A306" s="84">
        <f t="shared" si="8"/>
        <v>46376.583333333336</v>
      </c>
      <c r="B306" s="85" t="str">
        <f>IF(HOUR(Tbl_Bezetting[[#This Row],[Datum]])&lt;12,"voormiddag",IF(HOUR(Tbl_Bezetting[[#This Row],[Datum]])&gt;18,"avond","namiddag"))</f>
        <v>namiddag</v>
      </c>
      <c r="C306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06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06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06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06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06" s="83"/>
    </row>
    <row r="307" spans="1:8" ht="20.100000000000001" customHeight="1" thickBot="1" x14ac:dyDescent="0.4">
      <c r="A307" s="87">
        <f t="shared" si="8"/>
        <v>46376.791666666664</v>
      </c>
      <c r="B307" s="88" t="str">
        <f>IF(HOUR(Tbl_Bezetting[[#This Row],[Datum]])&lt;12,"voormiddag",IF(HOUR(Tbl_Bezetting[[#This Row],[Datum]])&gt;18,"avond","namiddag"))</f>
        <v>avond</v>
      </c>
      <c r="C307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07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07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07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07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07" s="83">
        <f ca="1">IF(Tbl_Bezetting[[#This Row],[Periode]]="avond",5-(COUNTBLANK(Tbl_Bezetting[[#This Row],[Biljart1]:[Biljart5]])),"-")</f>
        <v>0</v>
      </c>
    </row>
    <row r="308" spans="1:8" ht="20.100000000000001" customHeight="1" x14ac:dyDescent="0.35">
      <c r="A308" s="70">
        <f t="shared" si="8"/>
        <v>46377.25</v>
      </c>
      <c r="B308" s="71" t="str">
        <f>IF(HOUR(Tbl_Bezetting[[#This Row],[Datum]])&lt;12,"voormiddag",IF(HOUR(Tbl_Bezetting[[#This Row],[Datum]])&gt;18,"avond","namiddag"))</f>
        <v>voormiddag</v>
      </c>
      <c r="C308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08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08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08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08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08" s="73"/>
    </row>
    <row r="309" spans="1:8" ht="20.100000000000001" customHeight="1" x14ac:dyDescent="0.35">
      <c r="A309" s="74">
        <f t="shared" si="8"/>
        <v>46377.583333333336</v>
      </c>
      <c r="B309" s="75" t="str">
        <f>IF(HOUR(Tbl_Bezetting[[#This Row],[Datum]])&lt;12,"voormiddag",IF(HOUR(Tbl_Bezetting[[#This Row],[Datum]])&gt;18,"avond","namiddag"))</f>
        <v>namiddag</v>
      </c>
      <c r="C309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09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09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09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09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09" s="73"/>
    </row>
    <row r="310" spans="1:8" ht="20.100000000000001" customHeight="1" thickBot="1" x14ac:dyDescent="0.4">
      <c r="A310" s="77">
        <f t="shared" si="8"/>
        <v>46377.791666666664</v>
      </c>
      <c r="B310" s="78" t="str">
        <f>IF(HOUR(Tbl_Bezetting[[#This Row],[Datum]])&lt;12,"voormiddag",IF(HOUR(Tbl_Bezetting[[#This Row],[Datum]])&gt;18,"avond","namiddag"))</f>
        <v>avond</v>
      </c>
      <c r="C310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10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10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DE LEUG 1 - - &gt;KA064</v>
      </c>
      <c r="F310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10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2  - KBC BILJARTVRIENDEN 2 - - &gt;BA2B070</v>
      </c>
      <c r="H310" s="73">
        <f ca="1">IF(Tbl_Bezetting[[#This Row],[Periode]]="avond",5-(COUNTBLANK(Tbl_Bezetting[[#This Row],[Biljart1]:[Biljart5]])),"-")</f>
        <v>2</v>
      </c>
    </row>
    <row r="311" spans="1:8" ht="20.100000000000001" customHeight="1" x14ac:dyDescent="0.35">
      <c r="A311" s="80">
        <f t="shared" si="8"/>
        <v>46378.25</v>
      </c>
      <c r="B311" s="81" t="str">
        <f>IF(HOUR(Tbl_Bezetting[[#This Row],[Datum]])&lt;12,"voormiddag",IF(HOUR(Tbl_Bezetting[[#This Row],[Datum]])&gt;18,"avond","namiddag"))</f>
        <v>voormiddag</v>
      </c>
      <c r="C311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11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11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11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11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11" s="83"/>
    </row>
    <row r="312" spans="1:8" ht="20.100000000000001" customHeight="1" x14ac:dyDescent="0.35">
      <c r="A312" s="84">
        <f t="shared" si="8"/>
        <v>46378.583333333336</v>
      </c>
      <c r="B312" s="85" t="str">
        <f>IF(HOUR(Tbl_Bezetting[[#This Row],[Datum]])&lt;12,"voormiddag",IF(HOUR(Tbl_Bezetting[[#This Row],[Datum]])&gt;18,"avond","namiddag"))</f>
        <v>namiddag</v>
      </c>
      <c r="C312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12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12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12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12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12" s="83"/>
    </row>
    <row r="313" spans="1:8" ht="20.100000000000001" customHeight="1" thickBot="1" x14ac:dyDescent="0.4">
      <c r="A313" s="87">
        <f t="shared" ref="A313:A376" si="9">A307+2</f>
        <v>46378.791666666664</v>
      </c>
      <c r="B313" s="88" t="str">
        <f>IF(HOUR(Tbl_Bezetting[[#This Row],[Datum]])&lt;12,"voormiddag",IF(HOUR(Tbl_Bezetting[[#This Row],[Datum]])&gt;18,"avond","namiddag"))</f>
        <v>avond</v>
      </c>
      <c r="C313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4  - BILJART-WORLD 2 - - &gt;VL1066</v>
      </c>
      <c r="D313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13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5  - DE LEUG 1 - - &gt;VL2073</v>
      </c>
      <c r="F313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13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6  - BC LUGO 2 - - &gt;BA2B066</v>
      </c>
      <c r="H313" s="83">
        <f ca="1">IF(Tbl_Bezetting[[#This Row],[Periode]]="avond",5-(COUNTBLANK(Tbl_Bezetting[[#This Row],[Biljart1]:[Biljart5]])),"-")</f>
        <v>3</v>
      </c>
    </row>
    <row r="314" spans="1:8" ht="20.100000000000001" customHeight="1" x14ac:dyDescent="0.35">
      <c r="A314" s="70">
        <f t="shared" si="9"/>
        <v>46379.25</v>
      </c>
      <c r="B314" s="71" t="str">
        <f>IF(HOUR(Tbl_Bezetting[[#This Row],[Datum]])&lt;12,"voormiddag",IF(HOUR(Tbl_Bezetting[[#This Row],[Datum]])&gt;18,"avond","namiddag"))</f>
        <v>voormiddag</v>
      </c>
      <c r="C314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14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14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14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14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14" s="73"/>
    </row>
    <row r="315" spans="1:8" ht="20.100000000000001" customHeight="1" x14ac:dyDescent="0.35">
      <c r="A315" s="74">
        <f t="shared" si="9"/>
        <v>46379.583333333336</v>
      </c>
      <c r="B315" s="75" t="str">
        <f>IF(HOUR(Tbl_Bezetting[[#This Row],[Datum]])&lt;12,"voormiddag",IF(HOUR(Tbl_Bezetting[[#This Row],[Datum]])&gt;18,"avond","namiddag"))</f>
        <v>namiddag</v>
      </c>
      <c r="C315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15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15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15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15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15" s="73"/>
    </row>
    <row r="316" spans="1:8" ht="20.100000000000001" customHeight="1" thickBot="1" x14ac:dyDescent="0.4">
      <c r="A316" s="77">
        <f t="shared" si="9"/>
        <v>46379.791666666664</v>
      </c>
      <c r="B316" s="78" t="str">
        <f>IF(HOUR(Tbl_Bezetting[[#This Row],[Datum]])&lt;12,"voormiddag",IF(HOUR(Tbl_Bezetting[[#This Row],[Datum]])&gt;18,"avond","namiddag"))</f>
        <v>avond</v>
      </c>
      <c r="C316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4  - DE LEUG 4 - - &gt;BA2B068</v>
      </c>
      <c r="D316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16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5  - BC DE PLOEG 2 - - &gt;BA2A066</v>
      </c>
      <c r="F316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16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16" s="73">
        <f ca="1">IF(Tbl_Bezetting[[#This Row],[Periode]]="avond",5-(COUNTBLANK(Tbl_Bezetting[[#This Row],[Biljart1]:[Biljart5]])),"-")</f>
        <v>2</v>
      </c>
    </row>
    <row r="317" spans="1:8" ht="20.100000000000001" customHeight="1" x14ac:dyDescent="0.35">
      <c r="A317" s="80">
        <f t="shared" si="9"/>
        <v>46380.25</v>
      </c>
      <c r="B317" s="81" t="str">
        <f>IF(HOUR(Tbl_Bezetting[[#This Row],[Datum]])&lt;12,"voormiddag",IF(HOUR(Tbl_Bezetting[[#This Row],[Datum]])&gt;18,"avond","namiddag"))</f>
        <v>voormiddag</v>
      </c>
      <c r="C317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17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17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17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17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17" s="83"/>
    </row>
    <row r="318" spans="1:8" ht="20.100000000000001" customHeight="1" x14ac:dyDescent="0.35">
      <c r="A318" s="84">
        <f t="shared" si="9"/>
        <v>46380.583333333336</v>
      </c>
      <c r="B318" s="85" t="str">
        <f>IF(HOUR(Tbl_Bezetting[[#This Row],[Datum]])&lt;12,"voormiddag",IF(HOUR(Tbl_Bezetting[[#This Row],[Datum]])&gt;18,"avond","namiddag"))</f>
        <v>namiddag</v>
      </c>
      <c r="C318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18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18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18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318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318" s="83"/>
    </row>
    <row r="319" spans="1:8" ht="20.100000000000001" customHeight="1" thickBot="1" x14ac:dyDescent="0.4">
      <c r="A319" s="87">
        <f t="shared" si="9"/>
        <v>46380.791666666664</v>
      </c>
      <c r="B319" s="88" t="str">
        <f>IF(HOUR(Tbl_Bezetting[[#This Row],[Datum]])&lt;12,"voormiddag",IF(HOUR(Tbl_Bezetting[[#This Row],[Datum]])&gt;18,"avond","namiddag"))</f>
        <v>avond</v>
      </c>
      <c r="C319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19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19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19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19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19" s="83">
        <f ca="1">IF(Tbl_Bezetting[[#This Row],[Periode]]="avond",5-(COUNTBLANK(Tbl_Bezetting[[#This Row],[Biljart1]:[Biljart5]])),"-")</f>
        <v>0</v>
      </c>
    </row>
    <row r="320" spans="1:8" ht="20.100000000000001" customHeight="1" x14ac:dyDescent="0.35">
      <c r="A320" s="70">
        <f t="shared" si="9"/>
        <v>46381.25</v>
      </c>
      <c r="B320" s="71" t="str">
        <f>IF(HOUR(Tbl_Bezetting[[#This Row],[Datum]])&lt;12,"voormiddag",IF(HOUR(Tbl_Bezetting[[#This Row],[Datum]])&gt;18,"avond","namiddag"))</f>
        <v>voormiddag</v>
      </c>
      <c r="C320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20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20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20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20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20" s="73"/>
    </row>
    <row r="321" spans="1:8" ht="20.100000000000001" customHeight="1" x14ac:dyDescent="0.35">
      <c r="A321" s="74">
        <f t="shared" si="9"/>
        <v>46381.583333333336</v>
      </c>
      <c r="B321" s="75" t="str">
        <f>IF(HOUR(Tbl_Bezetting[[#This Row],[Datum]])&lt;12,"voormiddag",IF(HOUR(Tbl_Bezetting[[#This Row],[Datum]])&gt;18,"avond","namiddag"))</f>
        <v>namiddag</v>
      </c>
      <c r="C321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321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321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321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21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21" s="73"/>
    </row>
    <row r="322" spans="1:8" ht="20.100000000000001" customHeight="1" thickBot="1" x14ac:dyDescent="0.4">
      <c r="A322" s="77">
        <f t="shared" si="9"/>
        <v>46381.791666666664</v>
      </c>
      <c r="B322" s="78" t="str">
        <f>IF(HOUR(Tbl_Bezetting[[#This Row],[Datum]])&lt;12,"voormiddag",IF(HOUR(Tbl_Bezetting[[#This Row],[Datum]])&gt;18,"avond","namiddag"))</f>
        <v>avond</v>
      </c>
      <c r="C322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22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22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22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22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22" s="73">
        <f ca="1">IF(Tbl_Bezetting[[#This Row],[Periode]]="avond",5-(COUNTBLANK(Tbl_Bezetting[[#This Row],[Biljart1]:[Biljart5]])),"-")</f>
        <v>0</v>
      </c>
    </row>
    <row r="323" spans="1:8" ht="20.100000000000001" customHeight="1" x14ac:dyDescent="0.35">
      <c r="A323" s="80">
        <f t="shared" si="9"/>
        <v>46382.25</v>
      </c>
      <c r="B323" s="81" t="str">
        <f>IF(HOUR(Tbl_Bezetting[[#This Row],[Datum]])&lt;12,"voormiddag",IF(HOUR(Tbl_Bezetting[[#This Row],[Datum]])&gt;18,"avond","namiddag"))</f>
        <v>voormiddag</v>
      </c>
      <c r="C323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23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23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23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23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23" s="83"/>
    </row>
    <row r="324" spans="1:8" ht="20.100000000000001" customHeight="1" x14ac:dyDescent="0.35">
      <c r="A324" s="84">
        <f t="shared" si="9"/>
        <v>46382.583333333336</v>
      </c>
      <c r="B324" s="85" t="str">
        <f>IF(HOUR(Tbl_Bezetting[[#This Row],[Datum]])&lt;12,"voormiddag",IF(HOUR(Tbl_Bezetting[[#This Row],[Datum]])&gt;18,"avond","namiddag"))</f>
        <v>namiddag</v>
      </c>
      <c r="C324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24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24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24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24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24" s="83"/>
    </row>
    <row r="325" spans="1:8" ht="20.100000000000001" customHeight="1" thickBot="1" x14ac:dyDescent="0.4">
      <c r="A325" s="87">
        <f t="shared" si="9"/>
        <v>46382.791666666664</v>
      </c>
      <c r="B325" s="88" t="str">
        <f>IF(HOUR(Tbl_Bezetting[[#This Row],[Datum]])&lt;12,"voormiddag",IF(HOUR(Tbl_Bezetting[[#This Row],[Datum]])&gt;18,"avond","namiddag"))</f>
        <v>avond</v>
      </c>
      <c r="C325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25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25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25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25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25" s="83">
        <f ca="1">IF(Tbl_Bezetting[[#This Row],[Periode]]="avond",5-(COUNTBLANK(Tbl_Bezetting[[#This Row],[Biljart1]:[Biljart5]])),"-")</f>
        <v>0</v>
      </c>
    </row>
    <row r="326" spans="1:8" ht="20.100000000000001" customHeight="1" x14ac:dyDescent="0.35">
      <c r="A326" s="70">
        <f t="shared" si="9"/>
        <v>46383.25</v>
      </c>
      <c r="B326" s="71" t="str">
        <f>IF(HOUR(Tbl_Bezetting[[#This Row],[Datum]])&lt;12,"voormiddag",IF(HOUR(Tbl_Bezetting[[#This Row],[Datum]])&gt;18,"avond","namiddag"))</f>
        <v>voormiddag</v>
      </c>
      <c r="C326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326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326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326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326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326" s="73"/>
    </row>
    <row r="327" spans="1:8" ht="20.100000000000001" customHeight="1" x14ac:dyDescent="0.35">
      <c r="A327" s="74">
        <f t="shared" si="9"/>
        <v>46383.583333333336</v>
      </c>
      <c r="B327" s="75" t="str">
        <f>IF(HOUR(Tbl_Bezetting[[#This Row],[Datum]])&lt;12,"voormiddag",IF(HOUR(Tbl_Bezetting[[#This Row],[Datum]])&gt;18,"avond","namiddag"))</f>
        <v>namiddag</v>
      </c>
      <c r="C327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27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27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27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27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27" s="73"/>
    </row>
    <row r="328" spans="1:8" ht="20.100000000000001" customHeight="1" thickBot="1" x14ac:dyDescent="0.4">
      <c r="A328" s="77">
        <f t="shared" si="9"/>
        <v>46383.791666666664</v>
      </c>
      <c r="B328" s="78" t="str">
        <f>IF(HOUR(Tbl_Bezetting[[#This Row],[Datum]])&lt;12,"voormiddag",IF(HOUR(Tbl_Bezetting[[#This Row],[Datum]])&gt;18,"avond","namiddag"))</f>
        <v>avond</v>
      </c>
      <c r="C328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28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28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28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28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28" s="73">
        <f ca="1">IF(Tbl_Bezetting[[#This Row],[Periode]]="avond",5-(COUNTBLANK(Tbl_Bezetting[[#This Row],[Biljart1]:[Biljart5]])),"-")</f>
        <v>0</v>
      </c>
    </row>
    <row r="329" spans="1:8" ht="20.100000000000001" customHeight="1" x14ac:dyDescent="0.35">
      <c r="A329" s="80">
        <f t="shared" si="9"/>
        <v>46384.25</v>
      </c>
      <c r="B329" s="81" t="str">
        <f>IF(HOUR(Tbl_Bezetting[[#This Row],[Datum]])&lt;12,"voormiddag",IF(HOUR(Tbl_Bezetting[[#This Row],[Datum]])&gt;18,"avond","namiddag"))</f>
        <v>voormiddag</v>
      </c>
      <c r="C329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29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29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29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29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29" s="83"/>
    </row>
    <row r="330" spans="1:8" ht="20.100000000000001" customHeight="1" x14ac:dyDescent="0.35">
      <c r="A330" s="84">
        <f t="shared" si="9"/>
        <v>46384.583333333336</v>
      </c>
      <c r="B330" s="85" t="str">
        <f>IF(HOUR(Tbl_Bezetting[[#This Row],[Datum]])&lt;12,"voormiddag",IF(HOUR(Tbl_Bezetting[[#This Row],[Datum]])&gt;18,"avond","namiddag"))</f>
        <v>namiddag</v>
      </c>
      <c r="C330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30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30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30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30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30" s="83"/>
    </row>
    <row r="331" spans="1:8" ht="20.100000000000001" customHeight="1" thickBot="1" x14ac:dyDescent="0.4">
      <c r="A331" s="87">
        <f t="shared" si="9"/>
        <v>46384.791666666664</v>
      </c>
      <c r="B331" s="88" t="str">
        <f>IF(HOUR(Tbl_Bezetting[[#This Row],[Datum]])&lt;12,"voormiddag",IF(HOUR(Tbl_Bezetting[[#This Row],[Datum]])&gt;18,"avond","namiddag"))</f>
        <v>avond</v>
      </c>
      <c r="C331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31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31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31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31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KBC BILJARTVRIENDEN 1 - - &gt;BA2A065</v>
      </c>
      <c r="H331" s="83">
        <f ca="1">IF(Tbl_Bezetting[[#This Row],[Periode]]="avond",5-(COUNTBLANK(Tbl_Bezetting[[#This Row],[Biljart1]:[Biljart5]])),"-")</f>
        <v>1</v>
      </c>
    </row>
    <row r="332" spans="1:8" ht="20.100000000000001" customHeight="1" x14ac:dyDescent="0.35">
      <c r="A332" s="70">
        <f t="shared" si="9"/>
        <v>46385.25</v>
      </c>
      <c r="B332" s="71" t="str">
        <f>IF(HOUR(Tbl_Bezetting[[#This Row],[Datum]])&lt;12,"voormiddag",IF(HOUR(Tbl_Bezetting[[#This Row],[Datum]])&gt;18,"avond","namiddag"))</f>
        <v>voormiddag</v>
      </c>
      <c r="C332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32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32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32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32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32" s="73"/>
    </row>
    <row r="333" spans="1:8" ht="20.100000000000001" customHeight="1" x14ac:dyDescent="0.35">
      <c r="A333" s="74">
        <f t="shared" si="9"/>
        <v>46385.583333333336</v>
      </c>
      <c r="B333" s="75" t="str">
        <f>IF(HOUR(Tbl_Bezetting[[#This Row],[Datum]])&lt;12,"voormiddag",IF(HOUR(Tbl_Bezetting[[#This Row],[Datum]])&gt;18,"avond","namiddag"))</f>
        <v>namiddag</v>
      </c>
      <c r="C333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33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33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33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33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33" s="73"/>
    </row>
    <row r="334" spans="1:8" ht="20.100000000000001" customHeight="1" thickBot="1" x14ac:dyDescent="0.4">
      <c r="A334" s="77">
        <f t="shared" si="9"/>
        <v>46385.791666666664</v>
      </c>
      <c r="B334" s="78" t="str">
        <f>IF(HOUR(Tbl_Bezetting[[#This Row],[Datum]])&lt;12,"voormiddag",IF(HOUR(Tbl_Bezetting[[#This Row],[Datum]])&gt;18,"avond","namiddag"))</f>
        <v>avond</v>
      </c>
      <c r="C334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34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34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DEN EIK 2 - - &gt;KA066</v>
      </c>
      <c r="F334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34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 - BC BOUWEL 1 - - &gt;DK2B064</v>
      </c>
      <c r="H334" s="73">
        <f ca="1">IF(Tbl_Bezetting[[#This Row],[Periode]]="avond",5-(COUNTBLANK(Tbl_Bezetting[[#This Row],[Biljart1]:[Biljart5]])),"-")</f>
        <v>2</v>
      </c>
    </row>
    <row r="335" spans="1:8" ht="20.100000000000001" customHeight="1" x14ac:dyDescent="0.35">
      <c r="A335" s="80">
        <f t="shared" si="9"/>
        <v>46386.25</v>
      </c>
      <c r="B335" s="81" t="str">
        <f>IF(HOUR(Tbl_Bezetting[[#This Row],[Datum]])&lt;12,"voormiddag",IF(HOUR(Tbl_Bezetting[[#This Row],[Datum]])&gt;18,"avond","namiddag"))</f>
        <v>voormiddag</v>
      </c>
      <c r="C335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35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35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35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35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35" s="83"/>
    </row>
    <row r="336" spans="1:8" ht="20.100000000000001" customHeight="1" x14ac:dyDescent="0.35">
      <c r="A336" s="84">
        <f t="shared" si="9"/>
        <v>46386.583333333336</v>
      </c>
      <c r="B336" s="85" t="str">
        <f>IF(HOUR(Tbl_Bezetting[[#This Row],[Datum]])&lt;12,"voormiddag",IF(HOUR(Tbl_Bezetting[[#This Row],[Datum]])&gt;18,"avond","namiddag"))</f>
        <v>namiddag</v>
      </c>
      <c r="C336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36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36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36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36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36" s="83"/>
    </row>
    <row r="337" spans="1:8" ht="20.100000000000001" customHeight="1" thickBot="1" x14ac:dyDescent="0.4">
      <c r="A337" s="87">
        <f t="shared" si="9"/>
        <v>46386.791666666664</v>
      </c>
      <c r="B337" s="88" t="str">
        <f>IF(HOUR(Tbl_Bezetting[[#This Row],[Datum]])&lt;12,"voormiddag",IF(HOUR(Tbl_Bezetting[[#This Row],[Datum]])&gt;18,"avond","namiddag"))</f>
        <v>avond</v>
      </c>
      <c r="C337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37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37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37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 1  - VIROMA 3 - - &gt;DM2D057</v>
      </c>
      <c r="G337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37" s="83">
        <f ca="1">IF(Tbl_Bezetting[[#This Row],[Periode]]="avond",5-(COUNTBLANK(Tbl_Bezetting[[#This Row],[Biljart1]:[Biljart5]])),"-")</f>
        <v>1</v>
      </c>
    </row>
    <row r="338" spans="1:8" ht="20.100000000000001" customHeight="1" x14ac:dyDescent="0.35">
      <c r="A338" s="70">
        <f t="shared" si="9"/>
        <v>46387.25</v>
      </c>
      <c r="B338" s="71" t="str">
        <f>IF(HOUR(Tbl_Bezetting[[#This Row],[Datum]])&lt;12,"voormiddag",IF(HOUR(Tbl_Bezetting[[#This Row],[Datum]])&gt;18,"avond","namiddag"))</f>
        <v>voormiddag</v>
      </c>
      <c r="C338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38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38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38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38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38" s="73"/>
    </row>
    <row r="339" spans="1:8" ht="20.100000000000001" customHeight="1" x14ac:dyDescent="0.35">
      <c r="A339" s="74">
        <f t="shared" si="9"/>
        <v>46387.583333333336</v>
      </c>
      <c r="B339" s="75" t="str">
        <f>IF(HOUR(Tbl_Bezetting[[#This Row],[Datum]])&lt;12,"voormiddag",IF(HOUR(Tbl_Bezetting[[#This Row],[Datum]])&gt;18,"avond","namiddag"))</f>
        <v>namiddag</v>
      </c>
      <c r="C339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39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39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339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39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339" s="73"/>
    </row>
    <row r="340" spans="1:8" ht="20.100000000000001" customHeight="1" thickBot="1" x14ac:dyDescent="0.4">
      <c r="A340" s="77">
        <f t="shared" si="9"/>
        <v>46387.791666666664</v>
      </c>
      <c r="B340" s="78" t="str">
        <f>IF(HOUR(Tbl_Bezetting[[#This Row],[Datum]])&lt;12,"voormiddag",IF(HOUR(Tbl_Bezetting[[#This Row],[Datum]])&gt;18,"avond","namiddag"))</f>
        <v>avond</v>
      </c>
      <c r="C340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40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40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40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40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40" s="73">
        <f ca="1">IF(Tbl_Bezetting[[#This Row],[Periode]]="avond",5-(COUNTBLANK(Tbl_Bezetting[[#This Row],[Biljart1]:[Biljart5]])),"-")</f>
        <v>0</v>
      </c>
    </row>
    <row r="341" spans="1:8" ht="20.100000000000001" customHeight="1" x14ac:dyDescent="0.35">
      <c r="A341" s="80">
        <f t="shared" si="9"/>
        <v>46388.25</v>
      </c>
      <c r="B341" s="81" t="str">
        <f>IF(HOUR(Tbl_Bezetting[[#This Row],[Datum]])&lt;12,"voormiddag",IF(HOUR(Tbl_Bezetting[[#This Row],[Datum]])&gt;18,"avond","namiddag"))</f>
        <v>voormiddag</v>
      </c>
      <c r="C341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41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41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41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41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41" s="83"/>
    </row>
    <row r="342" spans="1:8" ht="20.100000000000001" customHeight="1" x14ac:dyDescent="0.35">
      <c r="A342" s="84">
        <f t="shared" si="9"/>
        <v>46388.583333333336</v>
      </c>
      <c r="B342" s="85" t="str">
        <f>IF(HOUR(Tbl_Bezetting[[#This Row],[Datum]])&lt;12,"voormiddag",IF(HOUR(Tbl_Bezetting[[#This Row],[Datum]])&gt;18,"avond","namiddag"))</f>
        <v>namiddag</v>
      </c>
      <c r="C342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342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342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42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342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42" s="83"/>
    </row>
    <row r="343" spans="1:8" ht="20.100000000000001" customHeight="1" thickBot="1" x14ac:dyDescent="0.4">
      <c r="A343" s="87">
        <f t="shared" si="9"/>
        <v>46388.791666666664</v>
      </c>
      <c r="B343" s="88" t="str">
        <f>IF(HOUR(Tbl_Bezetting[[#This Row],[Datum]])&lt;12,"voormiddag",IF(HOUR(Tbl_Bezetting[[#This Row],[Datum]])&gt;18,"avond","namiddag"))</f>
        <v>avond</v>
      </c>
      <c r="C343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43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43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43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43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43" s="83">
        <f ca="1">IF(Tbl_Bezetting[[#This Row],[Periode]]="avond",5-(COUNTBLANK(Tbl_Bezetting[[#This Row],[Biljart1]:[Biljart5]])),"-")</f>
        <v>0</v>
      </c>
    </row>
    <row r="344" spans="1:8" ht="20.100000000000001" customHeight="1" x14ac:dyDescent="0.35">
      <c r="A344" s="70">
        <f t="shared" si="9"/>
        <v>46389.25</v>
      </c>
      <c r="B344" s="71" t="str">
        <f>IF(HOUR(Tbl_Bezetting[[#This Row],[Datum]])&lt;12,"voormiddag",IF(HOUR(Tbl_Bezetting[[#This Row],[Datum]])&gt;18,"avond","namiddag"))</f>
        <v>voormiddag</v>
      </c>
      <c r="C344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44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44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44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44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44" s="73"/>
    </row>
    <row r="345" spans="1:8" ht="20.100000000000001" customHeight="1" x14ac:dyDescent="0.35">
      <c r="A345" s="74">
        <f t="shared" si="9"/>
        <v>46389.583333333336</v>
      </c>
      <c r="B345" s="75" t="str">
        <f>IF(HOUR(Tbl_Bezetting[[#This Row],[Datum]])&lt;12,"voormiddag",IF(HOUR(Tbl_Bezetting[[#This Row],[Datum]])&gt;18,"avond","namiddag"))</f>
        <v>namiddag</v>
      </c>
      <c r="C345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45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45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45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45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45" s="73"/>
    </row>
    <row r="346" spans="1:8" ht="20.100000000000001" customHeight="1" thickBot="1" x14ac:dyDescent="0.4">
      <c r="A346" s="77">
        <f t="shared" si="9"/>
        <v>46389.791666666664</v>
      </c>
      <c r="B346" s="78" t="str">
        <f>IF(HOUR(Tbl_Bezetting[[#This Row],[Datum]])&lt;12,"voormiddag",IF(HOUR(Tbl_Bezetting[[#This Row],[Datum]])&gt;18,"avond","namiddag"))</f>
        <v>avond</v>
      </c>
      <c r="C346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46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46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46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46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46" s="73">
        <f ca="1">IF(Tbl_Bezetting[[#This Row],[Periode]]="avond",5-(COUNTBLANK(Tbl_Bezetting[[#This Row],[Biljart1]:[Biljart5]])),"-")</f>
        <v>0</v>
      </c>
    </row>
    <row r="347" spans="1:8" ht="20.100000000000001" customHeight="1" x14ac:dyDescent="0.35">
      <c r="A347" s="80">
        <f t="shared" si="9"/>
        <v>46390.25</v>
      </c>
      <c r="B347" s="81" t="str">
        <f>IF(HOUR(Tbl_Bezetting[[#This Row],[Datum]])&lt;12,"voormiddag",IF(HOUR(Tbl_Bezetting[[#This Row],[Datum]])&gt;18,"avond","namiddag"))</f>
        <v>voormiddag</v>
      </c>
      <c r="C347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347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347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347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347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347" s="83"/>
    </row>
    <row r="348" spans="1:8" ht="20.100000000000001" customHeight="1" x14ac:dyDescent="0.35">
      <c r="A348" s="84">
        <f t="shared" si="9"/>
        <v>46390.583333333336</v>
      </c>
      <c r="B348" s="85" t="str">
        <f>IF(HOUR(Tbl_Bezetting[[#This Row],[Datum]])&lt;12,"voormiddag",IF(HOUR(Tbl_Bezetting[[#This Row],[Datum]])&gt;18,"avond","namiddag"))</f>
        <v>namiddag</v>
      </c>
      <c r="C348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48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48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48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48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48" s="83"/>
    </row>
    <row r="349" spans="1:8" ht="20.100000000000001" customHeight="1" thickBot="1" x14ac:dyDescent="0.4">
      <c r="A349" s="87">
        <f t="shared" si="9"/>
        <v>46390.791666666664</v>
      </c>
      <c r="B349" s="88" t="str">
        <f>IF(HOUR(Tbl_Bezetting[[#This Row],[Datum]])&lt;12,"voormiddag",IF(HOUR(Tbl_Bezetting[[#This Row],[Datum]])&gt;18,"avond","namiddag"))</f>
        <v>avond</v>
      </c>
      <c r="C349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49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49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49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49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49" s="83">
        <f ca="1">IF(Tbl_Bezetting[[#This Row],[Periode]]="avond",5-(COUNTBLANK(Tbl_Bezetting[[#This Row],[Biljart1]:[Biljart5]])),"-")</f>
        <v>0</v>
      </c>
    </row>
    <row r="350" spans="1:8" ht="20.100000000000001" customHeight="1" x14ac:dyDescent="0.35">
      <c r="A350" s="70">
        <f t="shared" si="9"/>
        <v>46391.25</v>
      </c>
      <c r="B350" s="71" t="str">
        <f>IF(HOUR(Tbl_Bezetting[[#This Row],[Datum]])&lt;12,"voormiddag",IF(HOUR(Tbl_Bezetting[[#This Row],[Datum]])&gt;18,"avond","namiddag"))</f>
        <v>voormiddag</v>
      </c>
      <c r="C350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50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50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50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50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50" s="73"/>
    </row>
    <row r="351" spans="1:8" ht="20.100000000000001" customHeight="1" x14ac:dyDescent="0.35">
      <c r="A351" s="74">
        <f t="shared" si="9"/>
        <v>46391.583333333336</v>
      </c>
      <c r="B351" s="75" t="str">
        <f>IF(HOUR(Tbl_Bezetting[[#This Row],[Datum]])&lt;12,"voormiddag",IF(HOUR(Tbl_Bezetting[[#This Row],[Datum]])&gt;18,"avond","namiddag"))</f>
        <v>namiddag</v>
      </c>
      <c r="C351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51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51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51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51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51" s="73"/>
    </row>
    <row r="352" spans="1:8" ht="20.100000000000001" customHeight="1" thickBot="1" x14ac:dyDescent="0.4">
      <c r="A352" s="77">
        <f t="shared" si="9"/>
        <v>46391.791666666664</v>
      </c>
      <c r="B352" s="78" t="str">
        <f>IF(HOUR(Tbl_Bezetting[[#This Row],[Datum]])&lt;12,"voormiddag",IF(HOUR(Tbl_Bezetting[[#This Row],[Datum]])&gt;18,"avond","namiddag"))</f>
        <v>avond</v>
      </c>
      <c r="C352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52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52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BC MOLLENHOF 1 - - &gt;KA072</v>
      </c>
      <c r="F352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52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3  - NOORDERKEMPEN 1 - MR SMEDERIJ - - &gt;VL2083</v>
      </c>
      <c r="H352" s="73">
        <f ca="1">IF(Tbl_Bezetting[[#This Row],[Periode]]="avond",5-(COUNTBLANK(Tbl_Bezetting[[#This Row],[Biljart1]:[Biljart5]])),"-")</f>
        <v>2</v>
      </c>
    </row>
    <row r="353" spans="1:8" ht="20.100000000000001" customHeight="1" x14ac:dyDescent="0.35">
      <c r="A353" s="80">
        <f t="shared" si="9"/>
        <v>46392.25</v>
      </c>
      <c r="B353" s="81" t="str">
        <f>IF(HOUR(Tbl_Bezetting[[#This Row],[Datum]])&lt;12,"voormiddag",IF(HOUR(Tbl_Bezetting[[#This Row],[Datum]])&gt;18,"avond","namiddag"))</f>
        <v>voormiddag</v>
      </c>
      <c r="C353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53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53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53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53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53" s="83"/>
    </row>
    <row r="354" spans="1:8" ht="20.100000000000001" customHeight="1" x14ac:dyDescent="0.35">
      <c r="A354" s="84">
        <f t="shared" si="9"/>
        <v>46392.583333333336</v>
      </c>
      <c r="B354" s="85" t="str">
        <f>IF(HOUR(Tbl_Bezetting[[#This Row],[Datum]])&lt;12,"voormiddag",IF(HOUR(Tbl_Bezetting[[#This Row],[Datum]])&gt;18,"avond","namiddag"))</f>
        <v>namiddag</v>
      </c>
      <c r="C354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54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54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54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54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54" s="83"/>
    </row>
    <row r="355" spans="1:8" ht="20.100000000000001" customHeight="1" thickBot="1" x14ac:dyDescent="0.4">
      <c r="A355" s="87">
        <f t="shared" si="9"/>
        <v>46392.791666666664</v>
      </c>
      <c r="B355" s="88" t="str">
        <f>IF(HOUR(Tbl_Bezetting[[#This Row],[Datum]])&lt;12,"voormiddag",IF(HOUR(Tbl_Bezetting[[#This Row],[Datum]])&gt;18,"avond","namiddag"))</f>
        <v>avond</v>
      </c>
      <c r="C355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4  - DE MIDDEL 1 - - &gt;VL1068</v>
      </c>
      <c r="D355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55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SCHIL-DORP 2 - - &gt;VL2084</v>
      </c>
      <c r="F355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55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55" s="83">
        <f ca="1">IF(Tbl_Bezetting[[#This Row],[Periode]]="avond",5-(COUNTBLANK(Tbl_Bezetting[[#This Row],[Biljart1]:[Biljart5]])),"-")</f>
        <v>2</v>
      </c>
    </row>
    <row r="356" spans="1:8" ht="20.100000000000001" customHeight="1" x14ac:dyDescent="0.35">
      <c r="A356" s="70">
        <f t="shared" si="9"/>
        <v>46393.25</v>
      </c>
      <c r="B356" s="71" t="str">
        <f>IF(HOUR(Tbl_Bezetting[[#This Row],[Datum]])&lt;12,"voormiddag",IF(HOUR(Tbl_Bezetting[[#This Row],[Datum]])&gt;18,"avond","namiddag"))</f>
        <v>voormiddag</v>
      </c>
      <c r="C356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56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56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56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56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56" s="73"/>
    </row>
    <row r="357" spans="1:8" ht="20.100000000000001" customHeight="1" x14ac:dyDescent="0.35">
      <c r="A357" s="74">
        <f t="shared" si="9"/>
        <v>46393.583333333336</v>
      </c>
      <c r="B357" s="75" t="str">
        <f>IF(HOUR(Tbl_Bezetting[[#This Row],[Datum]])&lt;12,"voormiddag",IF(HOUR(Tbl_Bezetting[[#This Row],[Datum]])&gt;18,"avond","namiddag"))</f>
        <v>namiddag</v>
      </c>
      <c r="C357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57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57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57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57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57" s="73"/>
    </row>
    <row r="358" spans="1:8" ht="20.100000000000001" customHeight="1" thickBot="1" x14ac:dyDescent="0.4">
      <c r="A358" s="77">
        <f t="shared" si="9"/>
        <v>46393.791666666664</v>
      </c>
      <c r="B358" s="78" t="str">
        <f>IF(HOUR(Tbl_Bezetting[[#This Row],[Datum]])&lt;12,"voormiddag",IF(HOUR(Tbl_Bezetting[[#This Row],[Datum]])&gt;18,"avond","namiddag"))</f>
        <v>avond</v>
      </c>
      <c r="C358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58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58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58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58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T.B.A. BILJARTPALACE 5 - - &gt;DK2D074</v>
      </c>
      <c r="H358" s="73">
        <f ca="1">IF(Tbl_Bezetting[[#This Row],[Periode]]="avond",5-(COUNTBLANK(Tbl_Bezetting[[#This Row],[Biljart1]:[Biljart5]])),"-")</f>
        <v>1</v>
      </c>
    </row>
    <row r="359" spans="1:8" ht="20.100000000000001" customHeight="1" x14ac:dyDescent="0.35">
      <c r="A359" s="80">
        <f t="shared" si="9"/>
        <v>46394.25</v>
      </c>
      <c r="B359" s="81" t="str">
        <f>IF(HOUR(Tbl_Bezetting[[#This Row],[Datum]])&lt;12,"voormiddag",IF(HOUR(Tbl_Bezetting[[#This Row],[Datum]])&gt;18,"avond","namiddag"))</f>
        <v>voormiddag</v>
      </c>
      <c r="C359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59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59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59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59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59" s="83"/>
    </row>
    <row r="360" spans="1:8" ht="20.100000000000001" customHeight="1" x14ac:dyDescent="0.35">
      <c r="A360" s="84">
        <f t="shared" si="9"/>
        <v>46394.583333333336</v>
      </c>
      <c r="B360" s="85" t="str">
        <f>IF(HOUR(Tbl_Bezetting[[#This Row],[Datum]])&lt;12,"voormiddag",IF(HOUR(Tbl_Bezetting[[#This Row],[Datum]])&gt;18,"avond","namiddag"))</f>
        <v>namiddag</v>
      </c>
      <c r="C360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60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360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360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60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360" s="83"/>
    </row>
    <row r="361" spans="1:8" ht="20.100000000000001" customHeight="1" thickBot="1" x14ac:dyDescent="0.4">
      <c r="A361" s="87">
        <f t="shared" si="9"/>
        <v>46394.791666666664</v>
      </c>
      <c r="B361" s="88" t="str">
        <f>IF(HOUR(Tbl_Bezetting[[#This Row],[Datum]])&lt;12,"voormiddag",IF(HOUR(Tbl_Bezetting[[#This Row],[Datum]])&gt;18,"avond","namiddag"))</f>
        <v>avond</v>
      </c>
      <c r="C361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61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61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DE MIDDEL 1 - - &gt;KA068</v>
      </c>
      <c r="F361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61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3  - DE LEUG 1 - - &gt;BA2A076</v>
      </c>
      <c r="H361" s="83">
        <f ca="1">IF(Tbl_Bezetting[[#This Row],[Periode]]="avond",5-(COUNTBLANK(Tbl_Bezetting[[#This Row],[Biljart1]:[Biljart5]])),"-")</f>
        <v>2</v>
      </c>
    </row>
    <row r="362" spans="1:8" ht="20.100000000000001" customHeight="1" x14ac:dyDescent="0.35">
      <c r="A362" s="70">
        <f t="shared" si="9"/>
        <v>46395.25</v>
      </c>
      <c r="B362" s="71" t="str">
        <f>IF(HOUR(Tbl_Bezetting[[#This Row],[Datum]])&lt;12,"voormiddag",IF(HOUR(Tbl_Bezetting[[#This Row],[Datum]])&gt;18,"avond","namiddag"))</f>
        <v>voormiddag</v>
      </c>
      <c r="C362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62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62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Les - J-C - - &gt; Privé</v>
      </c>
      <c r="F362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Les - J-C - - &gt; Privé</v>
      </c>
      <c r="G362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Les - J-C - - &gt; Privé</v>
      </c>
      <c r="H362" s="73"/>
    </row>
    <row r="363" spans="1:8" ht="20.100000000000001" customHeight="1" x14ac:dyDescent="0.35">
      <c r="A363" s="74">
        <f t="shared" si="9"/>
        <v>46395.583333333336</v>
      </c>
      <c r="B363" s="75" t="str">
        <f>IF(HOUR(Tbl_Bezetting[[#This Row],[Datum]])&lt;12,"voormiddag",IF(HOUR(Tbl_Bezetting[[#This Row],[Datum]])&gt;18,"avond","namiddag"))</f>
        <v>namiddag</v>
      </c>
      <c r="C363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363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63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Les  -  - - Privé- -&gt; </v>
      </c>
      <c r="F363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363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Les  -  - - Privé- -&gt; </v>
      </c>
      <c r="H363" s="73"/>
    </row>
    <row r="364" spans="1:8" ht="20.100000000000001" customHeight="1" thickBot="1" x14ac:dyDescent="0.4">
      <c r="A364" s="77">
        <f t="shared" si="9"/>
        <v>46395.791666666664</v>
      </c>
      <c r="B364" s="78" t="str">
        <f>IF(HOUR(Tbl_Bezetting[[#This Row],[Datum]])&lt;12,"voormiddag",IF(HOUR(Tbl_Bezetting[[#This Row],[Datum]])&gt;18,"avond","namiddag"))</f>
        <v>avond</v>
      </c>
      <c r="C364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64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64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64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64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64" s="73">
        <f ca="1">IF(Tbl_Bezetting[[#This Row],[Periode]]="avond",5-(COUNTBLANK(Tbl_Bezetting[[#This Row],[Biljart1]:[Biljart5]])),"-")</f>
        <v>0</v>
      </c>
    </row>
    <row r="365" spans="1:8" ht="20.100000000000001" customHeight="1" x14ac:dyDescent="0.35">
      <c r="A365" s="80">
        <f t="shared" si="9"/>
        <v>46396.25</v>
      </c>
      <c r="B365" s="81" t="str">
        <f>IF(HOUR(Tbl_Bezetting[[#This Row],[Datum]])&lt;12,"voormiddag",IF(HOUR(Tbl_Bezetting[[#This Row],[Datum]])&gt;18,"avond","namiddag"))</f>
        <v>voormiddag</v>
      </c>
      <c r="C365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65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65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65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65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65" s="83"/>
    </row>
    <row r="366" spans="1:8" ht="20.100000000000001" customHeight="1" x14ac:dyDescent="0.35">
      <c r="A366" s="84">
        <f t="shared" si="9"/>
        <v>46396.583333333336</v>
      </c>
      <c r="B366" s="85" t="str">
        <f>IF(HOUR(Tbl_Bezetting[[#This Row],[Datum]])&lt;12,"voormiddag",IF(HOUR(Tbl_Bezetting[[#This Row],[Datum]])&gt;18,"avond","namiddag"))</f>
        <v>namiddag</v>
      </c>
      <c r="C366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66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66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66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66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66" s="83"/>
    </row>
    <row r="367" spans="1:8" ht="20.100000000000001" customHeight="1" thickBot="1" x14ac:dyDescent="0.4">
      <c r="A367" s="87">
        <f t="shared" si="9"/>
        <v>46396.791666666664</v>
      </c>
      <c r="B367" s="88" t="str">
        <f>IF(HOUR(Tbl_Bezetting[[#This Row],[Datum]])&lt;12,"voormiddag",IF(HOUR(Tbl_Bezetting[[#This Row],[Datum]])&gt;18,"avond","namiddag"))</f>
        <v>avond</v>
      </c>
      <c r="C367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67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67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67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67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67" s="83">
        <f ca="1">IF(Tbl_Bezetting[[#This Row],[Periode]]="avond",5-(COUNTBLANK(Tbl_Bezetting[[#This Row],[Biljart1]:[Biljart5]])),"-")</f>
        <v>0</v>
      </c>
    </row>
    <row r="368" spans="1:8" ht="20.100000000000001" customHeight="1" x14ac:dyDescent="0.35">
      <c r="A368" s="70">
        <f t="shared" si="9"/>
        <v>46397.25</v>
      </c>
      <c r="B368" s="71" t="str">
        <f>IF(HOUR(Tbl_Bezetting[[#This Row],[Datum]])&lt;12,"voormiddag",IF(HOUR(Tbl_Bezetting[[#This Row],[Datum]])&gt;18,"avond","namiddag"))</f>
        <v>voormiddag</v>
      </c>
      <c r="C368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368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368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368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368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368" s="73"/>
    </row>
    <row r="369" spans="1:8" ht="20.100000000000001" customHeight="1" x14ac:dyDescent="0.35">
      <c r="A369" s="74">
        <f t="shared" si="9"/>
        <v>46397.583333333336</v>
      </c>
      <c r="B369" s="75" t="str">
        <f>IF(HOUR(Tbl_Bezetting[[#This Row],[Datum]])&lt;12,"voormiddag",IF(HOUR(Tbl_Bezetting[[#This Row],[Datum]])&gt;18,"avond","namiddag"))</f>
        <v>namiddag</v>
      </c>
      <c r="C369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69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69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69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69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69" s="73"/>
    </row>
    <row r="370" spans="1:8" ht="20.100000000000001" customHeight="1" thickBot="1" x14ac:dyDescent="0.4">
      <c r="A370" s="77">
        <f t="shared" si="9"/>
        <v>46397.791666666664</v>
      </c>
      <c r="B370" s="78" t="str">
        <f>IF(HOUR(Tbl_Bezetting[[#This Row],[Datum]])&lt;12,"voormiddag",IF(HOUR(Tbl_Bezetting[[#This Row],[Datum]])&gt;18,"avond","namiddag"))</f>
        <v>avond</v>
      </c>
      <c r="C370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70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70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70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70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70" s="73">
        <f ca="1">IF(Tbl_Bezetting[[#This Row],[Periode]]="avond",5-(COUNTBLANK(Tbl_Bezetting[[#This Row],[Biljart1]:[Biljart5]])),"-")</f>
        <v>0</v>
      </c>
    </row>
    <row r="371" spans="1:8" ht="20.100000000000001" customHeight="1" x14ac:dyDescent="0.35">
      <c r="A371" s="80">
        <f t="shared" si="9"/>
        <v>46398.25</v>
      </c>
      <c r="B371" s="81" t="str">
        <f>IF(HOUR(Tbl_Bezetting[[#This Row],[Datum]])&lt;12,"voormiddag",IF(HOUR(Tbl_Bezetting[[#This Row],[Datum]])&gt;18,"avond","namiddag"))</f>
        <v>voormiddag</v>
      </c>
      <c r="C371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71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71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71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71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71" s="83"/>
    </row>
    <row r="372" spans="1:8" ht="20.100000000000001" customHeight="1" x14ac:dyDescent="0.35">
      <c r="A372" s="84">
        <f t="shared" si="9"/>
        <v>46398.583333333336</v>
      </c>
      <c r="B372" s="85" t="str">
        <f>IF(HOUR(Tbl_Bezetting[[#This Row],[Datum]])&lt;12,"voormiddag",IF(HOUR(Tbl_Bezetting[[#This Row],[Datum]])&gt;18,"avond","namiddag"))</f>
        <v>namiddag</v>
      </c>
      <c r="C372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72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72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72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72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72" s="83"/>
    </row>
    <row r="373" spans="1:8" ht="20.100000000000001" customHeight="1" thickBot="1" x14ac:dyDescent="0.4">
      <c r="A373" s="87">
        <f t="shared" si="9"/>
        <v>46398.791666666664</v>
      </c>
      <c r="B373" s="88" t="str">
        <f>IF(HOUR(Tbl_Bezetting[[#This Row],[Datum]])&lt;12,"voormiddag",IF(HOUR(Tbl_Bezetting[[#This Row],[Datum]])&gt;18,"avond","namiddag"))</f>
        <v>avond</v>
      </c>
      <c r="C373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73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73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73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73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73" s="83">
        <f ca="1">IF(Tbl_Bezetting[[#This Row],[Periode]]="avond",5-(COUNTBLANK(Tbl_Bezetting[[#This Row],[Biljart1]:[Biljart5]])),"-")</f>
        <v>0</v>
      </c>
    </row>
    <row r="374" spans="1:8" ht="20.100000000000001" customHeight="1" x14ac:dyDescent="0.35">
      <c r="A374" s="70">
        <f t="shared" si="9"/>
        <v>46399.25</v>
      </c>
      <c r="B374" s="71" t="str">
        <f>IF(HOUR(Tbl_Bezetting[[#This Row],[Datum]])&lt;12,"voormiddag",IF(HOUR(Tbl_Bezetting[[#This Row],[Datum]])&gt;18,"avond","namiddag"))</f>
        <v>voormiddag</v>
      </c>
      <c r="C374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74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74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74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74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74" s="73"/>
    </row>
    <row r="375" spans="1:8" ht="20.100000000000001" customHeight="1" x14ac:dyDescent="0.35">
      <c r="A375" s="74">
        <f t="shared" si="9"/>
        <v>46399.583333333336</v>
      </c>
      <c r="B375" s="75" t="str">
        <f>IF(HOUR(Tbl_Bezetting[[#This Row],[Datum]])&lt;12,"voormiddag",IF(HOUR(Tbl_Bezetting[[#This Row],[Datum]])&gt;18,"avond","namiddag"))</f>
        <v>namiddag</v>
      </c>
      <c r="C375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75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75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75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75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75" s="73"/>
    </row>
    <row r="376" spans="1:8" ht="20.100000000000001" customHeight="1" thickBot="1" x14ac:dyDescent="0.4">
      <c r="A376" s="77">
        <f t="shared" si="9"/>
        <v>46399.791666666664</v>
      </c>
      <c r="B376" s="78" t="str">
        <f>IF(HOUR(Tbl_Bezetting[[#This Row],[Datum]])&lt;12,"voormiddag",IF(HOUR(Tbl_Bezetting[[#This Row],[Datum]])&gt;18,"avond","namiddag"))</f>
        <v>avond</v>
      </c>
      <c r="C376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76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76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76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76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6  - KBC BILJARTVRIENDEN 2 - - &gt;BA2B082</v>
      </c>
      <c r="H376" s="73">
        <f ca="1">IF(Tbl_Bezetting[[#This Row],[Periode]]="avond",5-(COUNTBLANK(Tbl_Bezetting[[#This Row],[Biljart1]:[Biljart5]])),"-")</f>
        <v>1</v>
      </c>
    </row>
    <row r="377" spans="1:8" ht="20.100000000000001" customHeight="1" x14ac:dyDescent="0.35">
      <c r="A377" s="80">
        <f t="shared" ref="A377:A440" si="10">A371+2</f>
        <v>46400.25</v>
      </c>
      <c r="B377" s="81" t="str">
        <f>IF(HOUR(Tbl_Bezetting[[#This Row],[Datum]])&lt;12,"voormiddag",IF(HOUR(Tbl_Bezetting[[#This Row],[Datum]])&gt;18,"avond","namiddag"))</f>
        <v>voormiddag</v>
      </c>
      <c r="C377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77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77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77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77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77" s="83"/>
    </row>
    <row r="378" spans="1:8" ht="20.100000000000001" customHeight="1" x14ac:dyDescent="0.35">
      <c r="A378" s="84">
        <f t="shared" si="10"/>
        <v>46400.583333333336</v>
      </c>
      <c r="B378" s="85" t="str">
        <f>IF(HOUR(Tbl_Bezetting[[#This Row],[Datum]])&lt;12,"voormiddag",IF(HOUR(Tbl_Bezetting[[#This Row],[Datum]])&gt;18,"avond","namiddag"))</f>
        <v>namiddag</v>
      </c>
      <c r="C378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78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78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78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78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78" s="83"/>
    </row>
    <row r="379" spans="1:8" ht="20.100000000000001" customHeight="1" thickBot="1" x14ac:dyDescent="0.4">
      <c r="A379" s="87">
        <f t="shared" si="10"/>
        <v>46400.791666666664</v>
      </c>
      <c r="B379" s="88" t="str">
        <f>IF(HOUR(Tbl_Bezetting[[#This Row],[Datum]])&lt;12,"voormiddag",IF(HOUR(Tbl_Bezetting[[#This Row],[Datum]])&gt;18,"avond","namiddag"))</f>
        <v>avond</v>
      </c>
      <c r="C379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79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79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5  - DEN EIK 1 - - &gt;BA2A084</v>
      </c>
      <c r="F379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79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4  - K.O.T. MEER 1 - - &gt;BA2B084</v>
      </c>
      <c r="H379" s="83">
        <f ca="1">IF(Tbl_Bezetting[[#This Row],[Periode]]="avond",5-(COUNTBLANK(Tbl_Bezetting[[#This Row],[Biljart1]:[Biljart5]])),"-")</f>
        <v>2</v>
      </c>
    </row>
    <row r="380" spans="1:8" ht="20.100000000000001" customHeight="1" x14ac:dyDescent="0.35">
      <c r="A380" s="70">
        <f t="shared" si="10"/>
        <v>46401.25</v>
      </c>
      <c r="B380" s="71" t="str">
        <f>IF(HOUR(Tbl_Bezetting[[#This Row],[Datum]])&lt;12,"voormiddag",IF(HOUR(Tbl_Bezetting[[#This Row],[Datum]])&gt;18,"avond","namiddag"))</f>
        <v>voormiddag</v>
      </c>
      <c r="C380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80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80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80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80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80" s="73"/>
    </row>
    <row r="381" spans="1:8" ht="20.100000000000001" customHeight="1" x14ac:dyDescent="0.35">
      <c r="A381" s="74">
        <f t="shared" si="10"/>
        <v>46401.583333333336</v>
      </c>
      <c r="B381" s="75" t="str">
        <f>IF(HOUR(Tbl_Bezetting[[#This Row],[Datum]])&lt;12,"voormiddag",IF(HOUR(Tbl_Bezetting[[#This Row],[Datum]])&gt;18,"avond","namiddag"))</f>
        <v>namiddag</v>
      </c>
      <c r="C381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81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81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81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381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381" s="73"/>
    </row>
    <row r="382" spans="1:8" ht="20.100000000000001" customHeight="1" thickBot="1" x14ac:dyDescent="0.4">
      <c r="A382" s="77">
        <f t="shared" si="10"/>
        <v>46401.791666666664</v>
      </c>
      <c r="B382" s="78" t="str">
        <f>IF(HOUR(Tbl_Bezetting[[#This Row],[Datum]])&lt;12,"voormiddag",IF(HOUR(Tbl_Bezetting[[#This Row],[Datum]])&gt;18,"avond","namiddag"))</f>
        <v>avond</v>
      </c>
      <c r="C382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82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82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82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82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82" s="73">
        <f ca="1">IF(Tbl_Bezetting[[#This Row],[Periode]]="avond",5-(COUNTBLANK(Tbl_Bezetting[[#This Row],[Biljart1]:[Biljart5]])),"-")</f>
        <v>0</v>
      </c>
    </row>
    <row r="383" spans="1:8" ht="20.100000000000001" customHeight="1" x14ac:dyDescent="0.35">
      <c r="A383" s="80">
        <f t="shared" si="10"/>
        <v>46402.25</v>
      </c>
      <c r="B383" s="81" t="str">
        <f>IF(HOUR(Tbl_Bezetting[[#This Row],[Datum]])&lt;12,"voormiddag",IF(HOUR(Tbl_Bezetting[[#This Row],[Datum]])&gt;18,"avond","namiddag"))</f>
        <v>voormiddag</v>
      </c>
      <c r="C383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83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83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83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83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83" s="83"/>
    </row>
    <row r="384" spans="1:8" ht="20.100000000000001" customHeight="1" x14ac:dyDescent="0.35">
      <c r="A384" s="84">
        <f t="shared" si="10"/>
        <v>46402.583333333336</v>
      </c>
      <c r="B384" s="85" t="str">
        <f>IF(HOUR(Tbl_Bezetting[[#This Row],[Datum]])&lt;12,"voormiddag",IF(HOUR(Tbl_Bezetting[[#This Row],[Datum]])&gt;18,"avond","namiddag"))</f>
        <v>namiddag</v>
      </c>
      <c r="C384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384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384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384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84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84" s="83"/>
    </row>
    <row r="385" spans="1:8" ht="20.100000000000001" customHeight="1" thickBot="1" x14ac:dyDescent="0.4">
      <c r="A385" s="87">
        <f t="shared" si="10"/>
        <v>46402.791666666664</v>
      </c>
      <c r="B385" s="88" t="str">
        <f>IF(HOUR(Tbl_Bezetting[[#This Row],[Datum]])&lt;12,"voormiddag",IF(HOUR(Tbl_Bezetting[[#This Row],[Datum]])&gt;18,"avond","namiddag"))</f>
        <v>avond</v>
      </c>
      <c r="C385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Vergadering  - Bestuur - sponsors- - &gt;</v>
      </c>
      <c r="D385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Vergadering  - Bestuur - sponsors- - &gt;</v>
      </c>
      <c r="E385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Vergadering  - Bestuur - sponsors- - &gt;</v>
      </c>
      <c r="F385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Vergadering  - Bestuur - sponsors- - &gt;</v>
      </c>
      <c r="G385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Vergadering  - Bestuur - sponsors- - &gt;</v>
      </c>
      <c r="H385" s="83">
        <f ca="1">IF(Tbl_Bezetting[[#This Row],[Periode]]="avond",5-(COUNTBLANK(Tbl_Bezetting[[#This Row],[Biljart1]:[Biljart5]])),"-")</f>
        <v>5</v>
      </c>
    </row>
    <row r="386" spans="1:8" ht="20.100000000000001" customHeight="1" x14ac:dyDescent="0.35">
      <c r="A386" s="70">
        <f t="shared" si="10"/>
        <v>46403.25</v>
      </c>
      <c r="B386" s="71" t="str">
        <f>IF(HOUR(Tbl_Bezetting[[#This Row],[Datum]])&lt;12,"voormiddag",IF(HOUR(Tbl_Bezetting[[#This Row],[Datum]])&gt;18,"avond","namiddag"))</f>
        <v>voormiddag</v>
      </c>
      <c r="C386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86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86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86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86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86" s="73"/>
    </row>
    <row r="387" spans="1:8" ht="20.100000000000001" customHeight="1" x14ac:dyDescent="0.35">
      <c r="A387" s="74">
        <f t="shared" si="10"/>
        <v>46403.583333333336</v>
      </c>
      <c r="B387" s="75" t="str">
        <f>IF(HOUR(Tbl_Bezetting[[#This Row],[Datum]])&lt;12,"voormiddag",IF(HOUR(Tbl_Bezetting[[#This Row],[Datum]])&gt;18,"avond","namiddag"))</f>
        <v>namiddag</v>
      </c>
      <c r="C387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87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87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87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87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87" s="73"/>
    </row>
    <row r="388" spans="1:8" ht="20.100000000000001" customHeight="1" thickBot="1" x14ac:dyDescent="0.4">
      <c r="A388" s="77">
        <f t="shared" si="10"/>
        <v>46403.791666666664</v>
      </c>
      <c r="B388" s="78" t="str">
        <f>IF(HOUR(Tbl_Bezetting[[#This Row],[Datum]])&lt;12,"voormiddag",IF(HOUR(Tbl_Bezetting[[#This Row],[Datum]])&gt;18,"avond","namiddag"))</f>
        <v>avond</v>
      </c>
      <c r="C388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88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88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88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88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88" s="73">
        <f ca="1">IF(Tbl_Bezetting[[#This Row],[Periode]]="avond",5-(COUNTBLANK(Tbl_Bezetting[[#This Row],[Biljart1]:[Biljart5]])),"-")</f>
        <v>0</v>
      </c>
    </row>
    <row r="389" spans="1:8" ht="20.100000000000001" customHeight="1" x14ac:dyDescent="0.35">
      <c r="A389" s="80">
        <f t="shared" si="10"/>
        <v>46404.25</v>
      </c>
      <c r="B389" s="81" t="str">
        <f>IF(HOUR(Tbl_Bezetting[[#This Row],[Datum]])&lt;12,"voormiddag",IF(HOUR(Tbl_Bezetting[[#This Row],[Datum]])&gt;18,"avond","namiddag"))</f>
        <v>voormiddag</v>
      </c>
      <c r="C389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389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389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389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389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389" s="83"/>
    </row>
    <row r="390" spans="1:8" ht="20.100000000000001" customHeight="1" x14ac:dyDescent="0.35">
      <c r="A390" s="84">
        <f t="shared" si="10"/>
        <v>46404.583333333336</v>
      </c>
      <c r="B390" s="85" t="str">
        <f>IF(HOUR(Tbl_Bezetting[[#This Row],[Datum]])&lt;12,"voormiddag",IF(HOUR(Tbl_Bezetting[[#This Row],[Datum]])&gt;18,"avond","namiddag"))</f>
        <v>namiddag</v>
      </c>
      <c r="C390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90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90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90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90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90" s="83"/>
    </row>
    <row r="391" spans="1:8" ht="20.100000000000001" customHeight="1" thickBot="1" x14ac:dyDescent="0.4">
      <c r="A391" s="87">
        <f t="shared" si="10"/>
        <v>46404.791666666664</v>
      </c>
      <c r="B391" s="88" t="str">
        <f>IF(HOUR(Tbl_Bezetting[[#This Row],[Datum]])&lt;12,"voormiddag",IF(HOUR(Tbl_Bezetting[[#This Row],[Datum]])&gt;18,"avond","namiddag"))</f>
        <v>avond</v>
      </c>
      <c r="C391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91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91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91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91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91" s="83">
        <f ca="1">IF(Tbl_Bezetting[[#This Row],[Periode]]="avond",5-(COUNTBLANK(Tbl_Bezetting[[#This Row],[Biljart1]:[Biljart5]])),"-")</f>
        <v>0</v>
      </c>
    </row>
    <row r="392" spans="1:8" ht="20.100000000000001" customHeight="1" x14ac:dyDescent="0.35">
      <c r="A392" s="70">
        <f t="shared" si="10"/>
        <v>46405.25</v>
      </c>
      <c r="B392" s="71" t="str">
        <f>IF(HOUR(Tbl_Bezetting[[#This Row],[Datum]])&lt;12,"voormiddag",IF(HOUR(Tbl_Bezetting[[#This Row],[Datum]])&gt;18,"avond","namiddag"))</f>
        <v>voormiddag</v>
      </c>
      <c r="C392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92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92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92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92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92" s="73"/>
    </row>
    <row r="393" spans="1:8" ht="20.100000000000001" customHeight="1" x14ac:dyDescent="0.35">
      <c r="A393" s="74">
        <f t="shared" si="10"/>
        <v>46405.583333333336</v>
      </c>
      <c r="B393" s="75" t="str">
        <f>IF(HOUR(Tbl_Bezetting[[#This Row],[Datum]])&lt;12,"voormiddag",IF(HOUR(Tbl_Bezetting[[#This Row],[Datum]])&gt;18,"avond","namiddag"))</f>
        <v>namiddag</v>
      </c>
      <c r="C393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93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93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93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93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93" s="73"/>
    </row>
    <row r="394" spans="1:8" ht="20.100000000000001" customHeight="1" thickBot="1" x14ac:dyDescent="0.4">
      <c r="A394" s="77">
        <f t="shared" si="10"/>
        <v>46405.791666666664</v>
      </c>
      <c r="B394" s="78" t="str">
        <f>IF(HOUR(Tbl_Bezetting[[#This Row],[Datum]])&lt;12,"voormiddag",IF(HOUR(Tbl_Bezetting[[#This Row],[Datum]])&gt;18,"avond","namiddag"))</f>
        <v>avond</v>
      </c>
      <c r="C394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94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94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ZEVENBERGEN 1 - - &gt;VL2086</v>
      </c>
      <c r="F394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94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SCHIL-DORP 1 - - &gt;VL1076</v>
      </c>
      <c r="H394" s="73">
        <f ca="1">IF(Tbl_Bezetting[[#This Row],[Periode]]="avond",5-(COUNTBLANK(Tbl_Bezetting[[#This Row],[Biljart1]:[Biljart5]])),"-")</f>
        <v>2</v>
      </c>
    </row>
    <row r="395" spans="1:8" ht="20.100000000000001" customHeight="1" x14ac:dyDescent="0.35">
      <c r="A395" s="80">
        <f t="shared" si="10"/>
        <v>46406.25</v>
      </c>
      <c r="B395" s="81" t="str">
        <f>IF(HOUR(Tbl_Bezetting[[#This Row],[Datum]])&lt;12,"voormiddag",IF(HOUR(Tbl_Bezetting[[#This Row],[Datum]])&gt;18,"avond","namiddag"))</f>
        <v>voormiddag</v>
      </c>
      <c r="C395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95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95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95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95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95" s="83"/>
    </row>
    <row r="396" spans="1:8" ht="20.100000000000001" customHeight="1" x14ac:dyDescent="0.35">
      <c r="A396" s="84">
        <f t="shared" si="10"/>
        <v>46406.583333333336</v>
      </c>
      <c r="B396" s="85" t="str">
        <f>IF(HOUR(Tbl_Bezetting[[#This Row],[Datum]])&lt;12,"voormiddag",IF(HOUR(Tbl_Bezetting[[#This Row],[Datum]])&gt;18,"avond","namiddag"))</f>
        <v>namiddag</v>
      </c>
      <c r="C396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Wildert 2 - Rooie Bal 1- -&gt; GSE</v>
      </c>
      <c r="D396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Wildert 2 - Rooie Bal 1- -&gt; GSE</v>
      </c>
      <c r="E396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96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96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96" s="83"/>
    </row>
    <row r="397" spans="1:8" ht="20.100000000000001" customHeight="1" thickBot="1" x14ac:dyDescent="0.4">
      <c r="A397" s="87">
        <f t="shared" si="10"/>
        <v>46406.791666666664</v>
      </c>
      <c r="B397" s="88" t="str">
        <f>IF(HOUR(Tbl_Bezetting[[#This Row],[Datum]])&lt;12,"voormiddag",IF(HOUR(Tbl_Bezetting[[#This Row],[Datum]])&gt;18,"avond","namiddag"))</f>
        <v>avond</v>
      </c>
      <c r="C397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97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97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DE LEUG 1 - - &gt;VL2088</v>
      </c>
      <c r="F397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97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97" s="83">
        <f ca="1">IF(Tbl_Bezetting[[#This Row],[Periode]]="avond",5-(COUNTBLANK(Tbl_Bezetting[[#This Row],[Biljart1]:[Biljart5]])),"-")</f>
        <v>1</v>
      </c>
    </row>
    <row r="398" spans="1:8" ht="20.100000000000001" customHeight="1" x14ac:dyDescent="0.35">
      <c r="A398" s="70">
        <f t="shared" si="10"/>
        <v>46407.25</v>
      </c>
      <c r="B398" s="71" t="str">
        <f>IF(HOUR(Tbl_Bezetting[[#This Row],[Datum]])&lt;12,"voormiddag",IF(HOUR(Tbl_Bezetting[[#This Row],[Datum]])&gt;18,"avond","namiddag"))</f>
        <v>voormiddag</v>
      </c>
      <c r="C398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98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98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98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98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98" s="73"/>
    </row>
    <row r="399" spans="1:8" ht="20.100000000000001" customHeight="1" x14ac:dyDescent="0.35">
      <c r="A399" s="74">
        <f t="shared" si="10"/>
        <v>46407.583333333336</v>
      </c>
      <c r="B399" s="75" t="str">
        <f>IF(HOUR(Tbl_Bezetting[[#This Row],[Datum]])&lt;12,"voormiddag",IF(HOUR(Tbl_Bezetting[[#This Row],[Datum]])&gt;18,"avond","namiddag"))</f>
        <v>namiddag</v>
      </c>
      <c r="C399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99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99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99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99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99" s="73"/>
    </row>
    <row r="400" spans="1:8" ht="20.100000000000001" customHeight="1" thickBot="1" x14ac:dyDescent="0.4">
      <c r="A400" s="77">
        <f t="shared" si="10"/>
        <v>46407.791666666664</v>
      </c>
      <c r="B400" s="78" t="str">
        <f>IF(HOUR(Tbl_Bezetting[[#This Row],[Datum]])&lt;12,"voormiddag",IF(HOUR(Tbl_Bezetting[[#This Row],[Datum]])&gt;18,"avond","namiddag"))</f>
        <v>avond</v>
      </c>
      <c r="C400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00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00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00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00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00" s="73">
        <f ca="1">IF(Tbl_Bezetting[[#This Row],[Periode]]="avond",5-(COUNTBLANK(Tbl_Bezetting[[#This Row],[Biljart1]:[Biljart5]])),"-")</f>
        <v>0</v>
      </c>
    </row>
    <row r="401" spans="1:8" ht="20.100000000000001" customHeight="1" x14ac:dyDescent="0.35">
      <c r="A401" s="80">
        <f t="shared" si="10"/>
        <v>46408.25</v>
      </c>
      <c r="B401" s="81" t="str">
        <f>IF(HOUR(Tbl_Bezetting[[#This Row],[Datum]])&lt;12,"voormiddag",IF(HOUR(Tbl_Bezetting[[#This Row],[Datum]])&gt;18,"avond","namiddag"))</f>
        <v>voormiddag</v>
      </c>
      <c r="C401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01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01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01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01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01" s="83"/>
    </row>
    <row r="402" spans="1:8" ht="20.100000000000001" customHeight="1" x14ac:dyDescent="0.35">
      <c r="A402" s="84">
        <f t="shared" si="10"/>
        <v>46408.583333333336</v>
      </c>
      <c r="B402" s="85" t="str">
        <f>IF(HOUR(Tbl_Bezetting[[#This Row],[Datum]])&lt;12,"voormiddag",IF(HOUR(Tbl_Bezetting[[#This Row],[Datum]])&gt;18,"avond","namiddag"))</f>
        <v>namiddag</v>
      </c>
      <c r="C402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402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02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02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02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402" s="83"/>
    </row>
    <row r="403" spans="1:8" ht="20.100000000000001" customHeight="1" thickBot="1" x14ac:dyDescent="0.4">
      <c r="A403" s="87">
        <f t="shared" si="10"/>
        <v>46408.791666666664</v>
      </c>
      <c r="B403" s="88" t="str">
        <f>IF(HOUR(Tbl_Bezetting[[#This Row],[Datum]])&lt;12,"voormiddag",IF(HOUR(Tbl_Bezetting[[#This Row],[Datum]])&gt;18,"avond","namiddag"))</f>
        <v>avond</v>
      </c>
      <c r="C403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03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03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03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03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03" s="83">
        <f ca="1">IF(Tbl_Bezetting[[#This Row],[Periode]]="avond",5-(COUNTBLANK(Tbl_Bezetting[[#This Row],[Biljart1]:[Biljart5]])),"-")</f>
        <v>0</v>
      </c>
    </row>
    <row r="404" spans="1:8" ht="20.100000000000001" customHeight="1" x14ac:dyDescent="0.35">
      <c r="A404" s="70">
        <f t="shared" si="10"/>
        <v>46409.25</v>
      </c>
      <c r="B404" s="71" t="str">
        <f>IF(HOUR(Tbl_Bezetting[[#This Row],[Datum]])&lt;12,"voormiddag",IF(HOUR(Tbl_Bezetting[[#This Row],[Datum]])&gt;18,"avond","namiddag"))</f>
        <v>voormiddag</v>
      </c>
      <c r="C404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04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04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Les - J-C - - &gt; Privé</v>
      </c>
      <c r="F404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Les - J-C - - &gt; Privé</v>
      </c>
      <c r="G404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Les - J-C - - &gt; Privé</v>
      </c>
      <c r="H404" s="73"/>
    </row>
    <row r="405" spans="1:8" ht="20.100000000000001" customHeight="1" x14ac:dyDescent="0.35">
      <c r="A405" s="74">
        <f t="shared" si="10"/>
        <v>46409.583333333336</v>
      </c>
      <c r="B405" s="75" t="str">
        <f>IF(HOUR(Tbl_Bezetting[[#This Row],[Datum]])&lt;12,"voormiddag",IF(HOUR(Tbl_Bezetting[[#This Row],[Datum]])&gt;18,"avond","namiddag"))</f>
        <v>namiddag</v>
      </c>
      <c r="C405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MIDDEL 1 - MIDDEL 2- -&gt; KAPU-1</v>
      </c>
      <c r="D405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MIDDEL 1 - MIDDEL 2- -&gt; KAPU-1</v>
      </c>
      <c r="E405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Les  -  - - Privé- -&gt; </v>
      </c>
      <c r="F405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405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Les  -  - - Privé- -&gt; </v>
      </c>
      <c r="H405" s="73"/>
    </row>
    <row r="406" spans="1:8" ht="20.100000000000001" customHeight="1" thickBot="1" x14ac:dyDescent="0.4">
      <c r="A406" s="77">
        <f t="shared" si="10"/>
        <v>46409.791666666664</v>
      </c>
      <c r="B406" s="78" t="str">
        <f>IF(HOUR(Tbl_Bezetting[[#This Row],[Datum]])&lt;12,"voormiddag",IF(HOUR(Tbl_Bezetting[[#This Row],[Datum]])&gt;18,"avond","namiddag"))</f>
        <v>avond</v>
      </c>
      <c r="C406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06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06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1  - DE MIDDEL 3 - - &gt;KA074</v>
      </c>
      <c r="F406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06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 - BC VOGELZANG 2 - - &gt;DK2B080</v>
      </c>
      <c r="H406" s="73">
        <f ca="1">IF(Tbl_Bezetting[[#This Row],[Periode]]="avond",5-(COUNTBLANK(Tbl_Bezetting[[#This Row],[Biljart1]:[Biljart5]])),"-")</f>
        <v>2</v>
      </c>
    </row>
    <row r="407" spans="1:8" ht="20.100000000000001" customHeight="1" x14ac:dyDescent="0.35">
      <c r="A407" s="80">
        <f t="shared" si="10"/>
        <v>46410.25</v>
      </c>
      <c r="B407" s="81" t="str">
        <f>IF(HOUR(Tbl_Bezetting[[#This Row],[Datum]])&lt;12,"voormiddag",IF(HOUR(Tbl_Bezetting[[#This Row],[Datum]])&gt;18,"avond","namiddag"))</f>
        <v>voormiddag</v>
      </c>
      <c r="C407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07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07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07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07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07" s="83"/>
    </row>
    <row r="408" spans="1:8" ht="20.100000000000001" customHeight="1" x14ac:dyDescent="0.35">
      <c r="A408" s="84">
        <f t="shared" si="10"/>
        <v>46410.583333333336</v>
      </c>
      <c r="B408" s="85" t="str">
        <f>IF(HOUR(Tbl_Bezetting[[#This Row],[Datum]])&lt;12,"voormiddag",IF(HOUR(Tbl_Bezetting[[#This Row],[Datum]])&gt;18,"avond","namiddag"))</f>
        <v>namiddag</v>
      </c>
      <c r="C408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08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08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08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08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08" s="83"/>
    </row>
    <row r="409" spans="1:8" ht="20.100000000000001" customHeight="1" thickBot="1" x14ac:dyDescent="0.4">
      <c r="A409" s="87">
        <f t="shared" si="10"/>
        <v>46410.791666666664</v>
      </c>
      <c r="B409" s="88" t="str">
        <f>IF(HOUR(Tbl_Bezetting[[#This Row],[Datum]])&lt;12,"voormiddag",IF(HOUR(Tbl_Bezetting[[#This Row],[Datum]])&gt;18,"avond","namiddag"))</f>
        <v>avond</v>
      </c>
      <c r="C409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09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09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09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09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09" s="83">
        <f ca="1">IF(Tbl_Bezetting[[#This Row],[Periode]]="avond",5-(COUNTBLANK(Tbl_Bezetting[[#This Row],[Biljart1]:[Biljart5]])),"-")</f>
        <v>0</v>
      </c>
    </row>
    <row r="410" spans="1:8" ht="20.100000000000001" customHeight="1" x14ac:dyDescent="0.35">
      <c r="A410" s="70">
        <f t="shared" si="10"/>
        <v>46411.25</v>
      </c>
      <c r="B410" s="71" t="str">
        <f>IF(HOUR(Tbl_Bezetting[[#This Row],[Datum]])&lt;12,"voormiddag",IF(HOUR(Tbl_Bezetting[[#This Row],[Datum]])&gt;18,"avond","namiddag"))</f>
        <v>voormiddag</v>
      </c>
      <c r="C410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410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410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410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410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410" s="73"/>
    </row>
    <row r="411" spans="1:8" ht="20.100000000000001" customHeight="1" x14ac:dyDescent="0.35">
      <c r="A411" s="74">
        <f t="shared" si="10"/>
        <v>46411.583333333336</v>
      </c>
      <c r="B411" s="75" t="str">
        <f>IF(HOUR(Tbl_Bezetting[[#This Row],[Datum]])&lt;12,"voormiddag",IF(HOUR(Tbl_Bezetting[[#This Row],[Datum]])&gt;18,"avond","namiddag"))</f>
        <v>namiddag</v>
      </c>
      <c r="C411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11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11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11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11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11" s="73"/>
    </row>
    <row r="412" spans="1:8" ht="20.100000000000001" customHeight="1" thickBot="1" x14ac:dyDescent="0.4">
      <c r="A412" s="77">
        <f t="shared" si="10"/>
        <v>46411.791666666664</v>
      </c>
      <c r="B412" s="78" t="str">
        <f>IF(HOUR(Tbl_Bezetting[[#This Row],[Datum]])&lt;12,"voormiddag",IF(HOUR(Tbl_Bezetting[[#This Row],[Datum]])&gt;18,"avond","namiddag"))</f>
        <v>avond</v>
      </c>
      <c r="C412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12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12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12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12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12" s="73">
        <f ca="1">IF(Tbl_Bezetting[[#This Row],[Periode]]="avond",5-(COUNTBLANK(Tbl_Bezetting[[#This Row],[Biljart1]:[Biljart5]])),"-")</f>
        <v>0</v>
      </c>
    </row>
    <row r="413" spans="1:8" ht="20.100000000000001" customHeight="1" x14ac:dyDescent="0.35">
      <c r="A413" s="80">
        <f t="shared" si="10"/>
        <v>46412.25</v>
      </c>
      <c r="B413" s="81" t="str">
        <f>IF(HOUR(Tbl_Bezetting[[#This Row],[Datum]])&lt;12,"voormiddag",IF(HOUR(Tbl_Bezetting[[#This Row],[Datum]])&gt;18,"avond","namiddag"))</f>
        <v>voormiddag</v>
      </c>
      <c r="C413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13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13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13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13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13" s="83"/>
    </row>
    <row r="414" spans="1:8" ht="20.100000000000001" customHeight="1" x14ac:dyDescent="0.35">
      <c r="A414" s="84">
        <f t="shared" si="10"/>
        <v>46412.583333333336</v>
      </c>
      <c r="B414" s="85" t="str">
        <f>IF(HOUR(Tbl_Bezetting[[#This Row],[Datum]])&lt;12,"voormiddag",IF(HOUR(Tbl_Bezetting[[#This Row],[Datum]])&gt;18,"avond","namiddag"))</f>
        <v>namiddag</v>
      </c>
      <c r="C414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14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14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14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14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14" s="83"/>
    </row>
    <row r="415" spans="1:8" ht="20.100000000000001" customHeight="1" thickBot="1" x14ac:dyDescent="0.4">
      <c r="A415" s="87">
        <f t="shared" si="10"/>
        <v>46412.791666666664</v>
      </c>
      <c r="B415" s="88" t="str">
        <f>IF(HOUR(Tbl_Bezetting[[#This Row],[Datum]])&lt;12,"voormiddag",IF(HOUR(Tbl_Bezetting[[#This Row],[Datum]])&gt;18,"avond","namiddag"))</f>
        <v>avond</v>
      </c>
      <c r="C415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15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15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15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15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15" s="83">
        <f ca="1">IF(Tbl_Bezetting[[#This Row],[Periode]]="avond",5-(COUNTBLANK(Tbl_Bezetting[[#This Row],[Biljart1]:[Biljart5]])),"-")</f>
        <v>0</v>
      </c>
    </row>
    <row r="416" spans="1:8" ht="20.100000000000001" customHeight="1" x14ac:dyDescent="0.35">
      <c r="A416" s="70">
        <f t="shared" si="10"/>
        <v>46413.25</v>
      </c>
      <c r="B416" s="71" t="str">
        <f>IF(HOUR(Tbl_Bezetting[[#This Row],[Datum]])&lt;12,"voormiddag",IF(HOUR(Tbl_Bezetting[[#This Row],[Datum]])&gt;18,"avond","namiddag"))</f>
        <v>voormiddag</v>
      </c>
      <c r="C416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16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16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16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16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16" s="73"/>
    </row>
    <row r="417" spans="1:8" ht="20.100000000000001" customHeight="1" x14ac:dyDescent="0.35">
      <c r="A417" s="74">
        <f t="shared" si="10"/>
        <v>46413.583333333336</v>
      </c>
      <c r="B417" s="75" t="str">
        <f>IF(HOUR(Tbl_Bezetting[[#This Row],[Datum]])&lt;12,"voormiddag",IF(HOUR(Tbl_Bezetting[[#This Row],[Datum]])&gt;18,"avond","namiddag"))</f>
        <v>namiddag</v>
      </c>
      <c r="C417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Wildert 2 - Meeuwen 1- -&gt; GSE</v>
      </c>
      <c r="D417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417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417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17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17" s="73"/>
    </row>
    <row r="418" spans="1:8" ht="20.100000000000001" customHeight="1" thickBot="1" x14ac:dyDescent="0.4">
      <c r="A418" s="77">
        <f t="shared" si="10"/>
        <v>46413.791666666664</v>
      </c>
      <c r="B418" s="78" t="str">
        <f>IF(HOUR(Tbl_Bezetting[[#This Row],[Datum]])&lt;12,"voormiddag",IF(HOUR(Tbl_Bezetting[[#This Row],[Datum]])&gt;18,"avond","namiddag"))</f>
        <v>avond</v>
      </c>
      <c r="C418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18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 2  - De Middel 1 - - &gt;VH1046</v>
      </c>
      <c r="E418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18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18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18" s="73">
        <f ca="1">IF(Tbl_Bezetting[[#This Row],[Periode]]="avond",5-(COUNTBLANK(Tbl_Bezetting[[#This Row],[Biljart1]:[Biljart5]])),"-")</f>
        <v>1</v>
      </c>
    </row>
    <row r="419" spans="1:8" ht="20.100000000000001" customHeight="1" x14ac:dyDescent="0.35">
      <c r="A419" s="80">
        <f t="shared" si="10"/>
        <v>46414.25</v>
      </c>
      <c r="B419" s="81" t="str">
        <f>IF(HOUR(Tbl_Bezetting[[#This Row],[Datum]])&lt;12,"voormiddag",IF(HOUR(Tbl_Bezetting[[#This Row],[Datum]])&gt;18,"avond","namiddag"))</f>
        <v>voormiddag</v>
      </c>
      <c r="C419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19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19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19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19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19" s="83"/>
    </row>
    <row r="420" spans="1:8" ht="20.100000000000001" customHeight="1" x14ac:dyDescent="0.35">
      <c r="A420" s="84">
        <f t="shared" si="10"/>
        <v>46414.583333333336</v>
      </c>
      <c r="B420" s="85" t="str">
        <f>IF(HOUR(Tbl_Bezetting[[#This Row],[Datum]])&lt;12,"voormiddag",IF(HOUR(Tbl_Bezetting[[#This Row],[Datum]])&gt;18,"avond","namiddag"))</f>
        <v>namiddag</v>
      </c>
      <c r="C420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20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20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20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20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20" s="83"/>
    </row>
    <row r="421" spans="1:8" ht="20.100000000000001" customHeight="1" thickBot="1" x14ac:dyDescent="0.4">
      <c r="A421" s="87">
        <f t="shared" si="10"/>
        <v>46414.791666666664</v>
      </c>
      <c r="B421" s="88" t="str">
        <f>IF(HOUR(Tbl_Bezetting[[#This Row],[Datum]])&lt;12,"voormiddag",IF(HOUR(Tbl_Bezetting[[#This Row],[Datum]])&gt;18,"avond","namiddag"))</f>
        <v>avond</v>
      </c>
      <c r="C421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21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21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9 - LC-Project- - &gt;ADL 123298</v>
      </c>
      <c r="F421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21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21" s="83">
        <f ca="1">IF(Tbl_Bezetting[[#This Row],[Periode]]="avond",5-(COUNTBLANK(Tbl_Bezetting[[#This Row],[Biljart1]:[Biljart5]])),"-")</f>
        <v>1</v>
      </c>
    </row>
    <row r="422" spans="1:8" ht="20.100000000000001" customHeight="1" x14ac:dyDescent="0.35">
      <c r="A422" s="70">
        <f t="shared" si="10"/>
        <v>46415.25</v>
      </c>
      <c r="B422" s="71" t="str">
        <f>IF(HOUR(Tbl_Bezetting[[#This Row],[Datum]])&lt;12,"voormiddag",IF(HOUR(Tbl_Bezetting[[#This Row],[Datum]])&gt;18,"avond","namiddag"))</f>
        <v>voormiddag</v>
      </c>
      <c r="C422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22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22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22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22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22" s="73"/>
    </row>
    <row r="423" spans="1:8" ht="20.100000000000001" customHeight="1" x14ac:dyDescent="0.35">
      <c r="A423" s="74">
        <f t="shared" si="10"/>
        <v>46415.583333333336</v>
      </c>
      <c r="B423" s="75" t="str">
        <f>IF(HOUR(Tbl_Bezetting[[#This Row],[Datum]])&lt;12,"voormiddag",IF(HOUR(Tbl_Bezetting[[#This Row],[Datum]])&gt;18,"avond","namiddag"))</f>
        <v>namiddag</v>
      </c>
      <c r="C423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423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423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23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23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423" s="73"/>
    </row>
    <row r="424" spans="1:8" ht="20.100000000000001" customHeight="1" thickBot="1" x14ac:dyDescent="0.4">
      <c r="A424" s="77">
        <f t="shared" si="10"/>
        <v>46415.791666666664</v>
      </c>
      <c r="B424" s="78" t="str">
        <f>IF(HOUR(Tbl_Bezetting[[#This Row],[Datum]])&lt;12,"voormiddag",IF(HOUR(Tbl_Bezetting[[#This Row],[Datum]])&gt;18,"avond","namiddag"))</f>
        <v>avond</v>
      </c>
      <c r="C424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24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24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24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24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24" s="73">
        <f ca="1">IF(Tbl_Bezetting[[#This Row],[Periode]]="avond",5-(COUNTBLANK(Tbl_Bezetting[[#This Row],[Biljart1]:[Biljart5]])),"-")</f>
        <v>0</v>
      </c>
    </row>
    <row r="425" spans="1:8" ht="20.100000000000001" customHeight="1" x14ac:dyDescent="0.35">
      <c r="A425" s="80">
        <f t="shared" si="10"/>
        <v>46416.25</v>
      </c>
      <c r="B425" s="81" t="str">
        <f>IF(HOUR(Tbl_Bezetting[[#This Row],[Datum]])&lt;12,"voormiddag",IF(HOUR(Tbl_Bezetting[[#This Row],[Datum]])&gt;18,"avond","namiddag"))</f>
        <v>voormiddag</v>
      </c>
      <c r="C425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25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25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25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25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25" s="83"/>
    </row>
    <row r="426" spans="1:8" ht="20.100000000000001" customHeight="1" x14ac:dyDescent="0.35">
      <c r="A426" s="84">
        <f t="shared" si="10"/>
        <v>46416.583333333336</v>
      </c>
      <c r="B426" s="85" t="str">
        <f>IF(HOUR(Tbl_Bezetting[[#This Row],[Datum]])&lt;12,"voormiddag",IF(HOUR(Tbl_Bezetting[[#This Row],[Datum]])&gt;18,"avond","namiddag"))</f>
        <v>namiddag</v>
      </c>
      <c r="C426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26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26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426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426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26" s="83"/>
    </row>
    <row r="427" spans="1:8" ht="20.100000000000001" customHeight="1" thickBot="1" x14ac:dyDescent="0.4">
      <c r="A427" s="87">
        <f t="shared" si="10"/>
        <v>46416.791666666664</v>
      </c>
      <c r="B427" s="88" t="str">
        <f>IF(HOUR(Tbl_Bezetting[[#This Row],[Datum]])&lt;12,"voormiddag",IF(HOUR(Tbl_Bezetting[[#This Row],[Datum]])&gt;18,"avond","namiddag"))</f>
        <v>avond</v>
      </c>
      <c r="C427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MIDDEL 1 - KERKUILEN- - &gt;KPU-1</v>
      </c>
      <c r="D427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MIDDEL 1 - KERKUILEN- - &gt;KPU-1</v>
      </c>
      <c r="E427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27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 2 - Willy's Place 2- - &gt;KAPU-2</v>
      </c>
      <c r="G427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2 - Willy's Place 2- - &gt;KAPU-2</v>
      </c>
      <c r="H427" s="83">
        <f ca="1">IF(Tbl_Bezetting[[#This Row],[Periode]]="avond",5-(COUNTBLANK(Tbl_Bezetting[[#This Row],[Biljart1]:[Biljart5]])),"-")</f>
        <v>4</v>
      </c>
    </row>
    <row r="428" spans="1:8" ht="20.100000000000001" customHeight="1" x14ac:dyDescent="0.35">
      <c r="A428" s="70">
        <f t="shared" si="10"/>
        <v>46417.25</v>
      </c>
      <c r="B428" s="71" t="str">
        <f>IF(HOUR(Tbl_Bezetting[[#This Row],[Datum]])&lt;12,"voormiddag",IF(HOUR(Tbl_Bezetting[[#This Row],[Datum]])&gt;18,"avond","namiddag"))</f>
        <v>voormiddag</v>
      </c>
      <c r="C428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28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28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28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28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28" s="73"/>
    </row>
    <row r="429" spans="1:8" ht="20.100000000000001" customHeight="1" x14ac:dyDescent="0.35">
      <c r="A429" s="74">
        <f t="shared" si="10"/>
        <v>46417.583333333336</v>
      </c>
      <c r="B429" s="75" t="str">
        <f>IF(HOUR(Tbl_Bezetting[[#This Row],[Datum]])&lt;12,"voormiddag",IF(HOUR(Tbl_Bezetting[[#This Row],[Datum]])&gt;18,"avond","namiddag"))</f>
        <v>namiddag</v>
      </c>
      <c r="C429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29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29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29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29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29" s="73"/>
    </row>
    <row r="430" spans="1:8" ht="20.100000000000001" customHeight="1" thickBot="1" x14ac:dyDescent="0.4">
      <c r="A430" s="77">
        <f t="shared" si="10"/>
        <v>46417.791666666664</v>
      </c>
      <c r="B430" s="78" t="str">
        <f>IF(HOUR(Tbl_Bezetting[[#This Row],[Datum]])&lt;12,"voormiddag",IF(HOUR(Tbl_Bezetting[[#This Row],[Datum]])&gt;18,"avond","namiddag"))</f>
        <v>avond</v>
      </c>
      <c r="C430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30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30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30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30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30" s="73">
        <f ca="1">IF(Tbl_Bezetting[[#This Row],[Periode]]="avond",5-(COUNTBLANK(Tbl_Bezetting[[#This Row],[Biljart1]:[Biljart5]])),"-")</f>
        <v>0</v>
      </c>
    </row>
    <row r="431" spans="1:8" ht="20.100000000000001" customHeight="1" x14ac:dyDescent="0.35">
      <c r="A431" s="80">
        <f t="shared" si="10"/>
        <v>46418.25</v>
      </c>
      <c r="B431" s="81" t="str">
        <f>IF(HOUR(Tbl_Bezetting[[#This Row],[Datum]])&lt;12,"voormiddag",IF(HOUR(Tbl_Bezetting[[#This Row],[Datum]])&gt;18,"avond","namiddag"))</f>
        <v>voormiddag</v>
      </c>
      <c r="C431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431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431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431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431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431" s="83"/>
    </row>
    <row r="432" spans="1:8" ht="20.100000000000001" customHeight="1" x14ac:dyDescent="0.35">
      <c r="A432" s="84">
        <f t="shared" si="10"/>
        <v>46418.583333333336</v>
      </c>
      <c r="B432" s="85" t="str">
        <f>IF(HOUR(Tbl_Bezetting[[#This Row],[Datum]])&lt;12,"voormiddag",IF(HOUR(Tbl_Bezetting[[#This Row],[Datum]])&gt;18,"avond","namiddag"))</f>
        <v>namiddag</v>
      </c>
      <c r="C432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32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32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32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32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32" s="83"/>
    </row>
    <row r="433" spans="1:8" ht="20.100000000000001" customHeight="1" thickBot="1" x14ac:dyDescent="0.4">
      <c r="A433" s="87">
        <f t="shared" si="10"/>
        <v>46418.791666666664</v>
      </c>
      <c r="B433" s="88" t="str">
        <f>IF(HOUR(Tbl_Bezetting[[#This Row],[Datum]])&lt;12,"voormiddag",IF(HOUR(Tbl_Bezetting[[#This Row],[Datum]])&gt;18,"avond","namiddag"))</f>
        <v>avond</v>
      </c>
      <c r="C433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33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33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33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33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33" s="83">
        <f ca="1">IF(Tbl_Bezetting[[#This Row],[Periode]]="avond",5-(COUNTBLANK(Tbl_Bezetting[[#This Row],[Biljart1]:[Biljart5]])),"-")</f>
        <v>0</v>
      </c>
    </row>
    <row r="434" spans="1:8" ht="20.100000000000001" customHeight="1" x14ac:dyDescent="0.35">
      <c r="A434" s="70">
        <f t="shared" si="10"/>
        <v>46419.25</v>
      </c>
      <c r="B434" s="71" t="str">
        <f>IF(HOUR(Tbl_Bezetting[[#This Row],[Datum]])&lt;12,"voormiddag",IF(HOUR(Tbl_Bezetting[[#This Row],[Datum]])&gt;18,"avond","namiddag"))</f>
        <v>voormiddag</v>
      </c>
      <c r="C434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34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34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34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34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34" s="73"/>
    </row>
    <row r="435" spans="1:8" ht="20.100000000000001" customHeight="1" x14ac:dyDescent="0.35">
      <c r="A435" s="74">
        <f t="shared" si="10"/>
        <v>46419.583333333336</v>
      </c>
      <c r="B435" s="75" t="str">
        <f>IF(HOUR(Tbl_Bezetting[[#This Row],[Datum]])&lt;12,"voormiddag",IF(HOUR(Tbl_Bezetting[[#This Row],[Datum]])&gt;18,"avond","namiddag"))</f>
        <v>namiddag</v>
      </c>
      <c r="C435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35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35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35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35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35" s="73"/>
    </row>
    <row r="436" spans="1:8" ht="20.100000000000001" customHeight="1" thickBot="1" x14ac:dyDescent="0.4">
      <c r="A436" s="77">
        <f t="shared" si="10"/>
        <v>46419.791666666664</v>
      </c>
      <c r="B436" s="78" t="str">
        <f>IF(HOUR(Tbl_Bezetting[[#This Row],[Datum]])&lt;12,"voormiddag",IF(HOUR(Tbl_Bezetting[[#This Row],[Datum]])&gt;18,"avond","namiddag"))</f>
        <v>avond</v>
      </c>
      <c r="C436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2  - BC OP DE MEIR 2 - - &gt;BA2B086</v>
      </c>
      <c r="D436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36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DE MIDDEL 2 - - &gt;VL2093</v>
      </c>
      <c r="F436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36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4  - BC MOLLENHOF 2 - - &gt;BA2B088</v>
      </c>
      <c r="H436" s="73">
        <f ca="1">IF(Tbl_Bezetting[[#This Row],[Periode]]="avond",5-(COUNTBLANK(Tbl_Bezetting[[#This Row],[Biljart1]:[Biljart5]])),"-")</f>
        <v>3</v>
      </c>
    </row>
    <row r="437" spans="1:8" ht="20.100000000000001" customHeight="1" x14ac:dyDescent="0.35">
      <c r="A437" s="80">
        <f t="shared" si="10"/>
        <v>46420.25</v>
      </c>
      <c r="B437" s="81" t="str">
        <f>IF(HOUR(Tbl_Bezetting[[#This Row],[Datum]])&lt;12,"voormiddag",IF(HOUR(Tbl_Bezetting[[#This Row],[Datum]])&gt;18,"avond","namiddag"))</f>
        <v>voormiddag</v>
      </c>
      <c r="C437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37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37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37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37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37" s="83"/>
    </row>
    <row r="438" spans="1:8" ht="20.100000000000001" customHeight="1" x14ac:dyDescent="0.35">
      <c r="A438" s="84">
        <f t="shared" si="10"/>
        <v>46420.583333333336</v>
      </c>
      <c r="B438" s="85" t="str">
        <f>IF(HOUR(Tbl_Bezetting[[#This Row],[Datum]])&lt;12,"voormiddag",IF(HOUR(Tbl_Bezetting[[#This Row],[Datum]])&gt;18,"avond","namiddag"))</f>
        <v>namiddag</v>
      </c>
      <c r="C438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38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38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38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38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38" s="83"/>
    </row>
    <row r="439" spans="1:8" ht="20.100000000000001" customHeight="1" thickBot="1" x14ac:dyDescent="0.4">
      <c r="A439" s="87">
        <f t="shared" si="10"/>
        <v>46420.791666666664</v>
      </c>
      <c r="B439" s="88" t="str">
        <f>IF(HOUR(Tbl_Bezetting[[#This Row],[Datum]])&lt;12,"voormiddag",IF(HOUR(Tbl_Bezetting[[#This Row],[Datum]])&gt;18,"avond","namiddag"))</f>
        <v>avond</v>
      </c>
      <c r="C439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4  - K.O.T. MEER 1 - - &gt;VL1084</v>
      </c>
      <c r="D439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39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1  - BC MOLLENHOF 3 - - &gt;DK2D086</v>
      </c>
      <c r="F439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39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6  - BC BOUWEL 2 - - &gt;BA2B090</v>
      </c>
      <c r="H439" s="83">
        <f ca="1">IF(Tbl_Bezetting[[#This Row],[Periode]]="avond",5-(COUNTBLANK(Tbl_Bezetting[[#This Row],[Biljart1]:[Biljart5]])),"-")</f>
        <v>3</v>
      </c>
    </row>
    <row r="440" spans="1:8" ht="20.100000000000001" customHeight="1" x14ac:dyDescent="0.35">
      <c r="A440" s="70">
        <f t="shared" si="10"/>
        <v>46421.25</v>
      </c>
      <c r="B440" s="71" t="str">
        <f>IF(HOUR(Tbl_Bezetting[[#This Row],[Datum]])&lt;12,"voormiddag",IF(HOUR(Tbl_Bezetting[[#This Row],[Datum]])&gt;18,"avond","namiddag"))</f>
        <v>voormiddag</v>
      </c>
      <c r="C440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40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40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40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40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40" s="73"/>
    </row>
    <row r="441" spans="1:8" ht="20.100000000000001" customHeight="1" x14ac:dyDescent="0.35">
      <c r="A441" s="74">
        <f t="shared" ref="A441:A504" si="11">A435+2</f>
        <v>46421.583333333336</v>
      </c>
      <c r="B441" s="75" t="str">
        <f>IF(HOUR(Tbl_Bezetting[[#This Row],[Datum]])&lt;12,"voormiddag",IF(HOUR(Tbl_Bezetting[[#This Row],[Datum]])&gt;18,"avond","namiddag"))</f>
        <v>namiddag</v>
      </c>
      <c r="C441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41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41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41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41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41" s="73"/>
    </row>
    <row r="442" spans="1:8" ht="20.100000000000001" customHeight="1" thickBot="1" x14ac:dyDescent="0.4">
      <c r="A442" s="77">
        <f t="shared" si="11"/>
        <v>46421.791666666664</v>
      </c>
      <c r="B442" s="78" t="str">
        <f>IF(HOUR(Tbl_Bezetting[[#This Row],[Datum]])&lt;12,"voormiddag",IF(HOUR(Tbl_Bezetting[[#This Row],[Datum]])&gt;18,"avond","namiddag"))</f>
        <v>avond</v>
      </c>
      <c r="C442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42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42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5  - BC HEMIKSEM 1 - - &gt;VL2096</v>
      </c>
      <c r="F442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42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42" s="73">
        <f ca="1">IF(Tbl_Bezetting[[#This Row],[Periode]]="avond",5-(COUNTBLANK(Tbl_Bezetting[[#This Row],[Biljart1]:[Biljart5]])),"-")</f>
        <v>1</v>
      </c>
    </row>
    <row r="443" spans="1:8" ht="20.100000000000001" customHeight="1" x14ac:dyDescent="0.35">
      <c r="A443" s="80">
        <f t="shared" si="11"/>
        <v>46422.25</v>
      </c>
      <c r="B443" s="81" t="str">
        <f>IF(HOUR(Tbl_Bezetting[[#This Row],[Datum]])&lt;12,"voormiddag",IF(HOUR(Tbl_Bezetting[[#This Row],[Datum]])&gt;18,"avond","namiddag"))</f>
        <v>voormiddag</v>
      </c>
      <c r="C443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43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43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43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43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43" s="83"/>
    </row>
    <row r="444" spans="1:8" ht="20.100000000000001" customHeight="1" x14ac:dyDescent="0.35">
      <c r="A444" s="84">
        <f t="shared" si="11"/>
        <v>46422.583333333336</v>
      </c>
      <c r="B444" s="85" t="str">
        <f>IF(HOUR(Tbl_Bezetting[[#This Row],[Datum]])&lt;12,"voormiddag",IF(HOUR(Tbl_Bezetting[[#This Row],[Datum]])&gt;18,"avond","namiddag"))</f>
        <v>namiddag</v>
      </c>
      <c r="C444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444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444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444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44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444" s="83"/>
    </row>
    <row r="445" spans="1:8" ht="20.100000000000001" customHeight="1" thickBot="1" x14ac:dyDescent="0.4">
      <c r="A445" s="87">
        <f t="shared" si="11"/>
        <v>46422.791666666664</v>
      </c>
      <c r="B445" s="88" t="str">
        <f>IF(HOUR(Tbl_Bezetting[[#This Row],[Datum]])&lt;12,"voormiddag",IF(HOUR(Tbl_Bezetting[[#This Row],[Datum]])&gt;18,"avond","namiddag"))</f>
        <v>avond</v>
      </c>
      <c r="C445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1  - SCHIL-DORP 2 - - &gt;BA2A087</v>
      </c>
      <c r="D445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45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BC OP DE MEIR 1 - - &gt;BA2A088</v>
      </c>
      <c r="F445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45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2  - DE MIDDEL 3 - - &gt;KA084</v>
      </c>
      <c r="H445" s="83">
        <f ca="1">IF(Tbl_Bezetting[[#This Row],[Periode]]="avond",5-(COUNTBLANK(Tbl_Bezetting[[#This Row],[Biljart1]:[Biljart5]])),"-")</f>
        <v>3</v>
      </c>
    </row>
    <row r="446" spans="1:8" ht="20.100000000000001" customHeight="1" x14ac:dyDescent="0.35">
      <c r="A446" s="70">
        <f t="shared" si="11"/>
        <v>46423.25</v>
      </c>
      <c r="B446" s="71" t="str">
        <f>IF(HOUR(Tbl_Bezetting[[#This Row],[Datum]])&lt;12,"voormiddag",IF(HOUR(Tbl_Bezetting[[#This Row],[Datum]])&gt;18,"avond","namiddag"))</f>
        <v>voormiddag</v>
      </c>
      <c r="C446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46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46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Les - J-C - - &gt; Privé</v>
      </c>
      <c r="F446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Les - J-C - - &gt; Privé</v>
      </c>
      <c r="G446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Les - J-C - - &gt; Privé</v>
      </c>
      <c r="H446" s="73"/>
    </row>
    <row r="447" spans="1:8" ht="20.100000000000001" customHeight="1" x14ac:dyDescent="0.35">
      <c r="A447" s="74">
        <f t="shared" si="11"/>
        <v>46423.583333333336</v>
      </c>
      <c r="B447" s="75" t="str">
        <f>IF(HOUR(Tbl_Bezetting[[#This Row],[Datum]])&lt;12,"voormiddag",IF(HOUR(Tbl_Bezetting[[#This Row],[Datum]])&gt;18,"avond","namiddag"))</f>
        <v>namiddag</v>
      </c>
      <c r="C447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47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47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Les  -  - - Privé- -&gt; </v>
      </c>
      <c r="F447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447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Les  -  - - Privé- -&gt; </v>
      </c>
      <c r="H447" s="73"/>
    </row>
    <row r="448" spans="1:8" ht="20.100000000000001" customHeight="1" thickBot="1" x14ac:dyDescent="0.4">
      <c r="A448" s="77">
        <f t="shared" si="11"/>
        <v>46423.791666666664</v>
      </c>
      <c r="B448" s="78" t="str">
        <f>IF(HOUR(Tbl_Bezetting[[#This Row],[Datum]])&lt;12,"voormiddag",IF(HOUR(Tbl_Bezetting[[#This Row],[Datum]])&gt;18,"avond","namiddag"))</f>
        <v>avond</v>
      </c>
      <c r="C448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48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48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48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48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48" s="73">
        <f ca="1">IF(Tbl_Bezetting[[#This Row],[Periode]]="avond",5-(COUNTBLANK(Tbl_Bezetting[[#This Row],[Biljart1]:[Biljart5]])),"-")</f>
        <v>0</v>
      </c>
    </row>
    <row r="449" spans="1:8" ht="20.100000000000001" customHeight="1" x14ac:dyDescent="0.35">
      <c r="A449" s="80">
        <f t="shared" si="11"/>
        <v>46424.25</v>
      </c>
      <c r="B449" s="81" t="str">
        <f>IF(HOUR(Tbl_Bezetting[[#This Row],[Datum]])&lt;12,"voormiddag",IF(HOUR(Tbl_Bezetting[[#This Row],[Datum]])&gt;18,"avond","namiddag"))</f>
        <v>voormiddag</v>
      </c>
      <c r="C449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49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49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49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49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49" s="83"/>
    </row>
    <row r="450" spans="1:8" ht="20.100000000000001" customHeight="1" x14ac:dyDescent="0.35">
      <c r="A450" s="84">
        <f t="shared" si="11"/>
        <v>46424.583333333336</v>
      </c>
      <c r="B450" s="85" t="str">
        <f>IF(HOUR(Tbl_Bezetting[[#This Row],[Datum]])&lt;12,"voormiddag",IF(HOUR(Tbl_Bezetting[[#This Row],[Datum]])&gt;18,"avond","namiddag"))</f>
        <v>namiddag</v>
      </c>
      <c r="C450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50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50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50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50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50" s="83"/>
    </row>
    <row r="451" spans="1:8" ht="20.100000000000001" customHeight="1" thickBot="1" x14ac:dyDescent="0.4">
      <c r="A451" s="87">
        <f t="shared" si="11"/>
        <v>46424.791666666664</v>
      </c>
      <c r="B451" s="88" t="str">
        <f>IF(HOUR(Tbl_Bezetting[[#This Row],[Datum]])&lt;12,"voormiddag",IF(HOUR(Tbl_Bezetting[[#This Row],[Datum]])&gt;18,"avond","namiddag"))</f>
        <v>avond</v>
      </c>
      <c r="C451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51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51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51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51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51" s="83">
        <f ca="1">IF(Tbl_Bezetting[[#This Row],[Periode]]="avond",5-(COUNTBLANK(Tbl_Bezetting[[#This Row],[Biljart1]:[Biljart5]])),"-")</f>
        <v>0</v>
      </c>
    </row>
    <row r="452" spans="1:8" ht="20.100000000000001" customHeight="1" x14ac:dyDescent="0.35">
      <c r="A452" s="70">
        <f t="shared" si="11"/>
        <v>46425.25</v>
      </c>
      <c r="B452" s="71" t="str">
        <f>IF(HOUR(Tbl_Bezetting[[#This Row],[Datum]])&lt;12,"voormiddag",IF(HOUR(Tbl_Bezetting[[#This Row],[Datum]])&gt;18,"avond","namiddag"))</f>
        <v>voormiddag</v>
      </c>
      <c r="C452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452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452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452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452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452" s="73"/>
    </row>
    <row r="453" spans="1:8" ht="20.100000000000001" customHeight="1" x14ac:dyDescent="0.35">
      <c r="A453" s="74">
        <f t="shared" si="11"/>
        <v>46425.583333333336</v>
      </c>
      <c r="B453" s="75" t="str">
        <f>IF(HOUR(Tbl_Bezetting[[#This Row],[Datum]])&lt;12,"voormiddag",IF(HOUR(Tbl_Bezetting[[#This Row],[Datum]])&gt;18,"avond","namiddag"))</f>
        <v>namiddag</v>
      </c>
      <c r="C453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53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53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53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53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53" s="73"/>
    </row>
    <row r="454" spans="1:8" ht="20.100000000000001" customHeight="1" thickBot="1" x14ac:dyDescent="0.4">
      <c r="A454" s="77">
        <f t="shared" si="11"/>
        <v>46425.791666666664</v>
      </c>
      <c r="B454" s="78" t="str">
        <f>IF(HOUR(Tbl_Bezetting[[#This Row],[Datum]])&lt;12,"voormiddag",IF(HOUR(Tbl_Bezetting[[#This Row],[Datum]])&gt;18,"avond","namiddag"))</f>
        <v>avond</v>
      </c>
      <c r="C454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54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54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54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54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54" s="73">
        <f ca="1">IF(Tbl_Bezetting[[#This Row],[Periode]]="avond",5-(COUNTBLANK(Tbl_Bezetting[[#This Row],[Biljart1]:[Biljart5]])),"-")</f>
        <v>0</v>
      </c>
    </row>
    <row r="455" spans="1:8" ht="20.100000000000001" customHeight="1" x14ac:dyDescent="0.35">
      <c r="A455" s="80">
        <f t="shared" si="11"/>
        <v>46426.25</v>
      </c>
      <c r="B455" s="81" t="str">
        <f>IF(HOUR(Tbl_Bezetting[[#This Row],[Datum]])&lt;12,"voormiddag",IF(HOUR(Tbl_Bezetting[[#This Row],[Datum]])&gt;18,"avond","namiddag"))</f>
        <v>voormiddag</v>
      </c>
      <c r="C455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55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55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55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55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55" s="83"/>
    </row>
    <row r="456" spans="1:8" ht="20.100000000000001" customHeight="1" x14ac:dyDescent="0.35">
      <c r="A456" s="84">
        <f t="shared" si="11"/>
        <v>46426.583333333336</v>
      </c>
      <c r="B456" s="85" t="str">
        <f>IF(HOUR(Tbl_Bezetting[[#This Row],[Datum]])&lt;12,"voormiddag",IF(HOUR(Tbl_Bezetting[[#This Row],[Datum]])&gt;18,"avond","namiddag"))</f>
        <v>namiddag</v>
      </c>
      <c r="C456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56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56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56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56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56" s="83"/>
    </row>
    <row r="457" spans="1:8" ht="20.100000000000001" customHeight="1" thickBot="1" x14ac:dyDescent="0.4">
      <c r="A457" s="87">
        <f t="shared" si="11"/>
        <v>46426.791666666664</v>
      </c>
      <c r="B457" s="88" t="str">
        <f>IF(HOUR(Tbl_Bezetting[[#This Row],[Datum]])&lt;12,"voormiddag",IF(HOUR(Tbl_Bezetting[[#This Row],[Datum]])&gt;18,"avond","namiddag"))</f>
        <v>avond</v>
      </c>
      <c r="C457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57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57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57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57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57" s="83">
        <f ca="1">IF(Tbl_Bezetting[[#This Row],[Periode]]="avond",5-(COUNTBLANK(Tbl_Bezetting[[#This Row],[Biljart1]:[Biljart5]])),"-")</f>
        <v>0</v>
      </c>
    </row>
    <row r="458" spans="1:8" ht="20.100000000000001" customHeight="1" x14ac:dyDescent="0.35">
      <c r="A458" s="70">
        <f t="shared" si="11"/>
        <v>46427.25</v>
      </c>
      <c r="B458" s="71" t="str">
        <f>IF(HOUR(Tbl_Bezetting[[#This Row],[Datum]])&lt;12,"voormiddag",IF(HOUR(Tbl_Bezetting[[#This Row],[Datum]])&gt;18,"avond","namiddag"))</f>
        <v>voormiddag</v>
      </c>
      <c r="C458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58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58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58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58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58" s="73"/>
    </row>
    <row r="459" spans="1:8" ht="20.100000000000001" customHeight="1" x14ac:dyDescent="0.35">
      <c r="A459" s="74">
        <f t="shared" si="11"/>
        <v>46427.583333333336</v>
      </c>
      <c r="B459" s="75" t="str">
        <f>IF(HOUR(Tbl_Bezetting[[#This Row],[Datum]])&lt;12,"voormiddag",IF(HOUR(Tbl_Bezetting[[#This Row],[Datum]])&gt;18,"avond","namiddag"))</f>
        <v>namiddag</v>
      </c>
      <c r="C459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59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59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59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59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59" s="73"/>
    </row>
    <row r="460" spans="1:8" ht="20.100000000000001" customHeight="1" thickBot="1" x14ac:dyDescent="0.4">
      <c r="A460" s="77">
        <f t="shared" si="11"/>
        <v>46427.791666666664</v>
      </c>
      <c r="B460" s="78" t="str">
        <f>IF(HOUR(Tbl_Bezetting[[#This Row],[Datum]])&lt;12,"voormiddag",IF(HOUR(Tbl_Bezetting[[#This Row],[Datum]])&gt;18,"avond","namiddag"))</f>
        <v>avond</v>
      </c>
      <c r="C460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60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60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60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60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60" s="73">
        <f ca="1">IF(Tbl_Bezetting[[#This Row],[Periode]]="avond",5-(COUNTBLANK(Tbl_Bezetting[[#This Row],[Biljart1]:[Biljart5]])),"-")</f>
        <v>0</v>
      </c>
    </row>
    <row r="461" spans="1:8" ht="20.100000000000001" customHeight="1" x14ac:dyDescent="0.35">
      <c r="A461" s="80">
        <f t="shared" si="11"/>
        <v>46428.25</v>
      </c>
      <c r="B461" s="81" t="str">
        <f>IF(HOUR(Tbl_Bezetting[[#This Row],[Datum]])&lt;12,"voormiddag",IF(HOUR(Tbl_Bezetting[[#This Row],[Datum]])&gt;18,"avond","namiddag"))</f>
        <v>voormiddag</v>
      </c>
      <c r="C461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61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61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61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61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61" s="83"/>
    </row>
    <row r="462" spans="1:8" ht="20.100000000000001" customHeight="1" x14ac:dyDescent="0.35">
      <c r="A462" s="84">
        <f t="shared" si="11"/>
        <v>46428.583333333336</v>
      </c>
      <c r="B462" s="85" t="str">
        <f>IF(HOUR(Tbl_Bezetting[[#This Row],[Datum]])&lt;12,"voormiddag",IF(HOUR(Tbl_Bezetting[[#This Row],[Datum]])&gt;18,"avond","namiddag"))</f>
        <v>namiddag</v>
      </c>
      <c r="C462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62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62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62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62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62" s="83"/>
    </row>
    <row r="463" spans="1:8" ht="20.100000000000001" customHeight="1" thickBot="1" x14ac:dyDescent="0.4">
      <c r="A463" s="87">
        <f t="shared" si="11"/>
        <v>46428.791666666664</v>
      </c>
      <c r="B463" s="88" t="str">
        <f>IF(HOUR(Tbl_Bezetting[[#This Row],[Datum]])&lt;12,"voormiddag",IF(HOUR(Tbl_Bezetting[[#This Row],[Datum]])&gt;18,"avond","namiddag"))</f>
        <v>avond</v>
      </c>
      <c r="C463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63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63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9 - De Nieuwe Kroon 2- - &gt;ADL 123304</v>
      </c>
      <c r="F463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63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63" s="83">
        <f ca="1">IF(Tbl_Bezetting[[#This Row],[Periode]]="avond",5-(COUNTBLANK(Tbl_Bezetting[[#This Row],[Biljart1]:[Biljart5]])),"-")</f>
        <v>1</v>
      </c>
    </row>
    <row r="464" spans="1:8" ht="20.100000000000001" customHeight="1" x14ac:dyDescent="0.35">
      <c r="A464" s="70">
        <f t="shared" si="11"/>
        <v>46429.25</v>
      </c>
      <c r="B464" s="71" t="str">
        <f>IF(HOUR(Tbl_Bezetting[[#This Row],[Datum]])&lt;12,"voormiddag",IF(HOUR(Tbl_Bezetting[[#This Row],[Datum]])&gt;18,"avond","namiddag"))</f>
        <v>voormiddag</v>
      </c>
      <c r="C464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64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64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64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64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64" s="73"/>
    </row>
    <row r="465" spans="1:8" ht="20.100000000000001" customHeight="1" x14ac:dyDescent="0.35">
      <c r="A465" s="74">
        <f t="shared" si="11"/>
        <v>46429.583333333336</v>
      </c>
      <c r="B465" s="75" t="str">
        <f>IF(HOUR(Tbl_Bezetting[[#This Row],[Datum]])&lt;12,"voormiddag",IF(HOUR(Tbl_Bezetting[[#This Row],[Datum]])&gt;18,"avond","namiddag"))</f>
        <v>namiddag</v>
      </c>
      <c r="C465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65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65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65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465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465" s="73"/>
    </row>
    <row r="466" spans="1:8" ht="20.100000000000001" customHeight="1" thickBot="1" x14ac:dyDescent="0.4">
      <c r="A466" s="77">
        <f t="shared" si="11"/>
        <v>46429.791666666664</v>
      </c>
      <c r="B466" s="78" t="str">
        <f>IF(HOUR(Tbl_Bezetting[[#This Row],[Datum]])&lt;12,"voormiddag",IF(HOUR(Tbl_Bezetting[[#This Row],[Datum]])&gt;18,"avond","namiddag"))</f>
        <v>avond</v>
      </c>
      <c r="C466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66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66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1  - De Leug 1 - - &gt;VH1051</v>
      </c>
      <c r="F466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66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3  - Zevenbergen 2 - - &gt;VH1053</v>
      </c>
      <c r="H466" s="73">
        <f ca="1">IF(Tbl_Bezetting[[#This Row],[Periode]]="avond",5-(COUNTBLANK(Tbl_Bezetting[[#This Row],[Biljart1]:[Biljart5]])),"-")</f>
        <v>2</v>
      </c>
    </row>
    <row r="467" spans="1:8" ht="20.100000000000001" customHeight="1" x14ac:dyDescent="0.35">
      <c r="A467" s="80">
        <f t="shared" si="11"/>
        <v>46430.25</v>
      </c>
      <c r="B467" s="81" t="str">
        <f>IF(HOUR(Tbl_Bezetting[[#This Row],[Datum]])&lt;12,"voormiddag",IF(HOUR(Tbl_Bezetting[[#This Row],[Datum]])&gt;18,"avond","namiddag"))</f>
        <v>voormiddag</v>
      </c>
      <c r="C467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67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67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67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67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67" s="83"/>
    </row>
    <row r="468" spans="1:8" ht="20.100000000000001" customHeight="1" x14ac:dyDescent="0.35">
      <c r="A468" s="84">
        <f t="shared" si="11"/>
        <v>46430.583333333336</v>
      </c>
      <c r="B468" s="85" t="str">
        <f>IF(HOUR(Tbl_Bezetting[[#This Row],[Datum]])&lt;12,"voormiddag",IF(HOUR(Tbl_Bezetting[[#This Row],[Datum]])&gt;18,"avond","namiddag"))</f>
        <v>namiddag</v>
      </c>
      <c r="C468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468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468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468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68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68" s="83"/>
    </row>
    <row r="469" spans="1:8" ht="20.100000000000001" customHeight="1" thickBot="1" x14ac:dyDescent="0.4">
      <c r="A469" s="87">
        <f t="shared" si="11"/>
        <v>46430.791666666664</v>
      </c>
      <c r="B469" s="88" t="str">
        <f>IF(HOUR(Tbl_Bezetting[[#This Row],[Datum]])&lt;12,"voormiddag",IF(HOUR(Tbl_Bezetting[[#This Row],[Datum]])&gt;18,"avond","namiddag"))</f>
        <v>avond</v>
      </c>
      <c r="C469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69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69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69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 1  - BILJART EXPRESS 4 - - &gt;DM2D073</v>
      </c>
      <c r="G469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69" s="73">
        <f ca="1">IF(Tbl_Bezetting[[#This Row],[Periode]]="avond",5-(COUNTBLANK(Tbl_Bezetting[[#This Row],[Biljart1]:[Biljart5]])),"-")</f>
        <v>1</v>
      </c>
    </row>
    <row r="470" spans="1:8" ht="20.100000000000001" customHeight="1" x14ac:dyDescent="0.35">
      <c r="A470" s="70">
        <f t="shared" si="11"/>
        <v>46431.25</v>
      </c>
      <c r="B470" s="71" t="str">
        <f>IF(HOUR(Tbl_Bezetting[[#This Row],[Datum]])&lt;12,"voormiddag",IF(HOUR(Tbl_Bezetting[[#This Row],[Datum]])&gt;18,"avond","namiddag"))</f>
        <v>voormiddag</v>
      </c>
      <c r="C470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70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70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70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70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70" s="83"/>
    </row>
    <row r="471" spans="1:8" ht="20.100000000000001" customHeight="1" x14ac:dyDescent="0.35">
      <c r="A471" s="74">
        <f t="shared" si="11"/>
        <v>46431.583333333336</v>
      </c>
      <c r="B471" s="75" t="str">
        <f>IF(HOUR(Tbl_Bezetting[[#This Row],[Datum]])&lt;12,"voormiddag",IF(HOUR(Tbl_Bezetting[[#This Row],[Datum]])&gt;18,"avond","namiddag"))</f>
        <v>namiddag</v>
      </c>
      <c r="C471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71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71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71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71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71" s="83"/>
    </row>
    <row r="472" spans="1:8" ht="20.100000000000001" customHeight="1" thickBot="1" x14ac:dyDescent="0.4">
      <c r="A472" s="77">
        <f t="shared" si="11"/>
        <v>46431.791666666664</v>
      </c>
      <c r="B472" s="78" t="str">
        <f>IF(HOUR(Tbl_Bezetting[[#This Row],[Datum]])&lt;12,"voormiddag",IF(HOUR(Tbl_Bezetting[[#This Row],[Datum]])&gt;18,"avond","namiddag"))</f>
        <v>avond</v>
      </c>
      <c r="C472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72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72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72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72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72" s="73">
        <f ca="1">IF(Tbl_Bezetting[[#This Row],[Periode]]="avond",5-(COUNTBLANK(Tbl_Bezetting[[#This Row],[Biljart1]:[Biljart5]])),"-")</f>
        <v>0</v>
      </c>
    </row>
    <row r="473" spans="1:8" ht="20.100000000000001" customHeight="1" x14ac:dyDescent="0.35">
      <c r="A473" s="80">
        <f t="shared" si="11"/>
        <v>46432.25</v>
      </c>
      <c r="B473" s="81" t="str">
        <f>IF(HOUR(Tbl_Bezetting[[#This Row],[Datum]])&lt;12,"voormiddag",IF(HOUR(Tbl_Bezetting[[#This Row],[Datum]])&gt;18,"avond","namiddag"))</f>
        <v>voormiddag</v>
      </c>
      <c r="C473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473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473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473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473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473" s="83"/>
    </row>
    <row r="474" spans="1:8" ht="20.100000000000001" customHeight="1" x14ac:dyDescent="0.35">
      <c r="A474" s="84">
        <f t="shared" si="11"/>
        <v>46432.583333333336</v>
      </c>
      <c r="B474" s="85" t="str">
        <f>IF(HOUR(Tbl_Bezetting[[#This Row],[Datum]])&lt;12,"voormiddag",IF(HOUR(Tbl_Bezetting[[#This Row],[Datum]])&gt;18,"avond","namiddag"))</f>
        <v>namiddag</v>
      </c>
      <c r="C474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74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74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74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74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74" s="83"/>
    </row>
    <row r="475" spans="1:8" ht="20.100000000000001" customHeight="1" thickBot="1" x14ac:dyDescent="0.4">
      <c r="A475" s="87">
        <f t="shared" si="11"/>
        <v>46432.791666666664</v>
      </c>
      <c r="B475" s="88" t="str">
        <f>IF(HOUR(Tbl_Bezetting[[#This Row],[Datum]])&lt;12,"voormiddag",IF(HOUR(Tbl_Bezetting[[#This Row],[Datum]])&gt;18,"avond","namiddag"))</f>
        <v>avond</v>
      </c>
      <c r="C475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75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75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75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75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75" s="73">
        <f ca="1">IF(Tbl_Bezetting[[#This Row],[Periode]]="avond",5-(COUNTBLANK(Tbl_Bezetting[[#This Row],[Biljart1]:[Biljart5]])),"-")</f>
        <v>0</v>
      </c>
    </row>
    <row r="476" spans="1:8" ht="20.100000000000001" customHeight="1" x14ac:dyDescent="0.35">
      <c r="A476" s="70">
        <f t="shared" si="11"/>
        <v>46433.25</v>
      </c>
      <c r="B476" s="71" t="str">
        <f>IF(HOUR(Tbl_Bezetting[[#This Row],[Datum]])&lt;12,"voormiddag",IF(HOUR(Tbl_Bezetting[[#This Row],[Datum]])&gt;18,"avond","namiddag"))</f>
        <v>voormiddag</v>
      </c>
      <c r="C476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76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76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76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76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76" s="83"/>
    </row>
    <row r="477" spans="1:8" ht="20.100000000000001" customHeight="1" x14ac:dyDescent="0.35">
      <c r="A477" s="74">
        <f t="shared" si="11"/>
        <v>46433.583333333336</v>
      </c>
      <c r="B477" s="75" t="str">
        <f>IF(HOUR(Tbl_Bezetting[[#This Row],[Datum]])&lt;12,"voormiddag",IF(HOUR(Tbl_Bezetting[[#This Row],[Datum]])&gt;18,"avond","namiddag"))</f>
        <v>namiddag</v>
      </c>
      <c r="C477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77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77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77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77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77" s="83"/>
    </row>
    <row r="478" spans="1:8" ht="20.100000000000001" customHeight="1" thickBot="1" x14ac:dyDescent="0.4">
      <c r="A478" s="77">
        <f t="shared" si="11"/>
        <v>46433.791666666664</v>
      </c>
      <c r="B478" s="78" t="str">
        <f>IF(HOUR(Tbl_Bezetting[[#This Row],[Datum]])&lt;12,"voormiddag",IF(HOUR(Tbl_Bezetting[[#This Row],[Datum]])&gt;18,"avond","namiddag"))</f>
        <v>avond</v>
      </c>
      <c r="C478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78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78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78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78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BC DAF 1 - - &gt;VL1086</v>
      </c>
      <c r="H478" s="73">
        <f ca="1">IF(Tbl_Bezetting[[#This Row],[Periode]]="avond",5-(COUNTBLANK(Tbl_Bezetting[[#This Row],[Biljart1]:[Biljart5]])),"-")</f>
        <v>1</v>
      </c>
    </row>
    <row r="479" spans="1:8" ht="20.100000000000001" customHeight="1" x14ac:dyDescent="0.35">
      <c r="A479" s="80">
        <f t="shared" si="11"/>
        <v>46434.25</v>
      </c>
      <c r="B479" s="81" t="str">
        <f>IF(HOUR(Tbl_Bezetting[[#This Row],[Datum]])&lt;12,"voormiddag",IF(HOUR(Tbl_Bezetting[[#This Row],[Datum]])&gt;18,"avond","namiddag"))</f>
        <v>voormiddag</v>
      </c>
      <c r="C479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79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79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79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79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79" s="83"/>
    </row>
    <row r="480" spans="1:8" ht="20.100000000000001" customHeight="1" x14ac:dyDescent="0.35">
      <c r="A480" s="84">
        <f t="shared" si="11"/>
        <v>46434.583333333336</v>
      </c>
      <c r="B480" s="85" t="str">
        <f>IF(HOUR(Tbl_Bezetting[[#This Row],[Datum]])&lt;12,"voormiddag",IF(HOUR(Tbl_Bezetting[[#This Row],[Datum]])&gt;18,"avond","namiddag"))</f>
        <v>namiddag</v>
      </c>
      <c r="C480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80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80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80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80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80" s="83"/>
    </row>
    <row r="481" spans="1:8" ht="20.100000000000001" customHeight="1" thickBot="1" x14ac:dyDescent="0.4">
      <c r="A481" s="87">
        <f t="shared" si="11"/>
        <v>46434.791666666664</v>
      </c>
      <c r="B481" s="88" t="str">
        <f>IF(HOUR(Tbl_Bezetting[[#This Row],[Datum]])&lt;12,"voormiddag",IF(HOUR(Tbl_Bezetting[[#This Row],[Datum]])&gt;18,"avond","namiddag"))</f>
        <v>avond</v>
      </c>
      <c r="C481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81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81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81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81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2  - DE MIDDEL 4 - - &gt;BA2B093</v>
      </c>
      <c r="H481" s="73">
        <f ca="1">IF(Tbl_Bezetting[[#This Row],[Periode]]="avond",5-(COUNTBLANK(Tbl_Bezetting[[#This Row],[Biljart1]:[Biljart5]])),"-")</f>
        <v>1</v>
      </c>
    </row>
    <row r="482" spans="1:8" ht="20.100000000000001" customHeight="1" x14ac:dyDescent="0.35">
      <c r="A482" s="70">
        <f t="shared" si="11"/>
        <v>46435.25</v>
      </c>
      <c r="B482" s="71" t="str">
        <f>IF(HOUR(Tbl_Bezetting[[#This Row],[Datum]])&lt;12,"voormiddag",IF(HOUR(Tbl_Bezetting[[#This Row],[Datum]])&gt;18,"avond","namiddag"))</f>
        <v>voormiddag</v>
      </c>
      <c r="C482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82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82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82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82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82" s="83"/>
    </row>
    <row r="483" spans="1:8" ht="20.100000000000001" customHeight="1" x14ac:dyDescent="0.35">
      <c r="A483" s="74">
        <f t="shared" si="11"/>
        <v>46435.583333333336</v>
      </c>
      <c r="B483" s="75" t="str">
        <f>IF(HOUR(Tbl_Bezetting[[#This Row],[Datum]])&lt;12,"voormiddag",IF(HOUR(Tbl_Bezetting[[#This Row],[Datum]])&gt;18,"avond","namiddag"))</f>
        <v>namiddag</v>
      </c>
      <c r="C483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83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83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83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83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83" s="83"/>
    </row>
    <row r="484" spans="1:8" ht="20.100000000000001" customHeight="1" thickBot="1" x14ac:dyDescent="0.4">
      <c r="A484" s="77">
        <f t="shared" si="11"/>
        <v>46435.791666666664</v>
      </c>
      <c r="B484" s="78" t="str">
        <f>IF(HOUR(Tbl_Bezetting[[#This Row],[Datum]])&lt;12,"voormiddag",IF(HOUR(Tbl_Bezetting[[#This Row],[Datum]])&gt;18,"avond","namiddag"))</f>
        <v>avond</v>
      </c>
      <c r="C484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84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84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84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84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5  - DE MIDDEL 2 - - &gt;VL2104</v>
      </c>
      <c r="H484" s="73">
        <f ca="1">IF(Tbl_Bezetting[[#This Row],[Periode]]="avond",5-(COUNTBLANK(Tbl_Bezetting[[#This Row],[Biljart1]:[Biljart5]])),"-")</f>
        <v>1</v>
      </c>
    </row>
    <row r="485" spans="1:8" ht="20.100000000000001" customHeight="1" x14ac:dyDescent="0.35">
      <c r="A485" s="80">
        <f t="shared" si="11"/>
        <v>46436.25</v>
      </c>
      <c r="B485" s="81" t="str">
        <f>IF(HOUR(Tbl_Bezetting[[#This Row],[Datum]])&lt;12,"voormiddag",IF(HOUR(Tbl_Bezetting[[#This Row],[Datum]])&gt;18,"avond","namiddag"))</f>
        <v>voormiddag</v>
      </c>
      <c r="C485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85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85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85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85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85" s="83"/>
    </row>
    <row r="486" spans="1:8" ht="20.100000000000001" customHeight="1" x14ac:dyDescent="0.35">
      <c r="A486" s="84">
        <f t="shared" si="11"/>
        <v>46436.583333333336</v>
      </c>
      <c r="B486" s="85" t="str">
        <f>IF(HOUR(Tbl_Bezetting[[#This Row],[Datum]])&lt;12,"voormiddag",IF(HOUR(Tbl_Bezetting[[#This Row],[Datum]])&gt;18,"avond","namiddag"))</f>
        <v>namiddag</v>
      </c>
      <c r="C486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86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86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486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86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486" s="83"/>
    </row>
    <row r="487" spans="1:8" ht="20.100000000000001" customHeight="1" thickBot="1" x14ac:dyDescent="0.4">
      <c r="A487" s="87">
        <f t="shared" si="11"/>
        <v>46436.791666666664</v>
      </c>
      <c r="B487" s="88" t="str">
        <f>IF(HOUR(Tbl_Bezetting[[#This Row],[Datum]])&lt;12,"voormiddag",IF(HOUR(Tbl_Bezetting[[#This Row],[Datum]])&gt;18,"avond","namiddag"))</f>
        <v>avond</v>
      </c>
      <c r="C487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87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87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87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87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BC DE PLOEG 2 - - &gt;BA2A098</v>
      </c>
      <c r="H487" s="73">
        <f ca="1">IF(Tbl_Bezetting[[#This Row],[Periode]]="avond",5-(COUNTBLANK(Tbl_Bezetting[[#This Row],[Biljart1]:[Biljart5]])),"-")</f>
        <v>1</v>
      </c>
    </row>
    <row r="488" spans="1:8" ht="20.100000000000001" customHeight="1" x14ac:dyDescent="0.35">
      <c r="A488" s="70">
        <f t="shared" si="11"/>
        <v>46437.25</v>
      </c>
      <c r="B488" s="71" t="str">
        <f>IF(HOUR(Tbl_Bezetting[[#This Row],[Datum]])&lt;12,"voormiddag",IF(HOUR(Tbl_Bezetting[[#This Row],[Datum]])&gt;18,"avond","namiddag"))</f>
        <v>voormiddag</v>
      </c>
      <c r="C488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88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88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Les - J-C - - &gt; Privé</v>
      </c>
      <c r="F488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Les - J-C - - &gt; Privé</v>
      </c>
      <c r="G488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Les - J-C - - &gt; Privé</v>
      </c>
      <c r="H488" s="83"/>
    </row>
    <row r="489" spans="1:8" ht="20.100000000000001" customHeight="1" x14ac:dyDescent="0.35">
      <c r="A489" s="74">
        <f t="shared" si="11"/>
        <v>46437.583333333336</v>
      </c>
      <c r="B489" s="75" t="str">
        <f>IF(HOUR(Tbl_Bezetting[[#This Row],[Datum]])&lt;12,"voormiddag",IF(HOUR(Tbl_Bezetting[[#This Row],[Datum]])&gt;18,"avond","namiddag"))</f>
        <v>namiddag</v>
      </c>
      <c r="C489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489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489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Les  -  - - Privé- -&gt; </v>
      </c>
      <c r="F489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489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Les  -  - - Privé- -&gt; </v>
      </c>
      <c r="H489" s="83"/>
    </row>
    <row r="490" spans="1:8" ht="20.100000000000001" customHeight="1" thickBot="1" x14ac:dyDescent="0.4">
      <c r="A490" s="77">
        <f t="shared" si="11"/>
        <v>46437.791666666664</v>
      </c>
      <c r="B490" s="78" t="str">
        <f>IF(HOUR(Tbl_Bezetting[[#This Row],[Datum]])&lt;12,"voormiddag",IF(HOUR(Tbl_Bezetting[[#This Row],[Datum]])&gt;18,"avond","namiddag"))</f>
        <v>avond</v>
      </c>
      <c r="C490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90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90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1  - DE LEUG 1 - - &gt;KA086</v>
      </c>
      <c r="F490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90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90" s="73">
        <f ca="1">IF(Tbl_Bezetting[[#This Row],[Periode]]="avond",5-(COUNTBLANK(Tbl_Bezetting[[#This Row],[Biljart1]:[Biljart5]])),"-")</f>
        <v>1</v>
      </c>
    </row>
    <row r="491" spans="1:8" ht="20.100000000000001" customHeight="1" x14ac:dyDescent="0.35">
      <c r="A491" s="80">
        <f t="shared" si="11"/>
        <v>46438.25</v>
      </c>
      <c r="B491" s="81" t="str">
        <f>IF(HOUR(Tbl_Bezetting[[#This Row],[Datum]])&lt;12,"voormiddag",IF(HOUR(Tbl_Bezetting[[#This Row],[Datum]])&gt;18,"avond","namiddag"))</f>
        <v>voormiddag</v>
      </c>
      <c r="C491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91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91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91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91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91" s="83"/>
    </row>
    <row r="492" spans="1:8" ht="20.100000000000001" customHeight="1" x14ac:dyDescent="0.35">
      <c r="A492" s="84">
        <f t="shared" si="11"/>
        <v>46438.583333333336</v>
      </c>
      <c r="B492" s="85" t="str">
        <f>IF(HOUR(Tbl_Bezetting[[#This Row],[Datum]])&lt;12,"voormiddag",IF(HOUR(Tbl_Bezetting[[#This Row],[Datum]])&gt;18,"avond","namiddag"))</f>
        <v>namiddag</v>
      </c>
      <c r="C492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92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92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92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92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92" s="83"/>
    </row>
    <row r="493" spans="1:8" ht="20.100000000000001" customHeight="1" thickBot="1" x14ac:dyDescent="0.4">
      <c r="A493" s="87">
        <f t="shared" si="11"/>
        <v>46438.791666666664</v>
      </c>
      <c r="B493" s="88" t="str">
        <f>IF(HOUR(Tbl_Bezetting[[#This Row],[Datum]])&lt;12,"voormiddag",IF(HOUR(Tbl_Bezetting[[#This Row],[Datum]])&gt;18,"avond","namiddag"))</f>
        <v>avond</v>
      </c>
      <c r="C493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93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93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93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93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93" s="73">
        <f ca="1">IF(Tbl_Bezetting[[#This Row],[Periode]]="avond",5-(COUNTBLANK(Tbl_Bezetting[[#This Row],[Biljart1]:[Biljart5]])),"-")</f>
        <v>0</v>
      </c>
    </row>
    <row r="494" spans="1:8" ht="20.100000000000001" customHeight="1" x14ac:dyDescent="0.35">
      <c r="A494" s="70">
        <f t="shared" si="11"/>
        <v>46439.25</v>
      </c>
      <c r="B494" s="71" t="str">
        <f>IF(HOUR(Tbl_Bezetting[[#This Row],[Datum]])&lt;12,"voormiddag",IF(HOUR(Tbl_Bezetting[[#This Row],[Datum]])&gt;18,"avond","namiddag"))</f>
        <v>voormiddag</v>
      </c>
      <c r="C494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494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494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494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494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494" s="83"/>
    </row>
    <row r="495" spans="1:8" ht="20.100000000000001" customHeight="1" x14ac:dyDescent="0.35">
      <c r="A495" s="74">
        <f t="shared" si="11"/>
        <v>46439.583333333336</v>
      </c>
      <c r="B495" s="75" t="str">
        <f>IF(HOUR(Tbl_Bezetting[[#This Row],[Datum]])&lt;12,"voormiddag",IF(HOUR(Tbl_Bezetting[[#This Row],[Datum]])&gt;18,"avond","namiddag"))</f>
        <v>namiddag</v>
      </c>
      <c r="C495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95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95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95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95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95" s="83"/>
    </row>
    <row r="496" spans="1:8" ht="20.100000000000001" customHeight="1" thickBot="1" x14ac:dyDescent="0.4">
      <c r="A496" s="77">
        <f t="shared" si="11"/>
        <v>46439.791666666664</v>
      </c>
      <c r="B496" s="78" t="str">
        <f>IF(HOUR(Tbl_Bezetting[[#This Row],[Datum]])&lt;12,"voormiddag",IF(HOUR(Tbl_Bezetting[[#This Row],[Datum]])&gt;18,"avond","namiddag"))</f>
        <v>avond</v>
      </c>
      <c r="C496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96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96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96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96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96" s="73">
        <f ca="1">IF(Tbl_Bezetting[[#This Row],[Periode]]="avond",5-(COUNTBLANK(Tbl_Bezetting[[#This Row],[Biljart1]:[Biljart5]])),"-")</f>
        <v>0</v>
      </c>
    </row>
    <row r="497" spans="1:8" ht="20.100000000000001" customHeight="1" x14ac:dyDescent="0.35">
      <c r="A497" s="80">
        <f t="shared" si="11"/>
        <v>46440.25</v>
      </c>
      <c r="B497" s="81" t="str">
        <f>IF(HOUR(Tbl_Bezetting[[#This Row],[Datum]])&lt;12,"voormiddag",IF(HOUR(Tbl_Bezetting[[#This Row],[Datum]])&gt;18,"avond","namiddag"))</f>
        <v>voormiddag</v>
      </c>
      <c r="C497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97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97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97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97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97" s="83"/>
    </row>
    <row r="498" spans="1:8" ht="20.100000000000001" customHeight="1" x14ac:dyDescent="0.35">
      <c r="A498" s="84">
        <f t="shared" si="11"/>
        <v>46440.583333333336</v>
      </c>
      <c r="B498" s="85" t="str">
        <f>IF(HOUR(Tbl_Bezetting[[#This Row],[Datum]])&lt;12,"voormiddag",IF(HOUR(Tbl_Bezetting[[#This Row],[Datum]])&gt;18,"avond","namiddag"))</f>
        <v>namiddag</v>
      </c>
      <c r="C498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98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98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98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98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98" s="83"/>
    </row>
    <row r="499" spans="1:8" ht="20.100000000000001" customHeight="1" thickBot="1" x14ac:dyDescent="0.4">
      <c r="A499" s="87">
        <f t="shared" si="11"/>
        <v>46440.791666666664</v>
      </c>
      <c r="B499" s="88" t="str">
        <f>IF(HOUR(Tbl_Bezetting[[#This Row],[Datum]])&lt;12,"voormiddag",IF(HOUR(Tbl_Bezetting[[#This Row],[Datum]])&gt;18,"avond","namiddag"))</f>
        <v>avond</v>
      </c>
      <c r="C499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99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99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99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99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99" s="73">
        <f ca="1">IF(Tbl_Bezetting[[#This Row],[Periode]]="avond",5-(COUNTBLANK(Tbl_Bezetting[[#This Row],[Biljart1]:[Biljart5]])),"-")</f>
        <v>0</v>
      </c>
    </row>
    <row r="500" spans="1:8" ht="20.100000000000001" customHeight="1" x14ac:dyDescent="0.35">
      <c r="A500" s="70">
        <f t="shared" si="11"/>
        <v>46441.25</v>
      </c>
      <c r="B500" s="71" t="str">
        <f>IF(HOUR(Tbl_Bezetting[[#This Row],[Datum]])&lt;12,"voormiddag",IF(HOUR(Tbl_Bezetting[[#This Row],[Datum]])&gt;18,"avond","namiddag"))</f>
        <v>voormiddag</v>
      </c>
      <c r="C500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00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00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00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00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00" s="83"/>
    </row>
    <row r="501" spans="1:8" ht="20.100000000000001" customHeight="1" x14ac:dyDescent="0.35">
      <c r="A501" s="74">
        <f t="shared" si="11"/>
        <v>46441.583333333336</v>
      </c>
      <c r="B501" s="75" t="str">
        <f>IF(HOUR(Tbl_Bezetting[[#This Row],[Datum]])&lt;12,"voormiddag",IF(HOUR(Tbl_Bezetting[[#This Row],[Datum]])&gt;18,"avond","namiddag"))</f>
        <v>namiddag</v>
      </c>
      <c r="C501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Wildert 2 - Rooie Bal 2- -&gt; GSE</v>
      </c>
      <c r="D501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Wildert 2 - Rooie Bal 2- -&gt; GSE</v>
      </c>
      <c r="E501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01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01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01" s="83"/>
    </row>
    <row r="502" spans="1:8" ht="20.100000000000001" customHeight="1" thickBot="1" x14ac:dyDescent="0.4">
      <c r="A502" s="77">
        <f t="shared" si="11"/>
        <v>46441.791666666664</v>
      </c>
      <c r="B502" s="78" t="str">
        <f>IF(HOUR(Tbl_Bezetting[[#This Row],[Datum]])&lt;12,"voormiddag",IF(HOUR(Tbl_Bezetting[[#This Row],[Datum]])&gt;18,"avond","namiddag"))</f>
        <v>avond</v>
      </c>
      <c r="C502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02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 2  - Zevenbergen 1 - - &gt;VH1057</v>
      </c>
      <c r="E502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02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02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02" s="73">
        <f ca="1">IF(Tbl_Bezetting[[#This Row],[Periode]]="avond",5-(COUNTBLANK(Tbl_Bezetting[[#This Row],[Biljart1]:[Biljart5]])),"-")</f>
        <v>1</v>
      </c>
    </row>
    <row r="503" spans="1:8" ht="20.100000000000001" customHeight="1" x14ac:dyDescent="0.35">
      <c r="A503" s="80">
        <f t="shared" si="11"/>
        <v>46442.25</v>
      </c>
      <c r="B503" s="81" t="str">
        <f>IF(HOUR(Tbl_Bezetting[[#This Row],[Datum]])&lt;12,"voormiddag",IF(HOUR(Tbl_Bezetting[[#This Row],[Datum]])&gt;18,"avond","namiddag"))</f>
        <v>voormiddag</v>
      </c>
      <c r="C503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03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03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03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03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03" s="83"/>
    </row>
    <row r="504" spans="1:8" ht="20.100000000000001" customHeight="1" x14ac:dyDescent="0.35">
      <c r="A504" s="84">
        <f t="shared" si="11"/>
        <v>46442.583333333336</v>
      </c>
      <c r="B504" s="85" t="str">
        <f>IF(HOUR(Tbl_Bezetting[[#This Row],[Datum]])&lt;12,"voormiddag",IF(HOUR(Tbl_Bezetting[[#This Row],[Datum]])&gt;18,"avond","namiddag"))</f>
        <v>namiddag</v>
      </c>
      <c r="C504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04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04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04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04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04" s="83"/>
    </row>
    <row r="505" spans="1:8" ht="20.100000000000001" customHeight="1" thickBot="1" x14ac:dyDescent="0.4">
      <c r="A505" s="87">
        <f t="shared" ref="A505:A568" si="12">A499+2</f>
        <v>46442.791666666664</v>
      </c>
      <c r="B505" s="88" t="str">
        <f>IF(HOUR(Tbl_Bezetting[[#This Row],[Datum]])&lt;12,"voormiddag",IF(HOUR(Tbl_Bezetting[[#This Row],[Datum]])&gt;18,"avond","namiddag"))</f>
        <v>avond</v>
      </c>
      <c r="C505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05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05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05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05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05" s="73">
        <f ca="1">IF(Tbl_Bezetting[[#This Row],[Periode]]="avond",5-(COUNTBLANK(Tbl_Bezetting[[#This Row],[Biljart1]:[Biljart5]])),"-")</f>
        <v>0</v>
      </c>
    </row>
    <row r="506" spans="1:8" ht="20.100000000000001" customHeight="1" x14ac:dyDescent="0.35">
      <c r="A506" s="70">
        <f t="shared" si="12"/>
        <v>46443.25</v>
      </c>
      <c r="B506" s="71" t="str">
        <f>IF(HOUR(Tbl_Bezetting[[#This Row],[Datum]])&lt;12,"voormiddag",IF(HOUR(Tbl_Bezetting[[#This Row],[Datum]])&gt;18,"avond","namiddag"))</f>
        <v>voormiddag</v>
      </c>
      <c r="C506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06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06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06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06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06" s="83"/>
    </row>
    <row r="507" spans="1:8" ht="20.100000000000001" customHeight="1" x14ac:dyDescent="0.35">
      <c r="A507" s="74">
        <f t="shared" si="12"/>
        <v>46443.583333333336</v>
      </c>
      <c r="B507" s="75" t="str">
        <f>IF(HOUR(Tbl_Bezetting[[#This Row],[Datum]])&lt;12,"voormiddag",IF(HOUR(Tbl_Bezetting[[#This Row],[Datum]])&gt;18,"avond","namiddag"))</f>
        <v>namiddag</v>
      </c>
      <c r="C507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07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07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07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507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507" s="83"/>
    </row>
    <row r="508" spans="1:8" ht="20.100000000000001" customHeight="1" thickBot="1" x14ac:dyDescent="0.4">
      <c r="A508" s="77">
        <f t="shared" si="12"/>
        <v>46443.791666666664</v>
      </c>
      <c r="B508" s="78" t="str">
        <f>IF(HOUR(Tbl_Bezetting[[#This Row],[Datum]])&lt;12,"voormiddag",IF(HOUR(Tbl_Bezetting[[#This Row],[Datum]])&gt;18,"avond","namiddag"))</f>
        <v>avond</v>
      </c>
      <c r="C508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08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08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1  - Den Eik 1 - - &gt;VH1056</v>
      </c>
      <c r="F508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08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08" s="73">
        <f ca="1">IF(Tbl_Bezetting[[#This Row],[Periode]]="avond",5-(COUNTBLANK(Tbl_Bezetting[[#This Row],[Biljart1]:[Biljart5]])),"-")</f>
        <v>1</v>
      </c>
    </row>
    <row r="509" spans="1:8" ht="20.100000000000001" customHeight="1" x14ac:dyDescent="0.35">
      <c r="A509" s="80">
        <f t="shared" si="12"/>
        <v>46444.25</v>
      </c>
      <c r="B509" s="81" t="str">
        <f>IF(HOUR(Tbl_Bezetting[[#This Row],[Datum]])&lt;12,"voormiddag",IF(HOUR(Tbl_Bezetting[[#This Row],[Datum]])&gt;18,"avond","namiddag"))</f>
        <v>voormiddag</v>
      </c>
      <c r="C509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09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09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09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09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09" s="83"/>
    </row>
    <row r="510" spans="1:8" ht="20.100000000000001" customHeight="1" x14ac:dyDescent="0.35">
      <c r="A510" s="84">
        <f t="shared" si="12"/>
        <v>46444.583333333336</v>
      </c>
      <c r="B510" s="85" t="str">
        <f>IF(HOUR(Tbl_Bezetting[[#This Row],[Datum]])&lt;12,"voormiddag",IF(HOUR(Tbl_Bezetting[[#This Row],[Datum]])&gt;18,"avond","namiddag"))</f>
        <v>namiddag</v>
      </c>
      <c r="C510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510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510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10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10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10" s="83"/>
    </row>
    <row r="511" spans="1:8" ht="20.100000000000001" customHeight="1" thickBot="1" x14ac:dyDescent="0.4">
      <c r="A511" s="87">
        <f t="shared" si="12"/>
        <v>46444.791666666664</v>
      </c>
      <c r="B511" s="88" t="str">
        <f>IF(HOUR(Tbl_Bezetting[[#This Row],[Datum]])&lt;12,"voormiddag",IF(HOUR(Tbl_Bezetting[[#This Row],[Datum]])&gt;18,"avond","namiddag"))</f>
        <v>avond</v>
      </c>
      <c r="C511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11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11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11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 1  - BC LUGO 2 - - &gt;DM2D080</v>
      </c>
      <c r="G511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11" s="73">
        <f ca="1">IF(Tbl_Bezetting[[#This Row],[Periode]]="avond",5-(COUNTBLANK(Tbl_Bezetting[[#This Row],[Biljart1]:[Biljart5]])),"-")</f>
        <v>1</v>
      </c>
    </row>
    <row r="512" spans="1:8" ht="20.100000000000001" customHeight="1" x14ac:dyDescent="0.35">
      <c r="A512" s="70">
        <f t="shared" si="12"/>
        <v>46445.25</v>
      </c>
      <c r="B512" s="71" t="str">
        <f>IF(HOUR(Tbl_Bezetting[[#This Row],[Datum]])&lt;12,"voormiddag",IF(HOUR(Tbl_Bezetting[[#This Row],[Datum]])&gt;18,"avond","namiddag"))</f>
        <v>voormiddag</v>
      </c>
      <c r="C512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12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12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12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12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12" s="83"/>
    </row>
    <row r="513" spans="1:8" ht="20.100000000000001" customHeight="1" x14ac:dyDescent="0.35">
      <c r="A513" s="74">
        <f t="shared" si="12"/>
        <v>46445.583333333336</v>
      </c>
      <c r="B513" s="75" t="str">
        <f>IF(HOUR(Tbl_Bezetting[[#This Row],[Datum]])&lt;12,"voormiddag",IF(HOUR(Tbl_Bezetting[[#This Row],[Datum]])&gt;18,"avond","namiddag"))</f>
        <v>namiddag</v>
      </c>
      <c r="C513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13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13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13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13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13" s="83"/>
    </row>
    <row r="514" spans="1:8" ht="20.100000000000001" customHeight="1" thickBot="1" x14ac:dyDescent="0.4">
      <c r="A514" s="77">
        <f t="shared" si="12"/>
        <v>46445.791666666664</v>
      </c>
      <c r="B514" s="78" t="str">
        <f>IF(HOUR(Tbl_Bezetting[[#This Row],[Datum]])&lt;12,"voormiddag",IF(HOUR(Tbl_Bezetting[[#This Row],[Datum]])&gt;18,"avond","namiddag"))</f>
        <v>avond</v>
      </c>
      <c r="C514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 1  - Huis Ten Halve 3- - &gt;PDF</v>
      </c>
      <c r="D514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 1  - Huis Ten Halve 3- - &gt;PDF</v>
      </c>
      <c r="E514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14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14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14" s="73">
        <f ca="1">IF(Tbl_Bezetting[[#This Row],[Periode]]="avond",5-(COUNTBLANK(Tbl_Bezetting[[#This Row],[Biljart1]:[Biljart5]])),"-")</f>
        <v>2</v>
      </c>
    </row>
    <row r="515" spans="1:8" ht="20.100000000000001" customHeight="1" x14ac:dyDescent="0.35">
      <c r="A515" s="80">
        <f t="shared" si="12"/>
        <v>46446.25</v>
      </c>
      <c r="B515" s="81" t="str">
        <f>IF(HOUR(Tbl_Bezetting[[#This Row],[Datum]])&lt;12,"voormiddag",IF(HOUR(Tbl_Bezetting[[#This Row],[Datum]])&gt;18,"avond","namiddag"))</f>
        <v>voormiddag</v>
      </c>
      <c r="C515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515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515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515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515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515" s="83"/>
    </row>
    <row r="516" spans="1:8" ht="20.100000000000001" customHeight="1" x14ac:dyDescent="0.35">
      <c r="A516" s="84">
        <f t="shared" si="12"/>
        <v>46446.583333333336</v>
      </c>
      <c r="B516" s="85" t="str">
        <f>IF(HOUR(Tbl_Bezetting[[#This Row],[Datum]])&lt;12,"voormiddag",IF(HOUR(Tbl_Bezetting[[#This Row],[Datum]])&gt;18,"avond","namiddag"))</f>
        <v>namiddag</v>
      </c>
      <c r="C516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16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16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16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16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16" s="83"/>
    </row>
    <row r="517" spans="1:8" ht="20.100000000000001" customHeight="1" thickBot="1" x14ac:dyDescent="0.4">
      <c r="A517" s="87">
        <f t="shared" si="12"/>
        <v>46446.791666666664</v>
      </c>
      <c r="B517" s="88" t="str">
        <f>IF(HOUR(Tbl_Bezetting[[#This Row],[Datum]])&lt;12,"voormiddag",IF(HOUR(Tbl_Bezetting[[#This Row],[Datum]])&gt;18,"avond","namiddag"))</f>
        <v>avond</v>
      </c>
      <c r="C517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17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17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17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17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17" s="73">
        <f ca="1">IF(Tbl_Bezetting[[#This Row],[Periode]]="avond",5-(COUNTBLANK(Tbl_Bezetting[[#This Row],[Biljart1]:[Biljart5]])),"-")</f>
        <v>0</v>
      </c>
    </row>
    <row r="518" spans="1:8" ht="20.100000000000001" customHeight="1" x14ac:dyDescent="0.35">
      <c r="A518" s="70">
        <f t="shared" si="12"/>
        <v>46447.25</v>
      </c>
      <c r="B518" s="71" t="str">
        <f>IF(HOUR(Tbl_Bezetting[[#This Row],[Datum]])&lt;12,"voormiddag",IF(HOUR(Tbl_Bezetting[[#This Row],[Datum]])&gt;18,"avond","namiddag"))</f>
        <v>voormiddag</v>
      </c>
      <c r="C518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18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18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18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18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18" s="83"/>
    </row>
    <row r="519" spans="1:8" ht="20.100000000000001" customHeight="1" x14ac:dyDescent="0.35">
      <c r="A519" s="74">
        <f t="shared" si="12"/>
        <v>46447.583333333336</v>
      </c>
      <c r="B519" s="75" t="str">
        <f>IF(HOUR(Tbl_Bezetting[[#This Row],[Datum]])&lt;12,"voormiddag",IF(HOUR(Tbl_Bezetting[[#This Row],[Datum]])&gt;18,"avond","namiddag"))</f>
        <v>namiddag</v>
      </c>
      <c r="C519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19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19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19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19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19" s="83"/>
    </row>
    <row r="520" spans="1:8" ht="20.100000000000001" customHeight="1" thickBot="1" x14ac:dyDescent="0.4">
      <c r="A520" s="77">
        <f t="shared" si="12"/>
        <v>46447.791666666664</v>
      </c>
      <c r="B520" s="78" t="str">
        <f>IF(HOUR(Tbl_Bezetting[[#This Row],[Datum]])&lt;12,"voormiddag",IF(HOUR(Tbl_Bezetting[[#This Row],[Datum]])&gt;18,"avond","namiddag"))</f>
        <v>avond</v>
      </c>
      <c r="C520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20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20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SCHIL-DORP 2 - - &gt;KA094</v>
      </c>
      <c r="F520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20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3  - DE MIDDEL 5 - - &gt;VL2110</v>
      </c>
      <c r="H520" s="73">
        <f ca="1">IF(Tbl_Bezetting[[#This Row],[Periode]]="avond",5-(COUNTBLANK(Tbl_Bezetting[[#This Row],[Biljart1]:[Biljart5]])),"-")</f>
        <v>2</v>
      </c>
    </row>
    <row r="521" spans="1:8" ht="20.100000000000001" customHeight="1" x14ac:dyDescent="0.35">
      <c r="A521" s="80">
        <f t="shared" si="12"/>
        <v>46448.25</v>
      </c>
      <c r="B521" s="81" t="str">
        <f>IF(HOUR(Tbl_Bezetting[[#This Row],[Datum]])&lt;12,"voormiddag",IF(HOUR(Tbl_Bezetting[[#This Row],[Datum]])&gt;18,"avond","namiddag"))</f>
        <v>voormiddag</v>
      </c>
      <c r="C521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21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21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21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21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21" s="83"/>
    </row>
    <row r="522" spans="1:8" ht="20.100000000000001" customHeight="1" x14ac:dyDescent="0.35">
      <c r="A522" s="84">
        <f t="shared" si="12"/>
        <v>46448.583333333336</v>
      </c>
      <c r="B522" s="85" t="str">
        <f>IF(HOUR(Tbl_Bezetting[[#This Row],[Datum]])&lt;12,"voormiddag",IF(HOUR(Tbl_Bezetting[[#This Row],[Datum]])&gt;18,"avond","namiddag"))</f>
        <v>namiddag</v>
      </c>
      <c r="C522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Wildert 2 - Wildert 1- -&gt; B/N</v>
      </c>
      <c r="D522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Wildert 2 - Wildert 1- -&gt; B/N</v>
      </c>
      <c r="E522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522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22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22" s="83"/>
    </row>
    <row r="523" spans="1:8" ht="20.100000000000001" customHeight="1" thickBot="1" x14ac:dyDescent="0.4">
      <c r="A523" s="87">
        <f t="shared" si="12"/>
        <v>46448.791666666664</v>
      </c>
      <c r="B523" s="88" t="str">
        <f>IF(HOUR(Tbl_Bezetting[[#This Row],[Datum]])&lt;12,"voormiddag",IF(HOUR(Tbl_Bezetting[[#This Row],[Datum]])&gt;18,"avond","namiddag"))</f>
        <v>avond</v>
      </c>
      <c r="C523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4  - BC DE PLOEG 1 - - &gt;VL1093</v>
      </c>
      <c r="D523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23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NOORDERKEMPEN 1 - MR SMEDERIJ - - &gt;VL2112</v>
      </c>
      <c r="F523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23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6  - DE MIDDEL 2 - - &gt;BA2B101</v>
      </c>
      <c r="H523" s="73">
        <f ca="1">IF(Tbl_Bezetting[[#This Row],[Periode]]="avond",5-(COUNTBLANK(Tbl_Bezetting[[#This Row],[Biljart1]:[Biljart5]])),"-")</f>
        <v>3</v>
      </c>
    </row>
    <row r="524" spans="1:8" ht="20.100000000000001" customHeight="1" x14ac:dyDescent="0.35">
      <c r="A524" s="70">
        <f t="shared" si="12"/>
        <v>46449.25</v>
      </c>
      <c r="B524" s="71" t="str">
        <f>IF(HOUR(Tbl_Bezetting[[#This Row],[Datum]])&lt;12,"voormiddag",IF(HOUR(Tbl_Bezetting[[#This Row],[Datum]])&gt;18,"avond","namiddag"))</f>
        <v>voormiddag</v>
      </c>
      <c r="C524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24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24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24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24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24" s="83"/>
    </row>
    <row r="525" spans="1:8" ht="20.100000000000001" customHeight="1" x14ac:dyDescent="0.35">
      <c r="A525" s="74">
        <f t="shared" si="12"/>
        <v>46449.583333333336</v>
      </c>
      <c r="B525" s="75" t="str">
        <f>IF(HOUR(Tbl_Bezetting[[#This Row],[Datum]])&lt;12,"voormiddag",IF(HOUR(Tbl_Bezetting[[#This Row],[Datum]])&gt;18,"avond","namiddag"))</f>
        <v>namiddag</v>
      </c>
      <c r="C525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25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25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25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25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25" s="83"/>
    </row>
    <row r="526" spans="1:8" ht="20.100000000000001" customHeight="1" thickBot="1" x14ac:dyDescent="0.4">
      <c r="A526" s="77">
        <f t="shared" si="12"/>
        <v>46449.791666666664</v>
      </c>
      <c r="B526" s="78" t="str">
        <f>IF(HOUR(Tbl_Bezetting[[#This Row],[Datum]])&lt;12,"voormiddag",IF(HOUR(Tbl_Bezetting[[#This Row],[Datum]])&gt;18,"avond","namiddag"))</f>
        <v>avond</v>
      </c>
      <c r="C526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26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26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9 - De Nieuwe Kroon 1- - &gt;ADL 123316</v>
      </c>
      <c r="F526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26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 - AVENUE 1 - - &gt;DK2B104</v>
      </c>
      <c r="H526" s="73">
        <f ca="1">IF(Tbl_Bezetting[[#This Row],[Periode]]="avond",5-(COUNTBLANK(Tbl_Bezetting[[#This Row],[Biljart1]:[Biljart5]])),"-")</f>
        <v>2</v>
      </c>
    </row>
    <row r="527" spans="1:8" ht="20.100000000000001" customHeight="1" x14ac:dyDescent="0.35">
      <c r="A527" s="80">
        <f t="shared" si="12"/>
        <v>46450.25</v>
      </c>
      <c r="B527" s="81" t="str">
        <f>IF(HOUR(Tbl_Bezetting[[#This Row],[Datum]])&lt;12,"voormiddag",IF(HOUR(Tbl_Bezetting[[#This Row],[Datum]])&gt;18,"avond","namiddag"))</f>
        <v>voormiddag</v>
      </c>
      <c r="C527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27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27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27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27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27" s="83"/>
    </row>
    <row r="528" spans="1:8" ht="20.100000000000001" customHeight="1" x14ac:dyDescent="0.35">
      <c r="A528" s="84">
        <f t="shared" si="12"/>
        <v>46450.583333333336</v>
      </c>
      <c r="B528" s="85" t="str">
        <f>IF(HOUR(Tbl_Bezetting[[#This Row],[Datum]])&lt;12,"voormiddag",IF(HOUR(Tbl_Bezetting[[#This Row],[Datum]])&gt;18,"avond","namiddag"))</f>
        <v>namiddag</v>
      </c>
      <c r="C528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28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528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528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528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528" s="83"/>
    </row>
    <row r="529" spans="1:8" ht="20.100000000000001" customHeight="1" thickBot="1" x14ac:dyDescent="0.4">
      <c r="A529" s="87">
        <f t="shared" si="12"/>
        <v>46450.791666666664</v>
      </c>
      <c r="B529" s="88" t="str">
        <f>IF(HOUR(Tbl_Bezetting[[#This Row],[Datum]])&lt;12,"voormiddag",IF(HOUR(Tbl_Bezetting[[#This Row],[Datum]])&gt;18,"avond","namiddag"))</f>
        <v>avond</v>
      </c>
      <c r="C529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3  - DE MIDDEL 5 - - &gt;BA2A103</v>
      </c>
      <c r="D529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29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BC DE STER 1 - - &gt;KA093</v>
      </c>
      <c r="F529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29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BC KAPELSE 2 - - &gt;BA2A100</v>
      </c>
      <c r="H529" s="73">
        <f ca="1">IF(Tbl_Bezetting[[#This Row],[Periode]]="avond",5-(COUNTBLANK(Tbl_Bezetting[[#This Row],[Biljart1]:[Biljart5]])),"-")</f>
        <v>3</v>
      </c>
    </row>
    <row r="530" spans="1:8" ht="20.100000000000001" customHeight="1" x14ac:dyDescent="0.35">
      <c r="A530" s="70">
        <f t="shared" si="12"/>
        <v>46451.25</v>
      </c>
      <c r="B530" s="71" t="str">
        <f>IF(HOUR(Tbl_Bezetting[[#This Row],[Datum]])&lt;12,"voormiddag",IF(HOUR(Tbl_Bezetting[[#This Row],[Datum]])&gt;18,"avond","namiddag"))</f>
        <v>voormiddag</v>
      </c>
      <c r="C530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30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30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Les - J-C - - &gt; Privé</v>
      </c>
      <c r="F530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Les - J-C - - &gt; Privé</v>
      </c>
      <c r="G530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Les - J-C - - &gt; Privé</v>
      </c>
      <c r="H530" s="83"/>
    </row>
    <row r="531" spans="1:8" ht="20.100000000000001" customHeight="1" x14ac:dyDescent="0.35">
      <c r="A531" s="74">
        <f t="shared" si="12"/>
        <v>46451.583333333336</v>
      </c>
      <c r="B531" s="75" t="str">
        <f>IF(HOUR(Tbl_Bezetting[[#This Row],[Datum]])&lt;12,"voormiddag",IF(HOUR(Tbl_Bezetting[[#This Row],[Datum]])&gt;18,"avond","namiddag"))</f>
        <v>namiddag</v>
      </c>
      <c r="C531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31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31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Les  -  - - Privé- -&gt; </v>
      </c>
      <c r="F531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Les  -  - - Privé- -&gt; </v>
      </c>
      <c r="G531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Les  -  - - Privé- -&gt; </v>
      </c>
      <c r="H531" s="83"/>
    </row>
    <row r="532" spans="1:8" ht="20.100000000000001" customHeight="1" thickBot="1" x14ac:dyDescent="0.4">
      <c r="A532" s="77">
        <f t="shared" si="12"/>
        <v>46451.791666666664</v>
      </c>
      <c r="B532" s="78" t="str">
        <f>IF(HOUR(Tbl_Bezetting[[#This Row],[Datum]])&lt;12,"voormiddag",IF(HOUR(Tbl_Bezetting[[#This Row],[Datum]])&gt;18,"avond","namiddag"))</f>
        <v>avond</v>
      </c>
      <c r="C532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MIDDEL 1 - GEESTEN- - &gt;KPU-1</v>
      </c>
      <c r="D532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MIDDEL 1 - GEESTEN- - &gt;KPU-1</v>
      </c>
      <c r="E532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32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 2 - Starrenhof - - &gt;KAPU-2</v>
      </c>
      <c r="G532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2 - Starrenhof - - &gt;KAPU-2</v>
      </c>
      <c r="H532" s="73">
        <f ca="1">IF(Tbl_Bezetting[[#This Row],[Periode]]="avond",5-(COUNTBLANK(Tbl_Bezetting[[#This Row],[Biljart1]:[Biljart5]])),"-")</f>
        <v>4</v>
      </c>
    </row>
    <row r="533" spans="1:8" ht="20.100000000000001" customHeight="1" x14ac:dyDescent="0.35">
      <c r="A533" s="80">
        <f t="shared" si="12"/>
        <v>46452.25</v>
      </c>
      <c r="B533" s="81" t="str">
        <f>IF(HOUR(Tbl_Bezetting[[#This Row],[Datum]])&lt;12,"voormiddag",IF(HOUR(Tbl_Bezetting[[#This Row],[Datum]])&gt;18,"avond","namiddag"))</f>
        <v>voormiddag</v>
      </c>
      <c r="C533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33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33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33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33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33" s="83"/>
    </row>
    <row r="534" spans="1:8" ht="20.100000000000001" customHeight="1" x14ac:dyDescent="0.35">
      <c r="A534" s="84">
        <f t="shared" si="12"/>
        <v>46452.583333333336</v>
      </c>
      <c r="B534" s="85" t="str">
        <f>IF(HOUR(Tbl_Bezetting[[#This Row],[Datum]])&lt;12,"voormiddag",IF(HOUR(Tbl_Bezetting[[#This Row],[Datum]])&gt;18,"avond","namiddag"))</f>
        <v>namiddag</v>
      </c>
      <c r="C534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34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34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34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34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34" s="83"/>
    </row>
    <row r="535" spans="1:8" ht="20.100000000000001" customHeight="1" thickBot="1" x14ac:dyDescent="0.4">
      <c r="A535" s="87">
        <f t="shared" si="12"/>
        <v>46452.791666666664</v>
      </c>
      <c r="B535" s="88" t="str">
        <f>IF(HOUR(Tbl_Bezetting[[#This Row],[Datum]])&lt;12,"voormiddag",IF(HOUR(Tbl_Bezetting[[#This Row],[Datum]])&gt;18,"avond","namiddag"))</f>
        <v>avond</v>
      </c>
      <c r="C535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35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35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35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35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35" s="73">
        <f ca="1">IF(Tbl_Bezetting[[#This Row],[Periode]]="avond",5-(COUNTBLANK(Tbl_Bezetting[[#This Row],[Biljart1]:[Biljart5]])),"-")</f>
        <v>0</v>
      </c>
    </row>
    <row r="536" spans="1:8" ht="20.100000000000001" customHeight="1" x14ac:dyDescent="0.35">
      <c r="A536" s="70">
        <f t="shared" si="12"/>
        <v>46453.25</v>
      </c>
      <c r="B536" s="71" t="str">
        <f>IF(HOUR(Tbl_Bezetting[[#This Row],[Datum]])&lt;12,"voormiddag",IF(HOUR(Tbl_Bezetting[[#This Row],[Datum]])&gt;18,"avond","namiddag"))</f>
        <v>voormiddag</v>
      </c>
      <c r="C536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536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536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536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536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536" s="83"/>
    </row>
    <row r="537" spans="1:8" ht="20.100000000000001" customHeight="1" x14ac:dyDescent="0.35">
      <c r="A537" s="74">
        <f t="shared" si="12"/>
        <v>46453.583333333336</v>
      </c>
      <c r="B537" s="75" t="str">
        <f>IF(HOUR(Tbl_Bezetting[[#This Row],[Datum]])&lt;12,"voormiddag",IF(HOUR(Tbl_Bezetting[[#This Row],[Datum]])&gt;18,"avond","namiddag"))</f>
        <v>namiddag</v>
      </c>
      <c r="C537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37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37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37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37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37" s="83"/>
    </row>
    <row r="538" spans="1:8" ht="20.100000000000001" customHeight="1" thickBot="1" x14ac:dyDescent="0.4">
      <c r="A538" s="77">
        <f t="shared" si="12"/>
        <v>46453.791666666664</v>
      </c>
      <c r="B538" s="78" t="str">
        <f>IF(HOUR(Tbl_Bezetting[[#This Row],[Datum]])&lt;12,"voormiddag",IF(HOUR(Tbl_Bezetting[[#This Row],[Datum]])&gt;18,"avond","namiddag"))</f>
        <v>avond</v>
      </c>
      <c r="C538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38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38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38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38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38" s="73">
        <f ca="1">IF(Tbl_Bezetting[[#This Row],[Periode]]="avond",5-(COUNTBLANK(Tbl_Bezetting[[#This Row],[Biljart1]:[Biljart5]])),"-")</f>
        <v>0</v>
      </c>
    </row>
    <row r="539" spans="1:8" ht="20.100000000000001" customHeight="1" x14ac:dyDescent="0.35">
      <c r="A539" s="80">
        <f t="shared" si="12"/>
        <v>46454.25</v>
      </c>
      <c r="B539" s="81" t="str">
        <f>IF(HOUR(Tbl_Bezetting[[#This Row],[Datum]])&lt;12,"voormiddag",IF(HOUR(Tbl_Bezetting[[#This Row],[Datum]])&gt;18,"avond","namiddag"))</f>
        <v>voormiddag</v>
      </c>
      <c r="C539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39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39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39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39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39" s="83"/>
    </row>
    <row r="540" spans="1:8" ht="20.100000000000001" customHeight="1" x14ac:dyDescent="0.35">
      <c r="A540" s="84">
        <f t="shared" si="12"/>
        <v>46454.583333333336</v>
      </c>
      <c r="B540" s="85" t="str">
        <f>IF(HOUR(Tbl_Bezetting[[#This Row],[Datum]])&lt;12,"voormiddag",IF(HOUR(Tbl_Bezetting[[#This Row],[Datum]])&gt;18,"avond","namiddag"))</f>
        <v>namiddag</v>
      </c>
      <c r="C540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40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40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40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40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40" s="83"/>
    </row>
    <row r="541" spans="1:8" ht="20.100000000000001" customHeight="1" thickBot="1" x14ac:dyDescent="0.4">
      <c r="A541" s="87">
        <f t="shared" si="12"/>
        <v>46454.791666666664</v>
      </c>
      <c r="B541" s="88" t="str">
        <f>IF(HOUR(Tbl_Bezetting[[#This Row],[Datum]])&lt;12,"voormiddag",IF(HOUR(Tbl_Bezetting[[#This Row],[Datum]])&gt;18,"avond","namiddag"))</f>
        <v>avond</v>
      </c>
      <c r="C541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41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41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41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41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41" s="73">
        <f ca="1">IF(Tbl_Bezetting[[#This Row],[Periode]]="avond",5-(COUNTBLANK(Tbl_Bezetting[[#This Row],[Biljart1]:[Biljart5]])),"-")</f>
        <v>0</v>
      </c>
    </row>
    <row r="542" spans="1:8" ht="20.100000000000001" customHeight="1" x14ac:dyDescent="0.35">
      <c r="A542" s="70">
        <f t="shared" si="12"/>
        <v>46455.25</v>
      </c>
      <c r="B542" s="71" t="str">
        <f>IF(HOUR(Tbl_Bezetting[[#This Row],[Datum]])&lt;12,"voormiddag",IF(HOUR(Tbl_Bezetting[[#This Row],[Datum]])&gt;18,"avond","namiddag"))</f>
        <v>voormiddag</v>
      </c>
      <c r="C542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42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42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42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42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42" s="83"/>
    </row>
    <row r="543" spans="1:8" ht="20.100000000000001" customHeight="1" x14ac:dyDescent="0.35">
      <c r="A543" s="74">
        <f t="shared" si="12"/>
        <v>46455.583333333336</v>
      </c>
      <c r="B543" s="75" t="str">
        <f>IF(HOUR(Tbl_Bezetting[[#This Row],[Datum]])&lt;12,"voormiddag",IF(HOUR(Tbl_Bezetting[[#This Row],[Datum]])&gt;18,"avond","namiddag"))</f>
        <v>namiddag</v>
      </c>
      <c r="C543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543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43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43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43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43" s="83"/>
    </row>
    <row r="544" spans="1:8" ht="20.100000000000001" customHeight="1" thickBot="1" x14ac:dyDescent="0.4">
      <c r="A544" s="77">
        <f t="shared" si="12"/>
        <v>46455.791666666664</v>
      </c>
      <c r="B544" s="78" t="str">
        <f>IF(HOUR(Tbl_Bezetting[[#This Row],[Datum]])&lt;12,"voormiddag",IF(HOUR(Tbl_Bezetting[[#This Row],[Datum]])&gt;18,"avond","namiddag"))</f>
        <v>avond</v>
      </c>
      <c r="C544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44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44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44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44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44" s="73">
        <f ca="1">IF(Tbl_Bezetting[[#This Row],[Periode]]="avond",5-(COUNTBLANK(Tbl_Bezetting[[#This Row],[Biljart1]:[Biljart5]])),"-")</f>
        <v>0</v>
      </c>
    </row>
    <row r="545" spans="1:8" ht="20.100000000000001" customHeight="1" x14ac:dyDescent="0.35">
      <c r="A545" s="80">
        <f t="shared" si="12"/>
        <v>46456.25</v>
      </c>
      <c r="B545" s="81" t="str">
        <f>IF(HOUR(Tbl_Bezetting[[#This Row],[Datum]])&lt;12,"voormiddag",IF(HOUR(Tbl_Bezetting[[#This Row],[Datum]])&gt;18,"avond","namiddag"))</f>
        <v>voormiddag</v>
      </c>
      <c r="C545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45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45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45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45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45" s="83"/>
    </row>
    <row r="546" spans="1:8" ht="20.100000000000001" customHeight="1" x14ac:dyDescent="0.35">
      <c r="A546" s="84">
        <f t="shared" si="12"/>
        <v>46456.583333333336</v>
      </c>
      <c r="B546" s="85" t="str">
        <f>IF(HOUR(Tbl_Bezetting[[#This Row],[Datum]])&lt;12,"voormiddag",IF(HOUR(Tbl_Bezetting[[#This Row],[Datum]])&gt;18,"avond","namiddag"))</f>
        <v>namiddag</v>
      </c>
      <c r="C546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46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46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46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46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46" s="83"/>
    </row>
    <row r="547" spans="1:8" ht="20.100000000000001" customHeight="1" thickBot="1" x14ac:dyDescent="0.4">
      <c r="A547" s="87">
        <f t="shared" si="12"/>
        <v>46456.791666666664</v>
      </c>
      <c r="B547" s="88" t="str">
        <f>IF(HOUR(Tbl_Bezetting[[#This Row],[Datum]])&lt;12,"voormiddag",IF(HOUR(Tbl_Bezetting[[#This Row],[Datum]])&gt;18,"avond","namiddag"))</f>
        <v>avond</v>
      </c>
      <c r="C547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47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47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47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47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47" s="73">
        <f ca="1">IF(Tbl_Bezetting[[#This Row],[Periode]]="avond",5-(COUNTBLANK(Tbl_Bezetting[[#This Row],[Biljart1]:[Biljart5]])),"-")</f>
        <v>0</v>
      </c>
    </row>
    <row r="548" spans="1:8" ht="20.100000000000001" customHeight="1" x14ac:dyDescent="0.35">
      <c r="A548" s="70">
        <f t="shared" si="12"/>
        <v>46457.25</v>
      </c>
      <c r="B548" s="71" t="str">
        <f>IF(HOUR(Tbl_Bezetting[[#This Row],[Datum]])&lt;12,"voormiddag",IF(HOUR(Tbl_Bezetting[[#This Row],[Datum]])&gt;18,"avond","namiddag"))</f>
        <v>voormiddag</v>
      </c>
      <c r="C548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48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48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48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48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48" s="83"/>
    </row>
    <row r="549" spans="1:8" ht="20.100000000000001" customHeight="1" x14ac:dyDescent="0.35">
      <c r="A549" s="74">
        <f t="shared" si="12"/>
        <v>46457.583333333336</v>
      </c>
      <c r="B549" s="75" t="str">
        <f>IF(HOUR(Tbl_Bezetting[[#This Row],[Datum]])&lt;12,"voormiddag",IF(HOUR(Tbl_Bezetting[[#This Row],[Datum]])&gt;18,"avond","namiddag"))</f>
        <v>namiddag</v>
      </c>
      <c r="C549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49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549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49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49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549" s="83"/>
    </row>
    <row r="550" spans="1:8" ht="20.100000000000001" customHeight="1" thickBot="1" x14ac:dyDescent="0.4">
      <c r="A550" s="77">
        <f t="shared" si="12"/>
        <v>46457.791666666664</v>
      </c>
      <c r="B550" s="78" t="str">
        <f>IF(HOUR(Tbl_Bezetting[[#This Row],[Datum]])&lt;12,"voormiddag",IF(HOUR(Tbl_Bezetting[[#This Row],[Datum]])&gt;18,"avond","namiddag"))</f>
        <v>avond</v>
      </c>
      <c r="C550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50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50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De Middel 2 - - &gt;VH1064</v>
      </c>
      <c r="F550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50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50" s="73">
        <f ca="1">IF(Tbl_Bezetting[[#This Row],[Periode]]="avond",5-(COUNTBLANK(Tbl_Bezetting[[#This Row],[Biljart1]:[Biljart5]])),"-")</f>
        <v>1</v>
      </c>
    </row>
    <row r="551" spans="1:8" ht="20.100000000000001" customHeight="1" x14ac:dyDescent="0.35">
      <c r="A551" s="80">
        <f t="shared" si="12"/>
        <v>46458.25</v>
      </c>
      <c r="B551" s="81" t="str">
        <f>IF(HOUR(Tbl_Bezetting[[#This Row],[Datum]])&lt;12,"voormiddag",IF(HOUR(Tbl_Bezetting[[#This Row],[Datum]])&gt;18,"avond","namiddag"))</f>
        <v>voormiddag</v>
      </c>
      <c r="C551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51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51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51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51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51" s="83"/>
    </row>
    <row r="552" spans="1:8" ht="20.100000000000001" customHeight="1" x14ac:dyDescent="0.35">
      <c r="A552" s="84">
        <f t="shared" si="12"/>
        <v>46458.583333333336</v>
      </c>
      <c r="B552" s="85" t="str">
        <f>IF(HOUR(Tbl_Bezetting[[#This Row],[Datum]])&lt;12,"voormiddag",IF(HOUR(Tbl_Bezetting[[#This Row],[Datum]])&gt;18,"avond","namiddag"))</f>
        <v>namiddag</v>
      </c>
      <c r="C552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552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52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552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552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52" s="83"/>
    </row>
    <row r="553" spans="1:8" ht="20.100000000000001" customHeight="1" thickBot="1" x14ac:dyDescent="0.4">
      <c r="A553" s="87">
        <f t="shared" si="12"/>
        <v>46458.791666666664</v>
      </c>
      <c r="B553" s="88" t="str">
        <f>IF(HOUR(Tbl_Bezetting[[#This Row],[Datum]])&lt;12,"voormiddag",IF(HOUR(Tbl_Bezetting[[#This Row],[Datum]])&gt;18,"avond","namiddag"))</f>
        <v>avond</v>
      </c>
      <c r="C553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53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53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53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 1  - T.B.A. BILJARTPALACE 6 - - &gt;DM2D089</v>
      </c>
      <c r="G553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53" s="73">
        <f ca="1">IF(Tbl_Bezetting[[#This Row],[Periode]]="avond",5-(COUNTBLANK(Tbl_Bezetting[[#This Row],[Biljart1]:[Biljart5]])),"-")</f>
        <v>1</v>
      </c>
    </row>
    <row r="554" spans="1:8" ht="20.100000000000001" customHeight="1" x14ac:dyDescent="0.35">
      <c r="A554" s="70">
        <f t="shared" si="12"/>
        <v>46459.25</v>
      </c>
      <c r="B554" s="71" t="str">
        <f>IF(HOUR(Tbl_Bezetting[[#This Row],[Datum]])&lt;12,"voormiddag",IF(HOUR(Tbl_Bezetting[[#This Row],[Datum]])&gt;18,"avond","namiddag"))</f>
        <v>voormiddag</v>
      </c>
      <c r="C554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54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54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54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54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54" s="83"/>
    </row>
    <row r="555" spans="1:8" ht="20.100000000000001" customHeight="1" x14ac:dyDescent="0.35">
      <c r="A555" s="74">
        <f t="shared" si="12"/>
        <v>46459.583333333336</v>
      </c>
      <c r="B555" s="75" t="str">
        <f>IF(HOUR(Tbl_Bezetting[[#This Row],[Datum]])&lt;12,"voormiddag",IF(HOUR(Tbl_Bezetting[[#This Row],[Datum]])&gt;18,"avond","namiddag"))</f>
        <v>namiddag</v>
      </c>
      <c r="C555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55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55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55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55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55" s="83"/>
    </row>
    <row r="556" spans="1:8" ht="20.100000000000001" customHeight="1" thickBot="1" x14ac:dyDescent="0.4">
      <c r="A556" s="77">
        <f t="shared" si="12"/>
        <v>46459.791666666664</v>
      </c>
      <c r="B556" s="78" t="str">
        <f>IF(HOUR(Tbl_Bezetting[[#This Row],[Datum]])&lt;12,"voormiddag",IF(HOUR(Tbl_Bezetting[[#This Row],[Datum]])&gt;18,"avond","namiddag"))</f>
        <v>avond</v>
      </c>
      <c r="C556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 1  - Den Thys- - &gt;PDF</v>
      </c>
      <c r="D556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 1  - Den Thys- - &gt;PDF</v>
      </c>
      <c r="E556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56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56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56" s="73">
        <f ca="1">IF(Tbl_Bezetting[[#This Row],[Periode]]="avond",5-(COUNTBLANK(Tbl_Bezetting[[#This Row],[Biljart1]:[Biljart5]])),"-")</f>
        <v>2</v>
      </c>
    </row>
    <row r="557" spans="1:8" ht="20.100000000000001" customHeight="1" x14ac:dyDescent="0.35">
      <c r="A557" s="80">
        <f t="shared" si="12"/>
        <v>46460.25</v>
      </c>
      <c r="B557" s="81" t="str">
        <f>IF(HOUR(Tbl_Bezetting[[#This Row],[Datum]])&lt;12,"voormiddag",IF(HOUR(Tbl_Bezetting[[#This Row],[Datum]])&gt;18,"avond","namiddag"))</f>
        <v>voormiddag</v>
      </c>
      <c r="C557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557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557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557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557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557" s="83"/>
    </row>
    <row r="558" spans="1:8" ht="20.100000000000001" customHeight="1" x14ac:dyDescent="0.35">
      <c r="A558" s="84">
        <f t="shared" si="12"/>
        <v>46460.583333333336</v>
      </c>
      <c r="B558" s="85" t="str">
        <f>IF(HOUR(Tbl_Bezetting[[#This Row],[Datum]])&lt;12,"voormiddag",IF(HOUR(Tbl_Bezetting[[#This Row],[Datum]])&gt;18,"avond","namiddag"))</f>
        <v>namiddag</v>
      </c>
      <c r="C558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58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58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58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58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58" s="83"/>
    </row>
    <row r="559" spans="1:8" ht="20.100000000000001" customHeight="1" thickBot="1" x14ac:dyDescent="0.4">
      <c r="A559" s="87">
        <f t="shared" si="12"/>
        <v>46460.791666666664</v>
      </c>
      <c r="B559" s="88" t="str">
        <f>IF(HOUR(Tbl_Bezetting[[#This Row],[Datum]])&lt;12,"voormiddag",IF(HOUR(Tbl_Bezetting[[#This Row],[Datum]])&gt;18,"avond","namiddag"))</f>
        <v>avond</v>
      </c>
      <c r="C559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59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59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59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59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59" s="73">
        <f ca="1">IF(Tbl_Bezetting[[#This Row],[Periode]]="avond",5-(COUNTBLANK(Tbl_Bezetting[[#This Row],[Biljart1]:[Biljart5]])),"-")</f>
        <v>0</v>
      </c>
    </row>
    <row r="560" spans="1:8" ht="20.100000000000001" customHeight="1" x14ac:dyDescent="0.35">
      <c r="A560" s="70">
        <f t="shared" si="12"/>
        <v>46461.25</v>
      </c>
      <c r="B560" s="71" t="str">
        <f>IF(HOUR(Tbl_Bezetting[[#This Row],[Datum]])&lt;12,"voormiddag",IF(HOUR(Tbl_Bezetting[[#This Row],[Datum]])&gt;18,"avond","namiddag"))</f>
        <v>voormiddag</v>
      </c>
      <c r="C560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60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60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60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60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60" s="83"/>
    </row>
    <row r="561" spans="1:8" ht="20.100000000000001" customHeight="1" x14ac:dyDescent="0.35">
      <c r="A561" s="74">
        <f t="shared" si="12"/>
        <v>46461.583333333336</v>
      </c>
      <c r="B561" s="75" t="str">
        <f>IF(HOUR(Tbl_Bezetting[[#This Row],[Datum]])&lt;12,"voormiddag",IF(HOUR(Tbl_Bezetting[[#This Row],[Datum]])&gt;18,"avond","namiddag"))</f>
        <v>namiddag</v>
      </c>
      <c r="C561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61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61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61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61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61" s="83"/>
    </row>
    <row r="562" spans="1:8" ht="20.100000000000001" customHeight="1" thickBot="1" x14ac:dyDescent="0.4">
      <c r="A562" s="77">
        <f t="shared" si="12"/>
        <v>46461.791666666664</v>
      </c>
      <c r="B562" s="78" t="str">
        <f>IF(HOUR(Tbl_Bezetting[[#This Row],[Datum]])&lt;12,"voormiddag",IF(HOUR(Tbl_Bezetting[[#This Row],[Datum]])&gt;18,"avond","namiddag"))</f>
        <v>avond</v>
      </c>
      <c r="C562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1  - BC OP DE MEIR 1 - - &gt;VL1098</v>
      </c>
      <c r="D562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62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DEN EIK 2 - - &gt;KA101</v>
      </c>
      <c r="F562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62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2  - BC HEMIKSEM 1 - - &gt;BA2B109</v>
      </c>
      <c r="H562" s="73">
        <f ca="1">IF(Tbl_Bezetting[[#This Row],[Periode]]="avond",5-(COUNTBLANK(Tbl_Bezetting[[#This Row],[Biljart1]:[Biljart5]])),"-")</f>
        <v>3</v>
      </c>
    </row>
    <row r="563" spans="1:8" ht="20.100000000000001" customHeight="1" x14ac:dyDescent="0.35">
      <c r="A563" s="80">
        <f t="shared" si="12"/>
        <v>46462.25</v>
      </c>
      <c r="B563" s="81" t="str">
        <f>IF(HOUR(Tbl_Bezetting[[#This Row],[Datum]])&lt;12,"voormiddag",IF(HOUR(Tbl_Bezetting[[#This Row],[Datum]])&gt;18,"avond","namiddag"))</f>
        <v>voormiddag</v>
      </c>
      <c r="C563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63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63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63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63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63" s="83"/>
    </row>
    <row r="564" spans="1:8" ht="20.100000000000001" customHeight="1" x14ac:dyDescent="0.35">
      <c r="A564" s="84">
        <f t="shared" si="12"/>
        <v>46462.583333333336</v>
      </c>
      <c r="B564" s="85" t="str">
        <f>IF(HOUR(Tbl_Bezetting[[#This Row],[Datum]])&lt;12,"voormiddag",IF(HOUR(Tbl_Bezetting[[#This Row],[Datum]])&gt;18,"avond","namiddag"))</f>
        <v>namiddag</v>
      </c>
      <c r="C564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64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64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64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64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64" s="83"/>
    </row>
    <row r="565" spans="1:8" ht="20.100000000000001" customHeight="1" thickBot="1" x14ac:dyDescent="0.4">
      <c r="A565" s="87">
        <f t="shared" si="12"/>
        <v>46462.791666666664</v>
      </c>
      <c r="B565" s="88" t="str">
        <f>IF(HOUR(Tbl_Bezetting[[#This Row],[Datum]])&lt;12,"voormiddag",IF(HOUR(Tbl_Bezetting[[#This Row],[Datum]])&gt;18,"avond","namiddag"))</f>
        <v>avond</v>
      </c>
      <c r="C565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65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65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ZEVENBERGEN 1 - - &gt;VL2115</v>
      </c>
      <c r="F565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65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4  - DE MIDDEL 6 - - &gt;BA2B107</v>
      </c>
      <c r="H565" s="73">
        <f ca="1">IF(Tbl_Bezetting[[#This Row],[Periode]]="avond",5-(COUNTBLANK(Tbl_Bezetting[[#This Row],[Biljart1]:[Biljart5]])),"-")</f>
        <v>2</v>
      </c>
    </row>
    <row r="566" spans="1:8" ht="20.100000000000001" customHeight="1" x14ac:dyDescent="0.35">
      <c r="A566" s="70">
        <f t="shared" si="12"/>
        <v>46463.25</v>
      </c>
      <c r="B566" s="71" t="str">
        <f>IF(HOUR(Tbl_Bezetting[[#This Row],[Datum]])&lt;12,"voormiddag",IF(HOUR(Tbl_Bezetting[[#This Row],[Datum]])&gt;18,"avond","namiddag"))</f>
        <v>voormiddag</v>
      </c>
      <c r="C566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66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66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66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66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66" s="83"/>
    </row>
    <row r="567" spans="1:8" ht="20.100000000000001" customHeight="1" x14ac:dyDescent="0.35">
      <c r="A567" s="74">
        <f t="shared" si="12"/>
        <v>46463.583333333336</v>
      </c>
      <c r="B567" s="75" t="str">
        <f>IF(HOUR(Tbl_Bezetting[[#This Row],[Datum]])&lt;12,"voormiddag",IF(HOUR(Tbl_Bezetting[[#This Row],[Datum]])&gt;18,"avond","namiddag"))</f>
        <v>namiddag</v>
      </c>
      <c r="C567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67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67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67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67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67" s="83"/>
    </row>
    <row r="568" spans="1:8" ht="20.100000000000001" customHeight="1" thickBot="1" x14ac:dyDescent="0.4">
      <c r="A568" s="77">
        <f t="shared" si="12"/>
        <v>46463.791666666664</v>
      </c>
      <c r="B568" s="78" t="str">
        <f>IF(HOUR(Tbl_Bezetting[[#This Row],[Datum]])&lt;12,"voormiddag",IF(HOUR(Tbl_Bezetting[[#This Row],[Datum]])&gt;18,"avond","namiddag"))</f>
        <v>avond</v>
      </c>
      <c r="C568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68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68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68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68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68" s="73">
        <f ca="1">IF(Tbl_Bezetting[[#This Row],[Periode]]="avond",5-(COUNTBLANK(Tbl_Bezetting[[#This Row],[Biljart1]:[Biljart5]])),"-")</f>
        <v>0</v>
      </c>
    </row>
    <row r="569" spans="1:8" ht="20.100000000000001" customHeight="1" x14ac:dyDescent="0.35">
      <c r="A569" s="80">
        <f t="shared" ref="A569:A632" si="13">A563+2</f>
        <v>46464.25</v>
      </c>
      <c r="B569" s="81" t="str">
        <f>IF(HOUR(Tbl_Bezetting[[#This Row],[Datum]])&lt;12,"voormiddag",IF(HOUR(Tbl_Bezetting[[#This Row],[Datum]])&gt;18,"avond","namiddag"))</f>
        <v>voormiddag</v>
      </c>
      <c r="C569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69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69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69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69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69" s="83"/>
    </row>
    <row r="570" spans="1:8" ht="20.100000000000001" customHeight="1" x14ac:dyDescent="0.35">
      <c r="A570" s="84">
        <f t="shared" si="13"/>
        <v>46464.583333333336</v>
      </c>
      <c r="B570" s="85" t="str">
        <f>IF(HOUR(Tbl_Bezetting[[#This Row],[Datum]])&lt;12,"voormiddag",IF(HOUR(Tbl_Bezetting[[#This Row],[Datum]])&gt;18,"avond","namiddag"))</f>
        <v>namiddag</v>
      </c>
      <c r="C570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570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70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70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70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570" s="83"/>
    </row>
    <row r="571" spans="1:8" ht="20.100000000000001" customHeight="1" thickBot="1" x14ac:dyDescent="0.4">
      <c r="A571" s="87">
        <f t="shared" si="13"/>
        <v>46464.791666666664</v>
      </c>
      <c r="B571" s="88" t="str">
        <f>IF(HOUR(Tbl_Bezetting[[#This Row],[Datum]])&lt;12,"voormiddag",IF(HOUR(Tbl_Bezetting[[#This Row],[Datum]])&gt;18,"avond","namiddag"))</f>
        <v>avond</v>
      </c>
      <c r="C571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71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71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71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71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DE MIDDEL 5 - - &gt;BA2A111</v>
      </c>
      <c r="H571" s="73">
        <f ca="1">IF(Tbl_Bezetting[[#This Row],[Periode]]="avond",5-(COUNTBLANK(Tbl_Bezetting[[#This Row],[Biljart1]:[Biljart5]])),"-")</f>
        <v>1</v>
      </c>
    </row>
    <row r="572" spans="1:8" ht="20.100000000000001" customHeight="1" x14ac:dyDescent="0.35">
      <c r="A572" s="70">
        <f t="shared" si="13"/>
        <v>46465.25</v>
      </c>
      <c r="B572" s="71" t="str">
        <f>IF(HOUR(Tbl_Bezetting[[#This Row],[Datum]])&lt;12,"voormiddag",IF(HOUR(Tbl_Bezetting[[#This Row],[Datum]])&gt;18,"avond","namiddag"))</f>
        <v>voormiddag</v>
      </c>
      <c r="C572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72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72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Les - J-C - - &gt; Privé</v>
      </c>
      <c r="F572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Les - J-C - - &gt; Privé</v>
      </c>
      <c r="G572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Les - J-C - - &gt; Privé</v>
      </c>
      <c r="H572" s="83"/>
    </row>
    <row r="573" spans="1:8" ht="20.100000000000001" customHeight="1" x14ac:dyDescent="0.35">
      <c r="A573" s="74">
        <f t="shared" si="13"/>
        <v>46465.583333333336</v>
      </c>
      <c r="B573" s="75" t="str">
        <f>IF(HOUR(Tbl_Bezetting[[#This Row],[Datum]])&lt;12,"voormiddag",IF(HOUR(Tbl_Bezetting[[#This Row],[Datum]])&gt;18,"avond","namiddag"))</f>
        <v>namiddag</v>
      </c>
      <c r="C573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73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573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573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573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Les  -  - - Privé- -&gt; </v>
      </c>
      <c r="H573" s="83"/>
    </row>
    <row r="574" spans="1:8" ht="20.100000000000001" customHeight="1" thickBot="1" x14ac:dyDescent="0.4">
      <c r="A574" s="77">
        <f t="shared" si="13"/>
        <v>46465.791666666664</v>
      </c>
      <c r="B574" s="78" t="str">
        <f>IF(HOUR(Tbl_Bezetting[[#This Row],[Datum]])&lt;12,"voormiddag",IF(HOUR(Tbl_Bezetting[[#This Row],[Datum]])&gt;18,"avond","namiddag"))</f>
        <v>avond</v>
      </c>
      <c r="C574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74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74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1  - ZEVENBERGEN 1 - - &gt;KA100</v>
      </c>
      <c r="F574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74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74" s="73">
        <f ca="1">IF(Tbl_Bezetting[[#This Row],[Periode]]="avond",5-(COUNTBLANK(Tbl_Bezetting[[#This Row],[Biljart1]:[Biljart5]])),"-")</f>
        <v>1</v>
      </c>
    </row>
    <row r="575" spans="1:8" ht="20.100000000000001" customHeight="1" x14ac:dyDescent="0.35">
      <c r="A575" s="80">
        <f t="shared" si="13"/>
        <v>46466.25</v>
      </c>
      <c r="B575" s="81" t="str">
        <f>IF(HOUR(Tbl_Bezetting[[#This Row],[Datum]])&lt;12,"voormiddag",IF(HOUR(Tbl_Bezetting[[#This Row],[Datum]])&gt;18,"avond","namiddag"))</f>
        <v>voormiddag</v>
      </c>
      <c r="C575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75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75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75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75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75" s="83"/>
    </row>
    <row r="576" spans="1:8" ht="20.100000000000001" customHeight="1" x14ac:dyDescent="0.35">
      <c r="A576" s="84">
        <f t="shared" si="13"/>
        <v>46466.583333333336</v>
      </c>
      <c r="B576" s="85" t="str">
        <f>IF(HOUR(Tbl_Bezetting[[#This Row],[Datum]])&lt;12,"voormiddag",IF(HOUR(Tbl_Bezetting[[#This Row],[Datum]])&gt;18,"avond","namiddag"))</f>
        <v>namiddag</v>
      </c>
      <c r="C576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76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76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76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76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76" s="83"/>
    </row>
    <row r="577" spans="1:8" ht="20.100000000000001" customHeight="1" thickBot="1" x14ac:dyDescent="0.4">
      <c r="A577" s="87">
        <f t="shared" si="13"/>
        <v>46466.791666666664</v>
      </c>
      <c r="B577" s="88" t="str">
        <f>IF(HOUR(Tbl_Bezetting[[#This Row],[Datum]])&lt;12,"voormiddag",IF(HOUR(Tbl_Bezetting[[#This Row],[Datum]])&gt;18,"avond","namiddag"))</f>
        <v>avond</v>
      </c>
      <c r="C577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77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77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77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77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77" s="73">
        <f ca="1">IF(Tbl_Bezetting[[#This Row],[Periode]]="avond",5-(COUNTBLANK(Tbl_Bezetting[[#This Row],[Biljart1]:[Biljart5]])),"-")</f>
        <v>0</v>
      </c>
    </row>
    <row r="578" spans="1:8" ht="20.100000000000001" customHeight="1" x14ac:dyDescent="0.35">
      <c r="A578" s="70">
        <f t="shared" si="13"/>
        <v>46467.25</v>
      </c>
      <c r="B578" s="71" t="str">
        <f>IF(HOUR(Tbl_Bezetting[[#This Row],[Datum]])&lt;12,"voormiddag",IF(HOUR(Tbl_Bezetting[[#This Row],[Datum]])&gt;18,"avond","namiddag"))</f>
        <v>voormiddag</v>
      </c>
      <c r="C578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578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578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578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578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578" s="83"/>
    </row>
    <row r="579" spans="1:8" ht="20.100000000000001" customHeight="1" x14ac:dyDescent="0.35">
      <c r="A579" s="74">
        <f t="shared" si="13"/>
        <v>46467.583333333336</v>
      </c>
      <c r="B579" s="75" t="str">
        <f>IF(HOUR(Tbl_Bezetting[[#This Row],[Datum]])&lt;12,"voormiddag",IF(HOUR(Tbl_Bezetting[[#This Row],[Datum]])&gt;18,"avond","namiddag"))</f>
        <v>namiddag</v>
      </c>
      <c r="C579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79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79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79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79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79" s="83"/>
    </row>
    <row r="580" spans="1:8" ht="20.100000000000001" customHeight="1" thickBot="1" x14ac:dyDescent="0.4">
      <c r="A580" s="77">
        <f t="shared" si="13"/>
        <v>46467.791666666664</v>
      </c>
      <c r="B580" s="78" t="str">
        <f>IF(HOUR(Tbl_Bezetting[[#This Row],[Datum]])&lt;12,"voormiddag",IF(HOUR(Tbl_Bezetting[[#This Row],[Datum]])&gt;18,"avond","namiddag"))</f>
        <v>avond</v>
      </c>
      <c r="C580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80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80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80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80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80" s="73">
        <f ca="1">IF(Tbl_Bezetting[[#This Row],[Periode]]="avond",5-(COUNTBLANK(Tbl_Bezetting[[#This Row],[Biljart1]:[Biljart5]])),"-")</f>
        <v>0</v>
      </c>
    </row>
    <row r="581" spans="1:8" ht="20.100000000000001" customHeight="1" x14ac:dyDescent="0.35">
      <c r="A581" s="80">
        <f t="shared" si="13"/>
        <v>46468.25</v>
      </c>
      <c r="B581" s="81" t="str">
        <f>IF(HOUR(Tbl_Bezetting[[#This Row],[Datum]])&lt;12,"voormiddag",IF(HOUR(Tbl_Bezetting[[#This Row],[Datum]])&gt;18,"avond","namiddag"))</f>
        <v>voormiddag</v>
      </c>
      <c r="C581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81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81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81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81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81" s="83"/>
    </row>
    <row r="582" spans="1:8" ht="20.100000000000001" customHeight="1" x14ac:dyDescent="0.35">
      <c r="A582" s="84">
        <f t="shared" si="13"/>
        <v>46468.583333333336</v>
      </c>
      <c r="B582" s="85" t="str">
        <f>IF(HOUR(Tbl_Bezetting[[#This Row],[Datum]])&lt;12,"voormiddag",IF(HOUR(Tbl_Bezetting[[#This Row],[Datum]])&gt;18,"avond","namiddag"))</f>
        <v>namiddag</v>
      </c>
      <c r="C582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82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82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82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82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82" s="83"/>
    </row>
    <row r="583" spans="1:8" ht="20.100000000000001" customHeight="1" thickBot="1" x14ac:dyDescent="0.4">
      <c r="A583" s="87">
        <f t="shared" si="13"/>
        <v>46468.791666666664</v>
      </c>
      <c r="B583" s="88" t="str">
        <f>IF(HOUR(Tbl_Bezetting[[#This Row],[Datum]])&lt;12,"voormiddag",IF(HOUR(Tbl_Bezetting[[#This Row],[Datum]])&gt;18,"avond","namiddag"))</f>
        <v>avond</v>
      </c>
      <c r="C583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83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83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83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83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83" s="73">
        <f ca="1">IF(Tbl_Bezetting[[#This Row],[Periode]]="avond",5-(COUNTBLANK(Tbl_Bezetting[[#This Row],[Biljart1]:[Biljart5]])),"-")</f>
        <v>0</v>
      </c>
    </row>
    <row r="584" spans="1:8" ht="20.100000000000001" customHeight="1" x14ac:dyDescent="0.35">
      <c r="A584" s="70">
        <f t="shared" si="13"/>
        <v>46469.25</v>
      </c>
      <c r="B584" s="71" t="str">
        <f>IF(HOUR(Tbl_Bezetting[[#This Row],[Datum]])&lt;12,"voormiddag",IF(HOUR(Tbl_Bezetting[[#This Row],[Datum]])&gt;18,"avond","namiddag"))</f>
        <v>voormiddag</v>
      </c>
      <c r="C584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84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84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84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84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84" s="83"/>
    </row>
    <row r="585" spans="1:8" ht="20.100000000000001" customHeight="1" x14ac:dyDescent="0.35">
      <c r="A585" s="74">
        <f t="shared" si="13"/>
        <v>46469.583333333336</v>
      </c>
      <c r="B585" s="75" t="str">
        <f>IF(HOUR(Tbl_Bezetting[[#This Row],[Datum]])&lt;12,"voormiddag",IF(HOUR(Tbl_Bezetting[[#This Row],[Datum]])&gt;18,"avond","namiddag"))</f>
        <v>namiddag</v>
      </c>
      <c r="C585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Wildert 2 - Sen. Putte- -&gt; GSE</v>
      </c>
      <c r="D585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Wildert 2 - Sen. Putte- -&gt; GSE</v>
      </c>
      <c r="E585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85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85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85" s="83"/>
    </row>
    <row r="586" spans="1:8" ht="20.100000000000001" customHeight="1" thickBot="1" x14ac:dyDescent="0.4">
      <c r="A586" s="77">
        <f t="shared" si="13"/>
        <v>46469.791666666664</v>
      </c>
      <c r="B586" s="78" t="str">
        <f>IF(HOUR(Tbl_Bezetting[[#This Row],[Datum]])&lt;12,"voormiddag",IF(HOUR(Tbl_Bezetting[[#This Row],[Datum]])&gt;18,"avond","namiddag"))</f>
        <v>avond</v>
      </c>
      <c r="C586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86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 2  - Schil-Dorp 1 - - &gt;VH1068</v>
      </c>
      <c r="E586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86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86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86" s="73">
        <f ca="1">IF(Tbl_Bezetting[[#This Row],[Periode]]="avond",5-(COUNTBLANK(Tbl_Bezetting[[#This Row],[Biljart1]:[Biljart5]])),"-")</f>
        <v>1</v>
      </c>
    </row>
    <row r="587" spans="1:8" ht="20.100000000000001" customHeight="1" x14ac:dyDescent="0.35">
      <c r="A587" s="80">
        <f t="shared" si="13"/>
        <v>46470.25</v>
      </c>
      <c r="B587" s="81" t="str">
        <f>IF(HOUR(Tbl_Bezetting[[#This Row],[Datum]])&lt;12,"voormiddag",IF(HOUR(Tbl_Bezetting[[#This Row],[Datum]])&gt;18,"avond","namiddag"))</f>
        <v>voormiddag</v>
      </c>
      <c r="C587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87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87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87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87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87" s="83"/>
    </row>
    <row r="588" spans="1:8" ht="20.100000000000001" customHeight="1" x14ac:dyDescent="0.35">
      <c r="A588" s="84">
        <f t="shared" si="13"/>
        <v>46470.583333333336</v>
      </c>
      <c r="B588" s="85" t="str">
        <f>IF(HOUR(Tbl_Bezetting[[#This Row],[Datum]])&lt;12,"voormiddag",IF(HOUR(Tbl_Bezetting[[#This Row],[Datum]])&gt;18,"avond","namiddag"))</f>
        <v>namiddag</v>
      </c>
      <c r="C588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88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88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88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88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88" s="83"/>
    </row>
    <row r="589" spans="1:8" ht="20.100000000000001" customHeight="1" thickBot="1" x14ac:dyDescent="0.4">
      <c r="A589" s="87">
        <f t="shared" si="13"/>
        <v>46470.791666666664</v>
      </c>
      <c r="B589" s="88" t="str">
        <f>IF(HOUR(Tbl_Bezetting[[#This Row],[Datum]])&lt;12,"voormiddag",IF(HOUR(Tbl_Bezetting[[#This Row],[Datum]])&gt;18,"avond","namiddag"))</f>
        <v>avond</v>
      </c>
      <c r="C589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89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89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89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89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89" s="73">
        <f ca="1">IF(Tbl_Bezetting[[#This Row],[Periode]]="avond",5-(COUNTBLANK(Tbl_Bezetting[[#This Row],[Biljart1]:[Biljart5]])),"-")</f>
        <v>0</v>
      </c>
    </row>
    <row r="590" spans="1:8" ht="20.100000000000001" customHeight="1" x14ac:dyDescent="0.35">
      <c r="A590" s="70">
        <f t="shared" si="13"/>
        <v>46471.25</v>
      </c>
      <c r="B590" s="71" t="str">
        <f>IF(HOUR(Tbl_Bezetting[[#This Row],[Datum]])&lt;12,"voormiddag",IF(HOUR(Tbl_Bezetting[[#This Row],[Datum]])&gt;18,"avond","namiddag"))</f>
        <v>voormiddag</v>
      </c>
      <c r="C590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90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90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90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90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90" s="83"/>
    </row>
    <row r="591" spans="1:8" ht="20.100000000000001" customHeight="1" x14ac:dyDescent="0.35">
      <c r="A591" s="74">
        <f t="shared" si="13"/>
        <v>46471.583333333336</v>
      </c>
      <c r="B591" s="75" t="str">
        <f>IF(HOUR(Tbl_Bezetting[[#This Row],[Datum]])&lt;12,"voormiddag",IF(HOUR(Tbl_Bezetting[[#This Row],[Datum]])&gt;18,"avond","namiddag"))</f>
        <v>namiddag</v>
      </c>
      <c r="C591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91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91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91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591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591" s="83"/>
    </row>
    <row r="592" spans="1:8" ht="20.100000000000001" customHeight="1" thickBot="1" x14ac:dyDescent="0.4">
      <c r="A592" s="77">
        <f t="shared" si="13"/>
        <v>46471.791666666664</v>
      </c>
      <c r="B592" s="78" t="str">
        <f>IF(HOUR(Tbl_Bezetting[[#This Row],[Datum]])&lt;12,"voormiddag",IF(HOUR(Tbl_Bezetting[[#This Row],[Datum]])&gt;18,"avond","namiddag"))</f>
        <v>avond</v>
      </c>
      <c r="C592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92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92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1  - Zevenbergen 1 - - &gt;VH1066</v>
      </c>
      <c r="F592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92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92" s="73">
        <f ca="1">IF(Tbl_Bezetting[[#This Row],[Periode]]="avond",5-(COUNTBLANK(Tbl_Bezetting[[#This Row],[Biljart1]:[Biljart5]])),"-")</f>
        <v>1</v>
      </c>
    </row>
    <row r="593" spans="1:8" ht="20.100000000000001" customHeight="1" x14ac:dyDescent="0.35">
      <c r="A593" s="80">
        <f t="shared" si="13"/>
        <v>46472.25</v>
      </c>
      <c r="B593" s="81" t="str">
        <f>IF(HOUR(Tbl_Bezetting[[#This Row],[Datum]])&lt;12,"voormiddag",IF(HOUR(Tbl_Bezetting[[#This Row],[Datum]])&gt;18,"avond","namiddag"))</f>
        <v>voormiddag</v>
      </c>
      <c r="C593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93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93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93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93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93" s="83"/>
    </row>
    <row r="594" spans="1:8" ht="20.100000000000001" customHeight="1" x14ac:dyDescent="0.35">
      <c r="A594" s="84">
        <f t="shared" si="13"/>
        <v>46472.583333333336</v>
      </c>
      <c r="B594" s="85" t="str">
        <f>IF(HOUR(Tbl_Bezetting[[#This Row],[Datum]])&lt;12,"voormiddag",IF(HOUR(Tbl_Bezetting[[#This Row],[Datum]])&gt;18,"avond","namiddag"))</f>
        <v>namiddag</v>
      </c>
      <c r="C594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594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594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94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94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94" s="83"/>
    </row>
    <row r="595" spans="1:8" ht="20.100000000000001" customHeight="1" thickBot="1" x14ac:dyDescent="0.4">
      <c r="A595" s="87">
        <f t="shared" si="13"/>
        <v>46472.791666666664</v>
      </c>
      <c r="B595" s="88" t="str">
        <f>IF(HOUR(Tbl_Bezetting[[#This Row],[Datum]])&lt;12,"voormiddag",IF(HOUR(Tbl_Bezetting[[#This Row],[Datum]])&gt;18,"avond","namiddag"))</f>
        <v>avond</v>
      </c>
      <c r="C595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95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95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95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95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95" s="73">
        <f ca="1">IF(Tbl_Bezetting[[#This Row],[Periode]]="avond",5-(COUNTBLANK(Tbl_Bezetting[[#This Row],[Biljart1]:[Biljart5]])),"-")</f>
        <v>0</v>
      </c>
    </row>
    <row r="596" spans="1:8" ht="20.100000000000001" customHeight="1" x14ac:dyDescent="0.35">
      <c r="A596" s="70">
        <f t="shared" si="13"/>
        <v>46473.25</v>
      </c>
      <c r="B596" s="71" t="str">
        <f>IF(HOUR(Tbl_Bezetting[[#This Row],[Datum]])&lt;12,"voormiddag",IF(HOUR(Tbl_Bezetting[[#This Row],[Datum]])&gt;18,"avond","namiddag"))</f>
        <v>voormiddag</v>
      </c>
      <c r="C596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96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96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96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96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96" s="83"/>
    </row>
    <row r="597" spans="1:8" ht="20.100000000000001" customHeight="1" x14ac:dyDescent="0.35">
      <c r="A597" s="74">
        <f t="shared" si="13"/>
        <v>46473.583333333336</v>
      </c>
      <c r="B597" s="75" t="str">
        <f>IF(HOUR(Tbl_Bezetting[[#This Row],[Datum]])&lt;12,"voormiddag",IF(HOUR(Tbl_Bezetting[[#This Row],[Datum]])&gt;18,"avond","namiddag"))</f>
        <v>namiddag</v>
      </c>
      <c r="C597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97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97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97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97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97" s="83"/>
    </row>
    <row r="598" spans="1:8" ht="20.100000000000001" customHeight="1" thickBot="1" x14ac:dyDescent="0.4">
      <c r="A598" s="77">
        <f t="shared" si="13"/>
        <v>46473.791666666664</v>
      </c>
      <c r="B598" s="78" t="str">
        <f>IF(HOUR(Tbl_Bezetting[[#This Row],[Datum]])&lt;12,"voormiddag",IF(HOUR(Tbl_Bezetting[[#This Row],[Datum]])&gt;18,"avond","namiddag"))</f>
        <v>avond</v>
      </c>
      <c r="C598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98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98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98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98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98" s="73">
        <f ca="1">IF(Tbl_Bezetting[[#This Row],[Periode]]="avond",5-(COUNTBLANK(Tbl_Bezetting[[#This Row],[Biljart1]:[Biljart5]])),"-")</f>
        <v>0</v>
      </c>
    </row>
    <row r="599" spans="1:8" ht="20.100000000000001" customHeight="1" x14ac:dyDescent="0.35">
      <c r="A599" s="80">
        <f t="shared" si="13"/>
        <v>46474.25</v>
      </c>
      <c r="B599" s="81" t="str">
        <f>IF(HOUR(Tbl_Bezetting[[#This Row],[Datum]])&lt;12,"voormiddag",IF(HOUR(Tbl_Bezetting[[#This Row],[Datum]])&gt;18,"avond","namiddag"))</f>
        <v>voormiddag</v>
      </c>
      <c r="C599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599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599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599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599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599" s="83"/>
    </row>
    <row r="600" spans="1:8" ht="20.100000000000001" customHeight="1" x14ac:dyDescent="0.35">
      <c r="A600" s="84">
        <f t="shared" si="13"/>
        <v>46474.583333333336</v>
      </c>
      <c r="B600" s="85" t="str">
        <f>IF(HOUR(Tbl_Bezetting[[#This Row],[Datum]])&lt;12,"voormiddag",IF(HOUR(Tbl_Bezetting[[#This Row],[Datum]])&gt;18,"avond","namiddag"))</f>
        <v>namiddag</v>
      </c>
      <c r="C600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00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00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00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00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00" s="83"/>
    </row>
    <row r="601" spans="1:8" ht="20.100000000000001" customHeight="1" thickBot="1" x14ac:dyDescent="0.4">
      <c r="A601" s="87">
        <f t="shared" si="13"/>
        <v>46474.791666666664</v>
      </c>
      <c r="B601" s="88" t="str">
        <f>IF(HOUR(Tbl_Bezetting[[#This Row],[Datum]])&lt;12,"voormiddag",IF(HOUR(Tbl_Bezetting[[#This Row],[Datum]])&gt;18,"avond","namiddag"))</f>
        <v>avond</v>
      </c>
      <c r="C601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01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01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01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01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01" s="73">
        <f ca="1">IF(Tbl_Bezetting[[#This Row],[Periode]]="avond",5-(COUNTBLANK(Tbl_Bezetting[[#This Row],[Biljart1]:[Biljart5]])),"-")</f>
        <v>0</v>
      </c>
    </row>
    <row r="602" spans="1:8" ht="20.100000000000001" customHeight="1" x14ac:dyDescent="0.35">
      <c r="A602" s="70">
        <f t="shared" si="13"/>
        <v>46475.25</v>
      </c>
      <c r="B602" s="71" t="str">
        <f>IF(HOUR(Tbl_Bezetting[[#This Row],[Datum]])&lt;12,"voormiddag",IF(HOUR(Tbl_Bezetting[[#This Row],[Datum]])&gt;18,"avond","namiddag"))</f>
        <v>voormiddag</v>
      </c>
      <c r="C602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02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02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02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02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02" s="83"/>
    </row>
    <row r="603" spans="1:8" ht="20.100000000000001" customHeight="1" x14ac:dyDescent="0.35">
      <c r="A603" s="74">
        <f t="shared" si="13"/>
        <v>46475.583333333336</v>
      </c>
      <c r="B603" s="75" t="str">
        <f>IF(HOUR(Tbl_Bezetting[[#This Row],[Datum]])&lt;12,"voormiddag",IF(HOUR(Tbl_Bezetting[[#This Row],[Datum]])&gt;18,"avond","namiddag"))</f>
        <v>namiddag</v>
      </c>
      <c r="C603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03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03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03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03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03" s="83"/>
    </row>
    <row r="604" spans="1:8" ht="20.100000000000001" customHeight="1" thickBot="1" x14ac:dyDescent="0.4">
      <c r="A604" s="77">
        <f t="shared" si="13"/>
        <v>46475.791666666664</v>
      </c>
      <c r="B604" s="78" t="str">
        <f>IF(HOUR(Tbl_Bezetting[[#This Row],[Datum]])&lt;12,"voormiddag",IF(HOUR(Tbl_Bezetting[[#This Row],[Datum]])&gt;18,"avond","namiddag"))</f>
        <v>avond</v>
      </c>
      <c r="C604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1  - BC DE PLOEG 5 - - &gt;DK2D116</v>
      </c>
      <c r="D604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04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DE LEUG 1 - - &gt;VL2122</v>
      </c>
      <c r="F604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04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04" s="73">
        <f ca="1">IF(Tbl_Bezetting[[#This Row],[Periode]]="avond",5-(COUNTBLANK(Tbl_Bezetting[[#This Row],[Biljart1]:[Biljart5]])),"-")</f>
        <v>2</v>
      </c>
    </row>
    <row r="605" spans="1:8" ht="20.100000000000001" customHeight="1" x14ac:dyDescent="0.35">
      <c r="A605" s="80">
        <f t="shared" si="13"/>
        <v>46476.25</v>
      </c>
      <c r="B605" s="81" t="str">
        <f>IF(HOUR(Tbl_Bezetting[[#This Row],[Datum]])&lt;12,"voormiddag",IF(HOUR(Tbl_Bezetting[[#This Row],[Datum]])&gt;18,"avond","namiddag"))</f>
        <v>voormiddag</v>
      </c>
      <c r="C605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05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05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05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05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05" s="83"/>
    </row>
    <row r="606" spans="1:8" ht="20.100000000000001" customHeight="1" x14ac:dyDescent="0.35">
      <c r="A606" s="84">
        <f t="shared" si="13"/>
        <v>46476.583333333336</v>
      </c>
      <c r="B606" s="85" t="str">
        <f>IF(HOUR(Tbl_Bezetting[[#This Row],[Datum]])&lt;12,"voormiddag",IF(HOUR(Tbl_Bezetting[[#This Row],[Datum]])&gt;18,"avond","namiddag"))</f>
        <v>namiddag</v>
      </c>
      <c r="C606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Wildert 2 - Horendonk- -&gt; B/N</v>
      </c>
      <c r="D606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Wildert 2 - Horendonk- -&gt; B/N</v>
      </c>
      <c r="E606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606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06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06" s="83"/>
    </row>
    <row r="607" spans="1:8" ht="20.100000000000001" customHeight="1" thickBot="1" x14ac:dyDescent="0.4">
      <c r="A607" s="87">
        <f t="shared" si="13"/>
        <v>46476.791666666664</v>
      </c>
      <c r="B607" s="88" t="str">
        <f>IF(HOUR(Tbl_Bezetting[[#This Row],[Datum]])&lt;12,"voormiddag",IF(HOUR(Tbl_Bezetting[[#This Row],[Datum]])&gt;18,"avond","namiddag"))</f>
        <v>avond</v>
      </c>
      <c r="C607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4  - BC KAPELSE 1 - - &gt;VL1105</v>
      </c>
      <c r="D607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07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BC BOUWEL 1 -PALMENHOF - - &gt;VL2124</v>
      </c>
      <c r="F607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07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6  - BC MOLLENHOF 2 - - &gt;BA2B117</v>
      </c>
      <c r="H607" s="73">
        <f ca="1">IF(Tbl_Bezetting[[#This Row],[Periode]]="avond",5-(COUNTBLANK(Tbl_Bezetting[[#This Row],[Biljart1]:[Biljart5]])),"-")</f>
        <v>3</v>
      </c>
    </row>
    <row r="608" spans="1:8" ht="20.100000000000001" customHeight="1" x14ac:dyDescent="0.35">
      <c r="A608" s="70">
        <f t="shared" si="13"/>
        <v>46477.25</v>
      </c>
      <c r="B608" s="71" t="str">
        <f>IF(HOUR(Tbl_Bezetting[[#This Row],[Datum]])&lt;12,"voormiddag",IF(HOUR(Tbl_Bezetting[[#This Row],[Datum]])&gt;18,"avond","namiddag"))</f>
        <v>voormiddag</v>
      </c>
      <c r="C608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08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08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08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08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08" s="83"/>
    </row>
    <row r="609" spans="1:8" ht="20.100000000000001" customHeight="1" x14ac:dyDescent="0.35">
      <c r="A609" s="74">
        <f t="shared" si="13"/>
        <v>46477.583333333336</v>
      </c>
      <c r="B609" s="75" t="str">
        <f>IF(HOUR(Tbl_Bezetting[[#This Row],[Datum]])&lt;12,"voormiddag",IF(HOUR(Tbl_Bezetting[[#This Row],[Datum]])&gt;18,"avond","namiddag"))</f>
        <v>namiddag</v>
      </c>
      <c r="C609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09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09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09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09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09" s="83"/>
    </row>
    <row r="610" spans="1:8" ht="20.100000000000001" customHeight="1" thickBot="1" x14ac:dyDescent="0.4">
      <c r="A610" s="77">
        <f t="shared" si="13"/>
        <v>46477.791666666664</v>
      </c>
      <c r="B610" s="78" t="str">
        <f>IF(HOUR(Tbl_Bezetting[[#This Row],[Datum]])&lt;12,"voormiddag",IF(HOUR(Tbl_Bezetting[[#This Row],[Datum]])&gt;18,"avond","namiddag"))</f>
        <v>avond</v>
      </c>
      <c r="C610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5  - BC KAPELSE 2 - - &gt;BA2A117</v>
      </c>
      <c r="D610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10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9 - Volkswil 2- - &gt;ADL 123338</v>
      </c>
      <c r="F610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10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4  - BC OP DE MEIR 2 - - &gt;BA2B115</v>
      </c>
      <c r="H610" s="73">
        <f ca="1">IF(Tbl_Bezetting[[#This Row],[Periode]]="avond",5-(COUNTBLANK(Tbl_Bezetting[[#This Row],[Biljart1]:[Biljart5]])),"-")</f>
        <v>3</v>
      </c>
    </row>
    <row r="611" spans="1:8" ht="20.100000000000001" customHeight="1" x14ac:dyDescent="0.35">
      <c r="A611" s="80">
        <f t="shared" si="13"/>
        <v>46478.25</v>
      </c>
      <c r="B611" s="81" t="str">
        <f>IF(HOUR(Tbl_Bezetting[[#This Row],[Datum]])&lt;12,"voormiddag",IF(HOUR(Tbl_Bezetting[[#This Row],[Datum]])&gt;18,"avond","namiddag"))</f>
        <v>voormiddag</v>
      </c>
      <c r="C611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11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11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11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11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11" s="83"/>
    </row>
    <row r="612" spans="1:8" ht="20.100000000000001" customHeight="1" x14ac:dyDescent="0.35">
      <c r="A612" s="84">
        <f t="shared" si="13"/>
        <v>46478.583333333336</v>
      </c>
      <c r="B612" s="85" t="str">
        <f>IF(HOUR(Tbl_Bezetting[[#This Row],[Datum]])&lt;12,"voormiddag",IF(HOUR(Tbl_Bezetting[[#This Row],[Datum]])&gt;18,"avond","namiddag"))</f>
        <v>namiddag</v>
      </c>
      <c r="C612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612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12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12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612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612" s="83"/>
    </row>
    <row r="613" spans="1:8" ht="20.100000000000001" customHeight="1" thickBot="1" x14ac:dyDescent="0.4">
      <c r="A613" s="87">
        <f t="shared" si="13"/>
        <v>46478.791666666664</v>
      </c>
      <c r="B613" s="88" t="str">
        <f>IF(HOUR(Tbl_Bezetting[[#This Row],[Datum]])&lt;12,"voormiddag",IF(HOUR(Tbl_Bezetting[[#This Row],[Datum]])&gt;18,"avond","namiddag"))</f>
        <v>avond</v>
      </c>
      <c r="C613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3  - KBC BILJARTVRIENDEN 3 - - &gt;BA2A114</v>
      </c>
      <c r="D613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13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SCHIL-DORP 2 - - &gt;KA105</v>
      </c>
      <c r="F613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13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13" s="73">
        <f ca="1">IF(Tbl_Bezetting[[#This Row],[Periode]]="avond",5-(COUNTBLANK(Tbl_Bezetting[[#This Row],[Biljart1]:[Biljart5]])),"-")</f>
        <v>2</v>
      </c>
    </row>
    <row r="614" spans="1:8" ht="20.100000000000001" customHeight="1" x14ac:dyDescent="0.35">
      <c r="A614" s="70">
        <f t="shared" si="13"/>
        <v>46479.25</v>
      </c>
      <c r="B614" s="71" t="str">
        <f>IF(HOUR(Tbl_Bezetting[[#This Row],[Datum]])&lt;12,"voormiddag",IF(HOUR(Tbl_Bezetting[[#This Row],[Datum]])&gt;18,"avond","namiddag"))</f>
        <v>voormiddag</v>
      </c>
      <c r="C614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14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14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Les - J-C - - &gt; Privé</v>
      </c>
      <c r="F614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Les - J-C - - &gt; Privé</v>
      </c>
      <c r="G614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Les - J-C - - &gt; Privé</v>
      </c>
      <c r="H614" s="83"/>
    </row>
    <row r="615" spans="1:8" ht="20.100000000000001" customHeight="1" x14ac:dyDescent="0.35">
      <c r="A615" s="74">
        <f t="shared" si="13"/>
        <v>46479.583333333336</v>
      </c>
      <c r="B615" s="75" t="str">
        <f>IF(HOUR(Tbl_Bezetting[[#This Row],[Datum]])&lt;12,"voormiddag",IF(HOUR(Tbl_Bezetting[[#This Row],[Datum]])&gt;18,"avond","namiddag"))</f>
        <v>namiddag</v>
      </c>
      <c r="C615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15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15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Les  -  - - Privé- -&gt; </v>
      </c>
      <c r="F615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Les  -  - - Privé- -&gt; </v>
      </c>
      <c r="G615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Les  -  - - Privé- -&gt; </v>
      </c>
      <c r="H615" s="83"/>
    </row>
    <row r="616" spans="1:8" ht="20.100000000000001" customHeight="1" thickBot="1" x14ac:dyDescent="0.4">
      <c r="A616" s="77">
        <f t="shared" si="13"/>
        <v>46479.791666666664</v>
      </c>
      <c r="B616" s="78" t="str">
        <f>IF(HOUR(Tbl_Bezetting[[#This Row],[Datum]])&lt;12,"voormiddag",IF(HOUR(Tbl_Bezetting[[#This Row],[Datum]])&gt;18,"avond","namiddag"))</f>
        <v>avond</v>
      </c>
      <c r="C616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16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16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16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16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 - BC HEMIKSEM 1 - - &gt;DK2B119</v>
      </c>
      <c r="H616" s="73">
        <f ca="1">IF(Tbl_Bezetting[[#This Row],[Periode]]="avond",5-(COUNTBLANK(Tbl_Bezetting[[#This Row],[Biljart1]:[Biljart5]])),"-")</f>
        <v>1</v>
      </c>
    </row>
    <row r="617" spans="1:8" ht="20.100000000000001" customHeight="1" x14ac:dyDescent="0.35">
      <c r="A617" s="80">
        <f t="shared" si="13"/>
        <v>46480.25</v>
      </c>
      <c r="B617" s="81" t="str">
        <f>IF(HOUR(Tbl_Bezetting[[#This Row],[Datum]])&lt;12,"voormiddag",IF(HOUR(Tbl_Bezetting[[#This Row],[Datum]])&gt;18,"avond","namiddag"))</f>
        <v>voormiddag</v>
      </c>
      <c r="C617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17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17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17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17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17" s="83"/>
    </row>
    <row r="618" spans="1:8" ht="20.100000000000001" customHeight="1" x14ac:dyDescent="0.35">
      <c r="A618" s="84">
        <f t="shared" si="13"/>
        <v>46480.583333333336</v>
      </c>
      <c r="B618" s="85" t="str">
        <f>IF(HOUR(Tbl_Bezetting[[#This Row],[Datum]])&lt;12,"voormiddag",IF(HOUR(Tbl_Bezetting[[#This Row],[Datum]])&gt;18,"avond","namiddag"))</f>
        <v>namiddag</v>
      </c>
      <c r="C618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18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18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18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18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18" s="83"/>
    </row>
    <row r="619" spans="1:8" ht="20.100000000000001" customHeight="1" thickBot="1" x14ac:dyDescent="0.4">
      <c r="A619" s="87">
        <f t="shared" si="13"/>
        <v>46480.791666666664</v>
      </c>
      <c r="B619" s="88" t="str">
        <f>IF(HOUR(Tbl_Bezetting[[#This Row],[Datum]])&lt;12,"voormiddag",IF(HOUR(Tbl_Bezetting[[#This Row],[Datum]])&gt;18,"avond","namiddag"))</f>
        <v>avond</v>
      </c>
      <c r="C619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19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19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19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19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19" s="73">
        <f ca="1">IF(Tbl_Bezetting[[#This Row],[Periode]]="avond",5-(COUNTBLANK(Tbl_Bezetting[[#This Row],[Biljart1]:[Biljart5]])),"-")</f>
        <v>0</v>
      </c>
    </row>
    <row r="620" spans="1:8" ht="20.100000000000001" customHeight="1" x14ac:dyDescent="0.35">
      <c r="A620" s="70">
        <f t="shared" si="13"/>
        <v>46481.25</v>
      </c>
      <c r="B620" s="71" t="str">
        <f>IF(HOUR(Tbl_Bezetting[[#This Row],[Datum]])&lt;12,"voormiddag",IF(HOUR(Tbl_Bezetting[[#This Row],[Datum]])&gt;18,"avond","namiddag"))</f>
        <v>voormiddag</v>
      </c>
      <c r="C620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620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620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620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620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620" s="83"/>
    </row>
    <row r="621" spans="1:8" ht="20.100000000000001" customHeight="1" x14ac:dyDescent="0.35">
      <c r="A621" s="74">
        <f t="shared" si="13"/>
        <v>46481.583333333336</v>
      </c>
      <c r="B621" s="75" t="str">
        <f>IF(HOUR(Tbl_Bezetting[[#This Row],[Datum]])&lt;12,"voormiddag",IF(HOUR(Tbl_Bezetting[[#This Row],[Datum]])&gt;18,"avond","namiddag"))</f>
        <v>namiddag</v>
      </c>
      <c r="C621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21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21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21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21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21" s="83"/>
    </row>
    <row r="622" spans="1:8" ht="20.100000000000001" customHeight="1" thickBot="1" x14ac:dyDescent="0.4">
      <c r="A622" s="77">
        <f t="shared" si="13"/>
        <v>46481.791666666664</v>
      </c>
      <c r="B622" s="78" t="str">
        <f>IF(HOUR(Tbl_Bezetting[[#This Row],[Datum]])&lt;12,"voormiddag",IF(HOUR(Tbl_Bezetting[[#This Row],[Datum]])&gt;18,"avond","namiddag"))</f>
        <v>avond</v>
      </c>
      <c r="C622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22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22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22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22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22" s="73">
        <f ca="1">IF(Tbl_Bezetting[[#This Row],[Periode]]="avond",5-(COUNTBLANK(Tbl_Bezetting[[#This Row],[Biljart1]:[Biljart5]])),"-")</f>
        <v>0</v>
      </c>
    </row>
    <row r="623" spans="1:8" ht="20.100000000000001" customHeight="1" x14ac:dyDescent="0.35">
      <c r="A623" s="80">
        <f t="shared" si="13"/>
        <v>46482.25</v>
      </c>
      <c r="B623" s="81" t="str">
        <f>IF(HOUR(Tbl_Bezetting[[#This Row],[Datum]])&lt;12,"voormiddag",IF(HOUR(Tbl_Bezetting[[#This Row],[Datum]])&gt;18,"avond","namiddag"))</f>
        <v>voormiddag</v>
      </c>
      <c r="C623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23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23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23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23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23" s="83"/>
    </row>
    <row r="624" spans="1:8" ht="20.100000000000001" customHeight="1" x14ac:dyDescent="0.35">
      <c r="A624" s="84">
        <f t="shared" si="13"/>
        <v>46482.583333333336</v>
      </c>
      <c r="B624" s="85" t="str">
        <f>IF(HOUR(Tbl_Bezetting[[#This Row],[Datum]])&lt;12,"voormiddag",IF(HOUR(Tbl_Bezetting[[#This Row],[Datum]])&gt;18,"avond","namiddag"))</f>
        <v>namiddag</v>
      </c>
      <c r="C624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24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24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24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24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24" s="83"/>
    </row>
    <row r="625" spans="1:8" ht="20.100000000000001" customHeight="1" thickBot="1" x14ac:dyDescent="0.4">
      <c r="A625" s="87">
        <f t="shared" si="13"/>
        <v>46482.791666666664</v>
      </c>
      <c r="B625" s="88" t="str">
        <f>IF(HOUR(Tbl_Bezetting[[#This Row],[Datum]])&lt;12,"voormiddag",IF(HOUR(Tbl_Bezetting[[#This Row],[Datum]])&gt;18,"avond","namiddag"))</f>
        <v>avond</v>
      </c>
      <c r="C625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25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25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25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25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25" s="73">
        <f ca="1">IF(Tbl_Bezetting[[#This Row],[Periode]]="avond",5-(COUNTBLANK(Tbl_Bezetting[[#This Row],[Biljart1]:[Biljart5]])),"-")</f>
        <v>0</v>
      </c>
    </row>
    <row r="626" spans="1:8" ht="20.100000000000001" customHeight="1" x14ac:dyDescent="0.35">
      <c r="A626" s="70">
        <f t="shared" si="13"/>
        <v>46483.25</v>
      </c>
      <c r="B626" s="71" t="str">
        <f>IF(HOUR(Tbl_Bezetting[[#This Row],[Datum]])&lt;12,"voormiddag",IF(HOUR(Tbl_Bezetting[[#This Row],[Datum]])&gt;18,"avond","namiddag"))</f>
        <v>voormiddag</v>
      </c>
      <c r="C626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26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26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26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26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26" s="83"/>
    </row>
    <row r="627" spans="1:8" ht="20.100000000000001" customHeight="1" x14ac:dyDescent="0.35">
      <c r="A627" s="74">
        <f t="shared" si="13"/>
        <v>46483.583333333336</v>
      </c>
      <c r="B627" s="75" t="str">
        <f>IF(HOUR(Tbl_Bezetting[[#This Row],[Datum]])&lt;12,"voormiddag",IF(HOUR(Tbl_Bezetting[[#This Row],[Datum]])&gt;18,"avond","namiddag"))</f>
        <v>namiddag</v>
      </c>
      <c r="C627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27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627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627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27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27" s="83"/>
    </row>
    <row r="628" spans="1:8" ht="20.100000000000001" customHeight="1" thickBot="1" x14ac:dyDescent="0.4">
      <c r="A628" s="77">
        <f t="shared" si="13"/>
        <v>46483.791666666664</v>
      </c>
      <c r="B628" s="78" t="str">
        <f>IF(HOUR(Tbl_Bezetting[[#This Row],[Datum]])&lt;12,"voormiddag",IF(HOUR(Tbl_Bezetting[[#This Row],[Datum]])&gt;18,"avond","namiddag"))</f>
        <v>avond</v>
      </c>
      <c r="C628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28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28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28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28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28" s="73">
        <f ca="1">IF(Tbl_Bezetting[[#This Row],[Periode]]="avond",5-(COUNTBLANK(Tbl_Bezetting[[#This Row],[Biljart1]:[Biljart5]])),"-")</f>
        <v>0</v>
      </c>
    </row>
    <row r="629" spans="1:8" ht="20.100000000000001" customHeight="1" x14ac:dyDescent="0.35">
      <c r="A629" s="80">
        <f t="shared" si="13"/>
        <v>46484.25</v>
      </c>
      <c r="B629" s="81" t="str">
        <f>IF(HOUR(Tbl_Bezetting[[#This Row],[Datum]])&lt;12,"voormiddag",IF(HOUR(Tbl_Bezetting[[#This Row],[Datum]])&gt;18,"avond","namiddag"))</f>
        <v>voormiddag</v>
      </c>
      <c r="C629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29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29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29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29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29" s="83"/>
    </row>
    <row r="630" spans="1:8" ht="20.100000000000001" customHeight="1" x14ac:dyDescent="0.35">
      <c r="A630" s="84">
        <f t="shared" si="13"/>
        <v>46484.583333333336</v>
      </c>
      <c r="B630" s="85" t="str">
        <f>IF(HOUR(Tbl_Bezetting[[#This Row],[Datum]])&lt;12,"voormiddag",IF(HOUR(Tbl_Bezetting[[#This Row],[Datum]])&gt;18,"avond","namiddag"))</f>
        <v>namiddag</v>
      </c>
      <c r="C630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30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30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30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30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30" s="83"/>
    </row>
    <row r="631" spans="1:8" ht="20.100000000000001" customHeight="1" thickBot="1" x14ac:dyDescent="0.4">
      <c r="A631" s="87">
        <f t="shared" si="13"/>
        <v>46484.791666666664</v>
      </c>
      <c r="B631" s="88" t="str">
        <f>IF(HOUR(Tbl_Bezetting[[#This Row],[Datum]])&lt;12,"voormiddag",IF(HOUR(Tbl_Bezetting[[#This Row],[Datum]])&gt;18,"avond","namiddag"))</f>
        <v>avond</v>
      </c>
      <c r="C631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31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31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31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31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31" s="73">
        <f ca="1">IF(Tbl_Bezetting[[#This Row],[Periode]]="avond",5-(COUNTBLANK(Tbl_Bezetting[[#This Row],[Biljart1]:[Biljart5]])),"-")</f>
        <v>0</v>
      </c>
    </row>
    <row r="632" spans="1:8" ht="20.100000000000001" customHeight="1" x14ac:dyDescent="0.35">
      <c r="A632" s="70">
        <f t="shared" si="13"/>
        <v>46485.25</v>
      </c>
      <c r="B632" s="71" t="str">
        <f>IF(HOUR(Tbl_Bezetting[[#This Row],[Datum]])&lt;12,"voormiddag",IF(HOUR(Tbl_Bezetting[[#This Row],[Datum]])&gt;18,"avond","namiddag"))</f>
        <v>voormiddag</v>
      </c>
      <c r="C632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32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32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32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32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32" s="83"/>
    </row>
    <row r="633" spans="1:8" ht="20.100000000000001" customHeight="1" x14ac:dyDescent="0.35">
      <c r="A633" s="74">
        <f t="shared" ref="A633:A696" si="14">A627+2</f>
        <v>46485.583333333336</v>
      </c>
      <c r="B633" s="75" t="str">
        <f>IF(HOUR(Tbl_Bezetting[[#This Row],[Datum]])&lt;12,"voormiddag",IF(HOUR(Tbl_Bezetting[[#This Row],[Datum]])&gt;18,"avond","namiddag"))</f>
        <v>namiddag</v>
      </c>
      <c r="C633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33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33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33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633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633" s="83"/>
    </row>
    <row r="634" spans="1:8" ht="20.100000000000001" customHeight="1" thickBot="1" x14ac:dyDescent="0.4">
      <c r="A634" s="77">
        <f t="shared" si="14"/>
        <v>46485.791666666664</v>
      </c>
      <c r="B634" s="78" t="str">
        <f>IF(HOUR(Tbl_Bezetting[[#This Row],[Datum]])&lt;12,"voormiddag",IF(HOUR(Tbl_Bezetting[[#This Row],[Datum]])&gt;18,"avond","namiddag"))</f>
        <v>avond</v>
      </c>
      <c r="C634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2  - SCHIL-DORP 1 - - &gt;KA114</v>
      </c>
      <c r="D634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34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Zevenbergen 1 - - &gt;VH1075</v>
      </c>
      <c r="F634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34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34" s="73">
        <f ca="1">IF(Tbl_Bezetting[[#This Row],[Periode]]="avond",5-(COUNTBLANK(Tbl_Bezetting[[#This Row],[Biljart1]:[Biljart5]])),"-")</f>
        <v>2</v>
      </c>
    </row>
    <row r="635" spans="1:8" ht="20.100000000000001" customHeight="1" x14ac:dyDescent="0.35">
      <c r="A635" s="80">
        <f t="shared" si="14"/>
        <v>46486.25</v>
      </c>
      <c r="B635" s="81" t="str">
        <f>IF(HOUR(Tbl_Bezetting[[#This Row],[Datum]])&lt;12,"voormiddag",IF(HOUR(Tbl_Bezetting[[#This Row],[Datum]])&gt;18,"avond","namiddag"))</f>
        <v>voormiddag</v>
      </c>
      <c r="C635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35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35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35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35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35" s="83"/>
    </row>
    <row r="636" spans="1:8" ht="20.100000000000001" customHeight="1" x14ac:dyDescent="0.35">
      <c r="A636" s="84">
        <f t="shared" si="14"/>
        <v>46486.583333333336</v>
      </c>
      <c r="B636" s="85" t="str">
        <f>IF(HOUR(Tbl_Bezetting[[#This Row],[Datum]])&lt;12,"voormiddag",IF(HOUR(Tbl_Bezetting[[#This Row],[Datum]])&gt;18,"avond","namiddag"))</f>
        <v>namiddag</v>
      </c>
      <c r="C636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636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636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636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36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36" s="83"/>
    </row>
    <row r="637" spans="1:8" ht="20.100000000000001" customHeight="1" thickBot="1" x14ac:dyDescent="0.4">
      <c r="A637" s="87">
        <f t="shared" si="14"/>
        <v>46486.791666666664</v>
      </c>
      <c r="B637" s="88" t="str">
        <f>IF(HOUR(Tbl_Bezetting[[#This Row],[Datum]])&lt;12,"voormiddag",IF(HOUR(Tbl_Bezetting[[#This Row],[Datum]])&gt;18,"avond","namiddag"))</f>
        <v>avond</v>
      </c>
      <c r="C637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37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37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37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37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37" s="73">
        <f ca="1">IF(Tbl_Bezetting[[#This Row],[Periode]]="avond",5-(COUNTBLANK(Tbl_Bezetting[[#This Row],[Biljart1]:[Biljart5]])),"-")</f>
        <v>0</v>
      </c>
    </row>
    <row r="638" spans="1:8" ht="20.100000000000001" customHeight="1" x14ac:dyDescent="0.35">
      <c r="A638" s="70">
        <f t="shared" si="14"/>
        <v>46487.25</v>
      </c>
      <c r="B638" s="71" t="str">
        <f>IF(HOUR(Tbl_Bezetting[[#This Row],[Datum]])&lt;12,"voormiddag",IF(HOUR(Tbl_Bezetting[[#This Row],[Datum]])&gt;18,"avond","namiddag"))</f>
        <v>voormiddag</v>
      </c>
      <c r="C638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38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38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38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38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38" s="83"/>
    </row>
    <row r="639" spans="1:8" ht="20.100000000000001" customHeight="1" x14ac:dyDescent="0.35">
      <c r="A639" s="74">
        <f t="shared" si="14"/>
        <v>46487.583333333336</v>
      </c>
      <c r="B639" s="75" t="str">
        <f>IF(HOUR(Tbl_Bezetting[[#This Row],[Datum]])&lt;12,"voormiddag",IF(HOUR(Tbl_Bezetting[[#This Row],[Datum]])&gt;18,"avond","namiddag"))</f>
        <v>namiddag</v>
      </c>
      <c r="C639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39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39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39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39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39" s="83"/>
    </row>
    <row r="640" spans="1:8" ht="20.100000000000001" customHeight="1" thickBot="1" x14ac:dyDescent="0.4">
      <c r="A640" s="77">
        <f t="shared" si="14"/>
        <v>46487.791666666664</v>
      </c>
      <c r="B640" s="78" t="str">
        <f>IF(HOUR(Tbl_Bezetting[[#This Row],[Datum]])&lt;12,"voormiddag",IF(HOUR(Tbl_Bezetting[[#This Row],[Datum]])&gt;18,"avond","namiddag"))</f>
        <v>avond</v>
      </c>
      <c r="C640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40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40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40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40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40" s="73">
        <f ca="1">IF(Tbl_Bezetting[[#This Row],[Periode]]="avond",5-(COUNTBLANK(Tbl_Bezetting[[#This Row],[Biljart1]:[Biljart5]])),"-")</f>
        <v>0</v>
      </c>
    </row>
    <row r="641" spans="1:8" ht="20.100000000000001" customHeight="1" x14ac:dyDescent="0.35">
      <c r="A641" s="80">
        <f t="shared" si="14"/>
        <v>46488.25</v>
      </c>
      <c r="B641" s="81" t="str">
        <f>IF(HOUR(Tbl_Bezetting[[#This Row],[Datum]])&lt;12,"voormiddag",IF(HOUR(Tbl_Bezetting[[#This Row],[Datum]])&gt;18,"avond","namiddag"))</f>
        <v>voormiddag</v>
      </c>
      <c r="C641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641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641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641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641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641" s="83"/>
    </row>
    <row r="642" spans="1:8" ht="20.100000000000001" customHeight="1" x14ac:dyDescent="0.35">
      <c r="A642" s="84">
        <f t="shared" si="14"/>
        <v>46488.583333333336</v>
      </c>
      <c r="B642" s="85" t="str">
        <f>IF(HOUR(Tbl_Bezetting[[#This Row],[Datum]])&lt;12,"voormiddag",IF(HOUR(Tbl_Bezetting[[#This Row],[Datum]])&gt;18,"avond","namiddag"))</f>
        <v>namiddag</v>
      </c>
      <c r="C642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42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42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42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42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42" s="83"/>
    </row>
    <row r="643" spans="1:8" ht="20.100000000000001" customHeight="1" thickBot="1" x14ac:dyDescent="0.4">
      <c r="A643" s="87">
        <f t="shared" si="14"/>
        <v>46488.791666666664</v>
      </c>
      <c r="B643" s="88" t="str">
        <f>IF(HOUR(Tbl_Bezetting[[#This Row],[Datum]])&lt;12,"voormiddag",IF(HOUR(Tbl_Bezetting[[#This Row],[Datum]])&gt;18,"avond","namiddag"))</f>
        <v>avond</v>
      </c>
      <c r="C643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43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43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43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43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43" s="73">
        <f ca="1">IF(Tbl_Bezetting[[#This Row],[Periode]]="avond",5-(COUNTBLANK(Tbl_Bezetting[[#This Row],[Biljart1]:[Biljart5]])),"-")</f>
        <v>0</v>
      </c>
    </row>
    <row r="644" spans="1:8" ht="20.100000000000001" customHeight="1" x14ac:dyDescent="0.35">
      <c r="A644" s="70">
        <f t="shared" si="14"/>
        <v>46489.25</v>
      </c>
      <c r="B644" s="71" t="str">
        <f>IF(HOUR(Tbl_Bezetting[[#This Row],[Datum]])&lt;12,"voormiddag",IF(HOUR(Tbl_Bezetting[[#This Row],[Datum]])&gt;18,"avond","namiddag"))</f>
        <v>voormiddag</v>
      </c>
      <c r="C644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44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44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44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44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44" s="83"/>
    </row>
    <row r="645" spans="1:8" ht="20.100000000000001" customHeight="1" x14ac:dyDescent="0.35">
      <c r="A645" s="74">
        <f t="shared" si="14"/>
        <v>46489.583333333336</v>
      </c>
      <c r="B645" s="75" t="str">
        <f>IF(HOUR(Tbl_Bezetting[[#This Row],[Datum]])&lt;12,"voormiddag",IF(HOUR(Tbl_Bezetting[[#This Row],[Datum]])&gt;18,"avond","namiddag"))</f>
        <v>namiddag</v>
      </c>
      <c r="C645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45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45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45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45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45" s="83"/>
    </row>
    <row r="646" spans="1:8" ht="20.100000000000001" customHeight="1" thickBot="1" x14ac:dyDescent="0.4">
      <c r="A646" s="77">
        <f t="shared" si="14"/>
        <v>46489.791666666664</v>
      </c>
      <c r="B646" s="78" t="str">
        <f>IF(HOUR(Tbl_Bezetting[[#This Row],[Datum]])&lt;12,"voormiddag",IF(HOUR(Tbl_Bezetting[[#This Row],[Datum]])&gt;18,"avond","namiddag"))</f>
        <v>avond</v>
      </c>
      <c r="C646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3  - SCHIL-DORP 1 - - &gt;KA118</v>
      </c>
      <c r="D646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46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46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46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2  - BC MOLLENHOF 2 - - &gt;BA2B122</v>
      </c>
      <c r="H646" s="73">
        <f ca="1">IF(Tbl_Bezetting[[#This Row],[Periode]]="avond",5-(COUNTBLANK(Tbl_Bezetting[[#This Row],[Biljart1]:[Biljart5]])),"-")</f>
        <v>2</v>
      </c>
    </row>
    <row r="647" spans="1:8" ht="20.100000000000001" customHeight="1" x14ac:dyDescent="0.35">
      <c r="A647" s="80">
        <f t="shared" si="14"/>
        <v>46490.25</v>
      </c>
      <c r="B647" s="81" t="str">
        <f>IF(HOUR(Tbl_Bezetting[[#This Row],[Datum]])&lt;12,"voormiddag",IF(HOUR(Tbl_Bezetting[[#This Row],[Datum]])&gt;18,"avond","namiddag"))</f>
        <v>voormiddag</v>
      </c>
      <c r="C647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47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47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47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47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47" s="83"/>
    </row>
    <row r="648" spans="1:8" ht="20.100000000000001" customHeight="1" x14ac:dyDescent="0.35">
      <c r="A648" s="84">
        <f t="shared" si="14"/>
        <v>46490.583333333336</v>
      </c>
      <c r="B648" s="85" t="str">
        <f>IF(HOUR(Tbl_Bezetting[[#This Row],[Datum]])&lt;12,"voormiddag",IF(HOUR(Tbl_Bezetting[[#This Row],[Datum]])&gt;18,"avond","namiddag"))</f>
        <v>namiddag</v>
      </c>
      <c r="C648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Wildert 2 - Sen. Putte- -&gt; B/N</v>
      </c>
      <c r="D648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Wildert 2 - Sen. Putte- -&gt; B/N</v>
      </c>
      <c r="E648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48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48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48" s="83"/>
    </row>
    <row r="649" spans="1:8" ht="20.100000000000001" customHeight="1" thickBot="1" x14ac:dyDescent="0.4">
      <c r="A649" s="87">
        <f t="shared" si="14"/>
        <v>46490.791666666664</v>
      </c>
      <c r="B649" s="88" t="str">
        <f>IF(HOUR(Tbl_Bezetting[[#This Row],[Datum]])&lt;12,"voormiddag",IF(HOUR(Tbl_Bezetting[[#This Row],[Datum]])&gt;18,"avond","namiddag"))</f>
        <v>avond</v>
      </c>
      <c r="C649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4  - BC OP DE MEIR 1 - - &gt;VL1114</v>
      </c>
      <c r="D649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49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1  - GOBBENDONCKSE 4 - - &gt;DK2D120</v>
      </c>
      <c r="F649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49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6  - DE LEUG 2 - - &gt;BA2B126</v>
      </c>
      <c r="H649" s="73">
        <f ca="1">IF(Tbl_Bezetting[[#This Row],[Periode]]="avond",5-(COUNTBLANK(Tbl_Bezetting[[#This Row],[Biljart1]:[Biljart5]])),"-")</f>
        <v>3</v>
      </c>
    </row>
    <row r="650" spans="1:8" ht="20.100000000000001" customHeight="1" x14ac:dyDescent="0.35">
      <c r="A650" s="70">
        <f t="shared" si="14"/>
        <v>46491.25</v>
      </c>
      <c r="B650" s="71" t="str">
        <f>IF(HOUR(Tbl_Bezetting[[#This Row],[Datum]])&lt;12,"voormiddag",IF(HOUR(Tbl_Bezetting[[#This Row],[Datum]])&gt;18,"avond","namiddag"))</f>
        <v>voormiddag</v>
      </c>
      <c r="C650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50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50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50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50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50" s="83"/>
    </row>
    <row r="651" spans="1:8" ht="20.100000000000001" customHeight="1" x14ac:dyDescent="0.35">
      <c r="A651" s="74">
        <f t="shared" si="14"/>
        <v>46491.583333333336</v>
      </c>
      <c r="B651" s="75" t="str">
        <f>IF(HOUR(Tbl_Bezetting[[#This Row],[Datum]])&lt;12,"voormiddag",IF(HOUR(Tbl_Bezetting[[#This Row],[Datum]])&gt;18,"avond","namiddag"))</f>
        <v>namiddag</v>
      </c>
      <c r="C651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51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51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51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51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51" s="83"/>
    </row>
    <row r="652" spans="1:8" ht="20.100000000000001" customHeight="1" thickBot="1" x14ac:dyDescent="0.4">
      <c r="A652" s="77">
        <f t="shared" si="14"/>
        <v>46491.791666666664</v>
      </c>
      <c r="B652" s="78" t="str">
        <f>IF(HOUR(Tbl_Bezetting[[#This Row],[Datum]])&lt;12,"voormiddag",IF(HOUR(Tbl_Bezetting[[#This Row],[Datum]])&gt;18,"avond","namiddag"))</f>
        <v>avond</v>
      </c>
      <c r="C652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4  - BC BOUWEL 2 - - &gt;BA2B124</v>
      </c>
      <c r="D652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52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5  - KBC BILJARTVRIENDEN 1 - - &gt;BA2A126</v>
      </c>
      <c r="F652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52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52" s="73">
        <f ca="1">IF(Tbl_Bezetting[[#This Row],[Periode]]="avond",5-(COUNTBLANK(Tbl_Bezetting[[#This Row],[Biljart1]:[Biljart5]])),"-")</f>
        <v>2</v>
      </c>
    </row>
    <row r="653" spans="1:8" ht="20.100000000000001" customHeight="1" x14ac:dyDescent="0.35">
      <c r="A653" s="80">
        <f t="shared" si="14"/>
        <v>46492.25</v>
      </c>
      <c r="B653" s="81" t="str">
        <f>IF(HOUR(Tbl_Bezetting[[#This Row],[Datum]])&lt;12,"voormiddag",IF(HOUR(Tbl_Bezetting[[#This Row],[Datum]])&gt;18,"avond","namiddag"))</f>
        <v>voormiddag</v>
      </c>
      <c r="C653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53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53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53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53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53" s="83"/>
    </row>
    <row r="654" spans="1:8" ht="20.100000000000001" customHeight="1" x14ac:dyDescent="0.35">
      <c r="A654" s="84">
        <f t="shared" si="14"/>
        <v>46492.583333333336</v>
      </c>
      <c r="B654" s="85" t="str">
        <f>IF(HOUR(Tbl_Bezetting[[#This Row],[Datum]])&lt;12,"voormiddag",IF(HOUR(Tbl_Bezetting[[#This Row],[Datum]])&gt;18,"avond","namiddag"))</f>
        <v>namiddag</v>
      </c>
      <c r="C654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654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54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54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54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654" s="83"/>
    </row>
    <row r="655" spans="1:8" ht="20.100000000000001" customHeight="1" thickBot="1" x14ac:dyDescent="0.4">
      <c r="A655" s="87">
        <f t="shared" si="14"/>
        <v>46492.791666666664</v>
      </c>
      <c r="B655" s="88" t="str">
        <f>IF(HOUR(Tbl_Bezetting[[#This Row],[Datum]])&lt;12,"voormiddag",IF(HOUR(Tbl_Bezetting[[#This Row],[Datum]])&gt;18,"avond","namiddag"))</f>
        <v>avond</v>
      </c>
      <c r="C655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55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55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55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55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5  - BC OP DE MEIR 2 - - &gt;VL2130</v>
      </c>
      <c r="H655" s="73">
        <f ca="1">IF(Tbl_Bezetting[[#This Row],[Periode]]="avond",5-(COUNTBLANK(Tbl_Bezetting[[#This Row],[Biljart1]:[Biljart5]])),"-")</f>
        <v>1</v>
      </c>
    </row>
    <row r="656" spans="1:8" ht="20.100000000000001" customHeight="1" x14ac:dyDescent="0.35">
      <c r="A656" s="70">
        <f t="shared" si="14"/>
        <v>46493.25</v>
      </c>
      <c r="B656" s="71" t="str">
        <f>IF(HOUR(Tbl_Bezetting[[#This Row],[Datum]])&lt;12,"voormiddag",IF(HOUR(Tbl_Bezetting[[#This Row],[Datum]])&gt;18,"avond","namiddag"))</f>
        <v>voormiddag</v>
      </c>
      <c r="C656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56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56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Les - J-C - - &gt; Privé</v>
      </c>
      <c r="F656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Les - J-C - - &gt; Privé</v>
      </c>
      <c r="G656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Les - J-C - - &gt; Privé</v>
      </c>
      <c r="H656" s="83"/>
    </row>
    <row r="657" spans="1:8" ht="20.100000000000001" customHeight="1" x14ac:dyDescent="0.35">
      <c r="A657" s="74">
        <f t="shared" si="14"/>
        <v>46493.583333333336</v>
      </c>
      <c r="B657" s="75" t="str">
        <f>IF(HOUR(Tbl_Bezetting[[#This Row],[Datum]])&lt;12,"voormiddag",IF(HOUR(Tbl_Bezetting[[#This Row],[Datum]])&gt;18,"avond","namiddag"))</f>
        <v>namiddag</v>
      </c>
      <c r="C657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57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57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Les  -  - - Privé- -&gt; </v>
      </c>
      <c r="F657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657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Les  -  - - Privé- -&gt; </v>
      </c>
      <c r="H657" s="83"/>
    </row>
    <row r="658" spans="1:8" ht="20.100000000000001" customHeight="1" thickBot="1" x14ac:dyDescent="0.4">
      <c r="A658" s="77">
        <f t="shared" si="14"/>
        <v>46493.791666666664</v>
      </c>
      <c r="B658" s="78" t="str">
        <f>IF(HOUR(Tbl_Bezetting[[#This Row],[Datum]])&lt;12,"voormiddag",IF(HOUR(Tbl_Bezetting[[#This Row],[Datum]])&gt;18,"avond","namiddag"))</f>
        <v>avond</v>
      </c>
      <c r="C658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MIDDEL 1 - DEN THYS- - &gt;KPU-1</v>
      </c>
      <c r="D658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MIDDEL 1 - DEN THYS- - &gt;KPU-1</v>
      </c>
      <c r="E658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58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 2 - Willy's Place 1- - &gt;KAPU-2</v>
      </c>
      <c r="G658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2 - Willy's Place 1- - &gt;KAPU-2</v>
      </c>
      <c r="H658" s="73">
        <f ca="1">IF(Tbl_Bezetting[[#This Row],[Periode]]="avond",5-(COUNTBLANK(Tbl_Bezetting[[#This Row],[Biljart1]:[Biljart5]])),"-")</f>
        <v>4</v>
      </c>
    </row>
    <row r="659" spans="1:8" ht="20.100000000000001" customHeight="1" x14ac:dyDescent="0.35">
      <c r="A659" s="80">
        <f t="shared" si="14"/>
        <v>46494.25</v>
      </c>
      <c r="B659" s="81" t="str">
        <f>IF(HOUR(Tbl_Bezetting[[#This Row],[Datum]])&lt;12,"voormiddag",IF(HOUR(Tbl_Bezetting[[#This Row],[Datum]])&gt;18,"avond","namiddag"))</f>
        <v>voormiddag</v>
      </c>
      <c r="C659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59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59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59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59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59" s="83"/>
    </row>
    <row r="660" spans="1:8" ht="20.100000000000001" customHeight="1" x14ac:dyDescent="0.35">
      <c r="A660" s="84">
        <f t="shared" si="14"/>
        <v>46494.583333333336</v>
      </c>
      <c r="B660" s="85" t="str">
        <f>IF(HOUR(Tbl_Bezetting[[#This Row],[Datum]])&lt;12,"voormiddag",IF(HOUR(Tbl_Bezetting[[#This Row],[Datum]])&gt;18,"avond","namiddag"))</f>
        <v>namiddag</v>
      </c>
      <c r="C660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60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60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60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60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60" s="83"/>
    </row>
    <row r="661" spans="1:8" ht="20.100000000000001" customHeight="1" thickBot="1" x14ac:dyDescent="0.4">
      <c r="A661" s="87">
        <f t="shared" si="14"/>
        <v>46494.791666666664</v>
      </c>
      <c r="B661" s="88" t="str">
        <f>IF(HOUR(Tbl_Bezetting[[#This Row],[Datum]])&lt;12,"voormiddag",IF(HOUR(Tbl_Bezetting[[#This Row],[Datum]])&gt;18,"avond","namiddag"))</f>
        <v>avond</v>
      </c>
      <c r="C661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 1  - De 3 Geesten- - &gt;PDF</v>
      </c>
      <c r="D661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 1  - De 3 Geesten- - &gt;PDF</v>
      </c>
      <c r="E661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61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61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61" s="73">
        <f ca="1">IF(Tbl_Bezetting[[#This Row],[Periode]]="avond",5-(COUNTBLANK(Tbl_Bezetting[[#This Row],[Biljart1]:[Biljart5]])),"-")</f>
        <v>2</v>
      </c>
    </row>
    <row r="662" spans="1:8" ht="20.100000000000001" customHeight="1" x14ac:dyDescent="0.35">
      <c r="A662" s="70">
        <f t="shared" si="14"/>
        <v>46495.25</v>
      </c>
      <c r="B662" s="71" t="str">
        <f>IF(HOUR(Tbl_Bezetting[[#This Row],[Datum]])&lt;12,"voormiddag",IF(HOUR(Tbl_Bezetting[[#This Row],[Datum]])&gt;18,"avond","namiddag"))</f>
        <v>voormiddag</v>
      </c>
      <c r="C662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662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662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662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662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662" s="83"/>
    </row>
    <row r="663" spans="1:8" ht="20.100000000000001" customHeight="1" x14ac:dyDescent="0.35">
      <c r="A663" s="74">
        <f t="shared" si="14"/>
        <v>46495.583333333336</v>
      </c>
      <c r="B663" s="75" t="str">
        <f>IF(HOUR(Tbl_Bezetting[[#This Row],[Datum]])&lt;12,"voormiddag",IF(HOUR(Tbl_Bezetting[[#This Row],[Datum]])&gt;18,"avond","namiddag"))</f>
        <v>namiddag</v>
      </c>
      <c r="C663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63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63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63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63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63" s="83"/>
    </row>
    <row r="664" spans="1:8" ht="20.100000000000001" customHeight="1" thickBot="1" x14ac:dyDescent="0.4">
      <c r="A664" s="77">
        <f t="shared" si="14"/>
        <v>46495.791666666664</v>
      </c>
      <c r="B664" s="78" t="str">
        <f>IF(HOUR(Tbl_Bezetting[[#This Row],[Datum]])&lt;12,"voormiddag",IF(HOUR(Tbl_Bezetting[[#This Row],[Datum]])&gt;18,"avond","namiddag"))</f>
        <v>avond</v>
      </c>
      <c r="C664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64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64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64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64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64" s="73">
        <f ca="1">IF(Tbl_Bezetting[[#This Row],[Periode]]="avond",5-(COUNTBLANK(Tbl_Bezetting[[#This Row],[Biljart1]:[Biljart5]])),"-")</f>
        <v>0</v>
      </c>
    </row>
    <row r="665" spans="1:8" ht="20.100000000000001" customHeight="1" x14ac:dyDescent="0.35">
      <c r="A665" s="80">
        <f t="shared" si="14"/>
        <v>46496.25</v>
      </c>
      <c r="B665" s="81" t="str">
        <f>IF(HOUR(Tbl_Bezetting[[#This Row],[Datum]])&lt;12,"voormiddag",IF(HOUR(Tbl_Bezetting[[#This Row],[Datum]])&gt;18,"avond","namiddag"))</f>
        <v>voormiddag</v>
      </c>
      <c r="C665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65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65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65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65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65" s="83"/>
    </row>
    <row r="666" spans="1:8" ht="20.100000000000001" customHeight="1" x14ac:dyDescent="0.35">
      <c r="A666" s="84">
        <f t="shared" si="14"/>
        <v>46496.583333333336</v>
      </c>
      <c r="B666" s="85" t="str">
        <f>IF(HOUR(Tbl_Bezetting[[#This Row],[Datum]])&lt;12,"voormiddag",IF(HOUR(Tbl_Bezetting[[#This Row],[Datum]])&gt;18,"avond","namiddag"))</f>
        <v>namiddag</v>
      </c>
      <c r="C666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66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66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66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66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66" s="83"/>
    </row>
    <row r="667" spans="1:8" ht="20.100000000000001" customHeight="1" thickBot="1" x14ac:dyDescent="0.4">
      <c r="A667" s="87">
        <f t="shared" si="14"/>
        <v>46496.791666666664</v>
      </c>
      <c r="B667" s="88" t="str">
        <f>IF(HOUR(Tbl_Bezetting[[#This Row],[Datum]])&lt;12,"voormiddag",IF(HOUR(Tbl_Bezetting[[#This Row],[Datum]])&gt;18,"avond","namiddag"))</f>
        <v>avond</v>
      </c>
      <c r="C667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67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67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67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67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67" s="73">
        <f ca="1">IF(Tbl_Bezetting[[#This Row],[Periode]]="avond",5-(COUNTBLANK(Tbl_Bezetting[[#This Row],[Biljart1]:[Biljart5]])),"-")</f>
        <v>0</v>
      </c>
    </row>
    <row r="668" spans="1:8" ht="20.100000000000001" customHeight="1" x14ac:dyDescent="0.35">
      <c r="A668" s="70">
        <f t="shared" si="14"/>
        <v>46497.25</v>
      </c>
      <c r="B668" s="71" t="str">
        <f>IF(HOUR(Tbl_Bezetting[[#This Row],[Datum]])&lt;12,"voormiddag",IF(HOUR(Tbl_Bezetting[[#This Row],[Datum]])&gt;18,"avond","namiddag"))</f>
        <v>voormiddag</v>
      </c>
      <c r="C668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68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68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68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68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68" s="83"/>
    </row>
    <row r="669" spans="1:8" ht="20.100000000000001" customHeight="1" x14ac:dyDescent="0.35">
      <c r="A669" s="74">
        <f t="shared" si="14"/>
        <v>46497.583333333336</v>
      </c>
      <c r="B669" s="75" t="str">
        <f>IF(HOUR(Tbl_Bezetting[[#This Row],[Datum]])&lt;12,"voormiddag",IF(HOUR(Tbl_Bezetting[[#This Row],[Datum]])&gt;18,"avond","namiddag"))</f>
        <v>namiddag</v>
      </c>
      <c r="C669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Wildert 2 - Molenheike- -&gt; GSE</v>
      </c>
      <c r="D669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669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669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69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69" s="83"/>
    </row>
    <row r="670" spans="1:8" ht="20.100000000000001" customHeight="1" thickBot="1" x14ac:dyDescent="0.4">
      <c r="A670" s="77">
        <f t="shared" si="14"/>
        <v>46497.791666666664</v>
      </c>
      <c r="B670" s="78" t="str">
        <f>IF(HOUR(Tbl_Bezetting[[#This Row],[Datum]])&lt;12,"voormiddag",IF(HOUR(Tbl_Bezetting[[#This Row],[Datum]])&gt;18,"avond","namiddag"))</f>
        <v>avond</v>
      </c>
      <c r="C670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70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 2  - BC De Ster 1 - - &gt;VH1079</v>
      </c>
      <c r="E670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70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70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70" s="73">
        <f ca="1">IF(Tbl_Bezetting[[#This Row],[Periode]]="avond",5-(COUNTBLANK(Tbl_Bezetting[[#This Row],[Biljart1]:[Biljart5]])),"-")</f>
        <v>1</v>
      </c>
    </row>
    <row r="671" spans="1:8" ht="20.100000000000001" customHeight="1" x14ac:dyDescent="0.35">
      <c r="A671" s="80">
        <f t="shared" si="14"/>
        <v>46498.25</v>
      </c>
      <c r="B671" s="81" t="str">
        <f>IF(HOUR(Tbl_Bezetting[[#This Row],[Datum]])&lt;12,"voormiddag",IF(HOUR(Tbl_Bezetting[[#This Row],[Datum]])&gt;18,"avond","namiddag"))</f>
        <v>voormiddag</v>
      </c>
      <c r="C671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71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71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71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71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71" s="83"/>
    </row>
    <row r="672" spans="1:8" ht="20.100000000000001" customHeight="1" x14ac:dyDescent="0.35">
      <c r="A672" s="84">
        <f t="shared" si="14"/>
        <v>46498.583333333336</v>
      </c>
      <c r="B672" s="85" t="str">
        <f>IF(HOUR(Tbl_Bezetting[[#This Row],[Datum]])&lt;12,"voormiddag",IF(HOUR(Tbl_Bezetting[[#This Row],[Datum]])&gt;18,"avond","namiddag"))</f>
        <v>namiddag</v>
      </c>
      <c r="C672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72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72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72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72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72" s="83"/>
    </row>
    <row r="673" spans="1:8" ht="20.100000000000001" customHeight="1" thickBot="1" x14ac:dyDescent="0.4">
      <c r="A673" s="87">
        <f t="shared" si="14"/>
        <v>46498.791666666664</v>
      </c>
      <c r="B673" s="88" t="str">
        <f>IF(HOUR(Tbl_Bezetting[[#This Row],[Datum]])&lt;12,"voormiddag",IF(HOUR(Tbl_Bezetting[[#This Row],[Datum]])&gt;18,"avond","namiddag"))</f>
        <v>avond</v>
      </c>
      <c r="C673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73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73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9 - BC Volkshuis Hemiksem 1- - &gt;ADL 123354</v>
      </c>
      <c r="F673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73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73" s="73">
        <f ca="1">IF(Tbl_Bezetting[[#This Row],[Periode]]="avond",5-(COUNTBLANK(Tbl_Bezetting[[#This Row],[Biljart1]:[Biljart5]])),"-")</f>
        <v>1</v>
      </c>
    </row>
    <row r="674" spans="1:8" ht="20.100000000000001" customHeight="1" x14ac:dyDescent="0.35">
      <c r="A674" s="70">
        <f t="shared" si="14"/>
        <v>46499.25</v>
      </c>
      <c r="B674" s="71" t="str">
        <f>IF(HOUR(Tbl_Bezetting[[#This Row],[Datum]])&lt;12,"voormiddag",IF(HOUR(Tbl_Bezetting[[#This Row],[Datum]])&gt;18,"avond","namiddag"))</f>
        <v>voormiddag</v>
      </c>
      <c r="C674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74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74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74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74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74" s="83"/>
    </row>
    <row r="675" spans="1:8" ht="20.100000000000001" customHeight="1" x14ac:dyDescent="0.35">
      <c r="A675" s="74">
        <f t="shared" si="14"/>
        <v>46499.583333333336</v>
      </c>
      <c r="B675" s="75" t="str">
        <f>IF(HOUR(Tbl_Bezetting[[#This Row],[Datum]])&lt;12,"voormiddag",IF(HOUR(Tbl_Bezetting[[#This Row],[Datum]])&gt;18,"avond","namiddag"))</f>
        <v>namiddag</v>
      </c>
      <c r="C675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75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75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75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75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675" s="83"/>
    </row>
    <row r="676" spans="1:8" ht="20.100000000000001" customHeight="1" thickBot="1" x14ac:dyDescent="0.4">
      <c r="A676" s="77">
        <f t="shared" si="14"/>
        <v>46499.791666666664</v>
      </c>
      <c r="B676" s="78" t="str">
        <f>IF(HOUR(Tbl_Bezetting[[#This Row],[Datum]])&lt;12,"voormiddag",IF(HOUR(Tbl_Bezetting[[#This Row],[Datum]])&gt;18,"avond","namiddag"))</f>
        <v>avond</v>
      </c>
      <c r="C676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76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76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1  - De Middel 3 - - &gt;VH1076</v>
      </c>
      <c r="F676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76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76" s="73">
        <f ca="1">IF(Tbl_Bezetting[[#This Row],[Periode]]="avond",5-(COUNTBLANK(Tbl_Bezetting[[#This Row],[Biljart1]:[Biljart5]])),"-")</f>
        <v>1</v>
      </c>
    </row>
    <row r="677" spans="1:8" ht="20.100000000000001" customHeight="1" x14ac:dyDescent="0.35">
      <c r="A677" s="80">
        <f t="shared" si="14"/>
        <v>46500.25</v>
      </c>
      <c r="B677" s="81" t="str">
        <f>IF(HOUR(Tbl_Bezetting[[#This Row],[Datum]])&lt;12,"voormiddag",IF(HOUR(Tbl_Bezetting[[#This Row],[Datum]])&gt;18,"avond","namiddag"))</f>
        <v>voormiddag</v>
      </c>
      <c r="C677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77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77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77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77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77" s="83"/>
    </row>
    <row r="678" spans="1:8" ht="20.100000000000001" customHeight="1" x14ac:dyDescent="0.35">
      <c r="A678" s="84">
        <f t="shared" si="14"/>
        <v>46500.583333333336</v>
      </c>
      <c r="B678" s="85" t="str">
        <f>IF(HOUR(Tbl_Bezetting[[#This Row],[Datum]])&lt;12,"voormiddag",IF(HOUR(Tbl_Bezetting[[#This Row],[Datum]])&gt;18,"avond","namiddag"))</f>
        <v>namiddag</v>
      </c>
      <c r="C678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678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78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78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678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78" s="83"/>
    </row>
    <row r="679" spans="1:8" ht="20.100000000000001" customHeight="1" thickBot="1" x14ac:dyDescent="0.4">
      <c r="A679" s="87">
        <f t="shared" si="14"/>
        <v>46500.791666666664</v>
      </c>
      <c r="B679" s="88" t="str">
        <f>IF(HOUR(Tbl_Bezetting[[#This Row],[Datum]])&lt;12,"voormiddag",IF(HOUR(Tbl_Bezetting[[#This Row],[Datum]])&gt;18,"avond","namiddag"))</f>
        <v>avond</v>
      </c>
      <c r="C679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79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79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79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79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79" s="73">
        <f ca="1">IF(Tbl_Bezetting[[#This Row],[Periode]]="avond",5-(COUNTBLANK(Tbl_Bezetting[[#This Row],[Biljart1]:[Biljart5]])),"-")</f>
        <v>0</v>
      </c>
    </row>
    <row r="680" spans="1:8" ht="20.100000000000001" customHeight="1" x14ac:dyDescent="0.35">
      <c r="A680" s="70">
        <f t="shared" si="14"/>
        <v>46501.25</v>
      </c>
      <c r="B680" s="71" t="str">
        <f>IF(HOUR(Tbl_Bezetting[[#This Row],[Datum]])&lt;12,"voormiddag",IF(HOUR(Tbl_Bezetting[[#This Row],[Datum]])&gt;18,"avond","namiddag"))</f>
        <v>voormiddag</v>
      </c>
      <c r="C680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80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80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80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80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80" s="83"/>
    </row>
    <row r="681" spans="1:8" ht="20.100000000000001" customHeight="1" x14ac:dyDescent="0.35">
      <c r="A681" s="74">
        <f t="shared" si="14"/>
        <v>46501.583333333336</v>
      </c>
      <c r="B681" s="75" t="str">
        <f>IF(HOUR(Tbl_Bezetting[[#This Row],[Datum]])&lt;12,"voormiddag",IF(HOUR(Tbl_Bezetting[[#This Row],[Datum]])&gt;18,"avond","namiddag"))</f>
        <v>namiddag</v>
      </c>
      <c r="C681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81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81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81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81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81" s="83"/>
    </row>
    <row r="682" spans="1:8" ht="20.100000000000001" customHeight="1" thickBot="1" x14ac:dyDescent="0.4">
      <c r="A682" s="77">
        <f t="shared" si="14"/>
        <v>46501.791666666664</v>
      </c>
      <c r="B682" s="78" t="str">
        <f>IF(HOUR(Tbl_Bezetting[[#This Row],[Datum]])&lt;12,"voormiddag",IF(HOUR(Tbl_Bezetting[[#This Row],[Datum]])&gt;18,"avond","namiddag"))</f>
        <v>avond</v>
      </c>
      <c r="C682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82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82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82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82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82" s="73">
        <f ca="1">IF(Tbl_Bezetting[[#This Row],[Periode]]="avond",5-(COUNTBLANK(Tbl_Bezetting[[#This Row],[Biljart1]:[Biljart5]])),"-")</f>
        <v>0</v>
      </c>
    </row>
    <row r="683" spans="1:8" ht="20.100000000000001" customHeight="1" x14ac:dyDescent="0.35">
      <c r="A683" s="80">
        <f t="shared" si="14"/>
        <v>46502.25</v>
      </c>
      <c r="B683" s="81" t="str">
        <f>IF(HOUR(Tbl_Bezetting[[#This Row],[Datum]])&lt;12,"voormiddag",IF(HOUR(Tbl_Bezetting[[#This Row],[Datum]])&gt;18,"avond","namiddag"))</f>
        <v>voormiddag</v>
      </c>
      <c r="C683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683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683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683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683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683" s="83"/>
    </row>
    <row r="684" spans="1:8" ht="20.100000000000001" customHeight="1" x14ac:dyDescent="0.35">
      <c r="A684" s="84">
        <f t="shared" si="14"/>
        <v>46502.583333333336</v>
      </c>
      <c r="B684" s="85" t="str">
        <f>IF(HOUR(Tbl_Bezetting[[#This Row],[Datum]])&lt;12,"voormiddag",IF(HOUR(Tbl_Bezetting[[#This Row],[Datum]])&gt;18,"avond","namiddag"))</f>
        <v>namiddag</v>
      </c>
      <c r="C684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84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84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84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84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84" s="83"/>
    </row>
    <row r="685" spans="1:8" ht="20.100000000000001" customHeight="1" thickBot="1" x14ac:dyDescent="0.4">
      <c r="A685" s="87">
        <f t="shared" si="14"/>
        <v>46502.791666666664</v>
      </c>
      <c r="B685" s="88" t="str">
        <f>IF(HOUR(Tbl_Bezetting[[#This Row],[Datum]])&lt;12,"voormiddag",IF(HOUR(Tbl_Bezetting[[#This Row],[Datum]])&gt;18,"avond","namiddag"))</f>
        <v>avond</v>
      </c>
      <c r="C685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85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85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85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85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85" s="73">
        <f ca="1">IF(Tbl_Bezetting[[#This Row],[Periode]]="avond",5-(COUNTBLANK(Tbl_Bezetting[[#This Row],[Biljart1]:[Biljart5]])),"-")</f>
        <v>0</v>
      </c>
    </row>
    <row r="686" spans="1:8" ht="20.100000000000001" customHeight="1" x14ac:dyDescent="0.35">
      <c r="A686" s="70">
        <f t="shared" si="14"/>
        <v>46503.25</v>
      </c>
      <c r="B686" s="71" t="str">
        <f>IF(HOUR(Tbl_Bezetting[[#This Row],[Datum]])&lt;12,"voormiddag",IF(HOUR(Tbl_Bezetting[[#This Row],[Datum]])&gt;18,"avond","namiddag"))</f>
        <v>voormiddag</v>
      </c>
      <c r="C686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86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86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86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86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86" s="83"/>
    </row>
    <row r="687" spans="1:8" ht="20.100000000000001" customHeight="1" x14ac:dyDescent="0.35">
      <c r="A687" s="74">
        <f t="shared" si="14"/>
        <v>46503.583333333336</v>
      </c>
      <c r="B687" s="75" t="str">
        <f>IF(HOUR(Tbl_Bezetting[[#This Row],[Datum]])&lt;12,"voormiddag",IF(HOUR(Tbl_Bezetting[[#This Row],[Datum]])&gt;18,"avond","namiddag"))</f>
        <v>namiddag</v>
      </c>
      <c r="C687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87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87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87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87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87" s="83"/>
    </row>
    <row r="688" spans="1:8" ht="20.100000000000001" customHeight="1" thickBot="1" x14ac:dyDescent="0.4">
      <c r="A688" s="77">
        <f t="shared" si="14"/>
        <v>46503.791666666664</v>
      </c>
      <c r="B688" s="78" t="str">
        <f>IF(HOUR(Tbl_Bezetting[[#This Row],[Datum]])&lt;12,"voormiddag",IF(HOUR(Tbl_Bezetting[[#This Row],[Datum]])&gt;18,"avond","namiddag"))</f>
        <v>avond</v>
      </c>
      <c r="C688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88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88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DE LEUG 2 - - &gt;VL2137</v>
      </c>
      <c r="F688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88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BC LUGO 3 - - &gt;DK2D132</v>
      </c>
      <c r="H688" s="73">
        <f ca="1">IF(Tbl_Bezetting[[#This Row],[Periode]]="avond",5-(COUNTBLANK(Tbl_Bezetting[[#This Row],[Biljart1]:[Biljart5]])),"-")</f>
        <v>2</v>
      </c>
    </row>
    <row r="689" spans="1:8" ht="20.100000000000001" customHeight="1" x14ac:dyDescent="0.35">
      <c r="A689" s="80">
        <f t="shared" si="14"/>
        <v>46504.25</v>
      </c>
      <c r="B689" s="81" t="str">
        <f>IF(HOUR(Tbl_Bezetting[[#This Row],[Datum]])&lt;12,"voormiddag",IF(HOUR(Tbl_Bezetting[[#This Row],[Datum]])&gt;18,"avond","namiddag"))</f>
        <v>voormiddag</v>
      </c>
      <c r="C689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89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89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89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89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89" s="83"/>
    </row>
    <row r="690" spans="1:8" ht="20.100000000000001" customHeight="1" x14ac:dyDescent="0.35">
      <c r="A690" s="84">
        <f t="shared" si="14"/>
        <v>46504.583333333336</v>
      </c>
      <c r="B690" s="85" t="str">
        <f>IF(HOUR(Tbl_Bezetting[[#This Row],[Datum]])&lt;12,"voormiddag",IF(HOUR(Tbl_Bezetting[[#This Row],[Datum]])&gt;18,"avond","namiddag"))</f>
        <v>namiddag</v>
      </c>
      <c r="C690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Wildert 2 - Oude Glorie- -&gt; B/N</v>
      </c>
      <c r="D690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690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690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90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90" s="83"/>
    </row>
    <row r="691" spans="1:8" ht="20.100000000000001" customHeight="1" thickBot="1" x14ac:dyDescent="0.4">
      <c r="A691" s="87">
        <f t="shared" si="14"/>
        <v>46504.791666666664</v>
      </c>
      <c r="B691" s="88" t="str">
        <f>IF(HOUR(Tbl_Bezetting[[#This Row],[Datum]])&lt;12,"voormiddag",IF(HOUR(Tbl_Bezetting[[#This Row],[Datum]])&gt;18,"avond","namiddag"))</f>
        <v>avond</v>
      </c>
      <c r="C691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91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91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GOBBENDONCKSE 1 - - &gt;VL2135</v>
      </c>
      <c r="F691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91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BILJART-WORLD 2 - - &gt;VL1116</v>
      </c>
      <c r="H691" s="73">
        <f ca="1">IF(Tbl_Bezetting[[#This Row],[Periode]]="avond",5-(COUNTBLANK(Tbl_Bezetting[[#This Row],[Biljart1]:[Biljart5]])),"-")</f>
        <v>2</v>
      </c>
    </row>
    <row r="692" spans="1:8" ht="20.100000000000001" customHeight="1" x14ac:dyDescent="0.35">
      <c r="A692" s="70">
        <f t="shared" si="14"/>
        <v>46505.25</v>
      </c>
      <c r="B692" s="71" t="str">
        <f>IF(HOUR(Tbl_Bezetting[[#This Row],[Datum]])&lt;12,"voormiddag",IF(HOUR(Tbl_Bezetting[[#This Row],[Datum]])&gt;18,"avond","namiddag"))</f>
        <v>voormiddag</v>
      </c>
      <c r="C692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92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92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92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92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92" s="83"/>
    </row>
    <row r="693" spans="1:8" ht="20.100000000000001" customHeight="1" x14ac:dyDescent="0.35">
      <c r="A693" s="74">
        <f t="shared" si="14"/>
        <v>46505.583333333336</v>
      </c>
      <c r="B693" s="75" t="str">
        <f>IF(HOUR(Tbl_Bezetting[[#This Row],[Datum]])&lt;12,"voormiddag",IF(HOUR(Tbl_Bezetting[[#This Row],[Datum]])&gt;18,"avond","namiddag"))</f>
        <v>namiddag</v>
      </c>
      <c r="C693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93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93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93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93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93" s="83"/>
    </row>
    <row r="694" spans="1:8" ht="20.100000000000001" customHeight="1" thickBot="1" x14ac:dyDescent="0.4">
      <c r="A694" s="77">
        <f t="shared" si="14"/>
        <v>46505.791666666664</v>
      </c>
      <c r="B694" s="78" t="str">
        <f>IF(HOUR(Tbl_Bezetting[[#This Row],[Datum]])&lt;12,"voormiddag",IF(HOUR(Tbl_Bezetting[[#This Row],[Datum]])&gt;18,"avond","namiddag"))</f>
        <v>avond</v>
      </c>
      <c r="C694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94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94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5  - SCHIL-DORP 2 - - &gt;VL2136</v>
      </c>
      <c r="F694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94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5  - BC MOLLENHOF 1 - - &gt;BA2A129</v>
      </c>
      <c r="H694" s="73">
        <f ca="1">IF(Tbl_Bezetting[[#This Row],[Periode]]="avond",5-(COUNTBLANK(Tbl_Bezetting[[#This Row],[Biljart1]:[Biljart5]])),"-")</f>
        <v>2</v>
      </c>
    </row>
    <row r="695" spans="1:8" ht="20.100000000000001" customHeight="1" x14ac:dyDescent="0.35">
      <c r="A695" s="80">
        <f t="shared" si="14"/>
        <v>46506.25</v>
      </c>
      <c r="B695" s="81" t="str">
        <f>IF(HOUR(Tbl_Bezetting[[#This Row],[Datum]])&lt;12,"voormiddag",IF(HOUR(Tbl_Bezetting[[#This Row],[Datum]])&gt;18,"avond","namiddag"))</f>
        <v>voormiddag</v>
      </c>
      <c r="C695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95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95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95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95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95" s="83"/>
    </row>
    <row r="696" spans="1:8" ht="20.100000000000001" customHeight="1" x14ac:dyDescent="0.35">
      <c r="A696" s="84">
        <f t="shared" si="14"/>
        <v>46506.583333333336</v>
      </c>
      <c r="B696" s="85" t="str">
        <f>IF(HOUR(Tbl_Bezetting[[#This Row],[Datum]])&lt;12,"voormiddag",IF(HOUR(Tbl_Bezetting[[#This Row],[Datum]])&gt;18,"avond","namiddag"))</f>
        <v>namiddag</v>
      </c>
      <c r="C696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696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96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96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96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696" s="83"/>
    </row>
    <row r="697" spans="1:8" ht="20.100000000000001" customHeight="1" thickBot="1" x14ac:dyDescent="0.4">
      <c r="A697" s="87">
        <f t="shared" ref="A697:A760" si="15">A691+2</f>
        <v>46506.791666666664</v>
      </c>
      <c r="B697" s="88" t="str">
        <f>IF(HOUR(Tbl_Bezetting[[#This Row],[Datum]])&lt;12,"voormiddag",IF(HOUR(Tbl_Bezetting[[#This Row],[Datum]])&gt;18,"avond","namiddag"))</f>
        <v>avond</v>
      </c>
      <c r="C697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 1  - DEN EIK 2 - - &gt;KA116</v>
      </c>
      <c r="D697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97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1  - Schil-Dorp 1 - - &gt;VH1086</v>
      </c>
      <c r="F697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97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 - GOBBENDONCKSE 5 - - &gt;DK2B131</v>
      </c>
      <c r="H697" s="73">
        <f ca="1">IF(Tbl_Bezetting[[#This Row],[Periode]]="avond",5-(COUNTBLANK(Tbl_Bezetting[[#This Row],[Biljart1]:[Biljart5]])),"-")</f>
        <v>3</v>
      </c>
    </row>
    <row r="698" spans="1:8" ht="20.100000000000001" customHeight="1" x14ac:dyDescent="0.35">
      <c r="A698" s="70">
        <f t="shared" si="15"/>
        <v>46507.25</v>
      </c>
      <c r="B698" s="71" t="str">
        <f>IF(HOUR(Tbl_Bezetting[[#This Row],[Datum]])&lt;12,"voormiddag",IF(HOUR(Tbl_Bezetting[[#This Row],[Datum]])&gt;18,"avond","namiddag"))</f>
        <v>voormiddag</v>
      </c>
      <c r="C698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98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98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Les - J-C - - &gt; Privé</v>
      </c>
      <c r="F698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Les - J-C - - &gt; Privé</v>
      </c>
      <c r="G698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Les - J-C - - &gt; Privé</v>
      </c>
      <c r="H698" s="83"/>
    </row>
    <row r="699" spans="1:8" ht="20.100000000000001" customHeight="1" x14ac:dyDescent="0.35">
      <c r="A699" s="74">
        <f t="shared" si="15"/>
        <v>46507.583333333336</v>
      </c>
      <c r="B699" s="75" t="str">
        <f>IF(HOUR(Tbl_Bezetting[[#This Row],[Datum]])&lt;12,"voormiddag",IF(HOUR(Tbl_Bezetting[[#This Row],[Datum]])&gt;18,"avond","namiddag"))</f>
        <v>namiddag</v>
      </c>
      <c r="C699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99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99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Les  -  - - Privé- -&gt; </v>
      </c>
      <c r="F699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Les  -  - - Privé- -&gt; </v>
      </c>
      <c r="G699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Les  -  - - Privé- -&gt; </v>
      </c>
      <c r="H699" s="83"/>
    </row>
    <row r="700" spans="1:8" ht="20.100000000000001" customHeight="1" thickBot="1" x14ac:dyDescent="0.4">
      <c r="A700" s="77">
        <f t="shared" si="15"/>
        <v>46507.791666666664</v>
      </c>
      <c r="B700" s="78" t="str">
        <f>IF(HOUR(Tbl_Bezetting[[#This Row],[Datum]])&lt;12,"voormiddag",IF(HOUR(Tbl_Bezetting[[#This Row],[Datum]])&gt;18,"avond","namiddag"))</f>
        <v>avond</v>
      </c>
      <c r="C700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MIDDEL 1 - HAZEDUINEN- - &gt;KPU-1</v>
      </c>
      <c r="D700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MIDDEL 1 - HAZEDUINEN- - &gt;KPU-1</v>
      </c>
      <c r="E700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00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 2 - De Biezen 1- - &gt;KAPU-2</v>
      </c>
      <c r="G700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2 - De Biezen 1- - &gt;KAPU-2</v>
      </c>
      <c r="H700" s="73">
        <f ca="1">IF(Tbl_Bezetting[[#This Row],[Periode]]="avond",5-(COUNTBLANK(Tbl_Bezetting[[#This Row],[Biljart1]:[Biljart5]])),"-")</f>
        <v>4</v>
      </c>
    </row>
    <row r="701" spans="1:8" ht="20.100000000000001" customHeight="1" x14ac:dyDescent="0.35">
      <c r="A701" s="80">
        <f t="shared" si="15"/>
        <v>46508.25</v>
      </c>
      <c r="B701" s="81" t="str">
        <f>IF(HOUR(Tbl_Bezetting[[#This Row],[Datum]])&lt;12,"voormiddag",IF(HOUR(Tbl_Bezetting[[#This Row],[Datum]])&gt;18,"avond","namiddag"))</f>
        <v>voormiddag</v>
      </c>
      <c r="C701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01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01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01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01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01" s="83"/>
    </row>
    <row r="702" spans="1:8" ht="20.100000000000001" customHeight="1" x14ac:dyDescent="0.35">
      <c r="A702" s="84">
        <f t="shared" si="15"/>
        <v>46508.583333333336</v>
      </c>
      <c r="B702" s="85" t="str">
        <f>IF(HOUR(Tbl_Bezetting[[#This Row],[Datum]])&lt;12,"voormiddag",IF(HOUR(Tbl_Bezetting[[#This Row],[Datum]])&gt;18,"avond","namiddag"))</f>
        <v>namiddag</v>
      </c>
      <c r="C702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02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02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02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02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02" s="83"/>
    </row>
    <row r="703" spans="1:8" ht="20.100000000000001" customHeight="1" thickBot="1" x14ac:dyDescent="0.4">
      <c r="A703" s="87">
        <f t="shared" si="15"/>
        <v>46508.791666666664</v>
      </c>
      <c r="B703" s="88" t="str">
        <f>IF(HOUR(Tbl_Bezetting[[#This Row],[Datum]])&lt;12,"voormiddag",IF(HOUR(Tbl_Bezetting[[#This Row],[Datum]])&gt;18,"avond","namiddag"))</f>
        <v>avond</v>
      </c>
      <c r="C703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03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03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03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03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03" s="73">
        <f ca="1">IF(Tbl_Bezetting[[#This Row],[Periode]]="avond",5-(COUNTBLANK(Tbl_Bezetting[[#This Row],[Biljart1]:[Biljart5]])),"-")</f>
        <v>0</v>
      </c>
    </row>
    <row r="704" spans="1:8" ht="20.100000000000001" customHeight="1" x14ac:dyDescent="0.35">
      <c r="A704" s="70">
        <f t="shared" si="15"/>
        <v>46509.25</v>
      </c>
      <c r="B704" s="71" t="str">
        <f>IF(HOUR(Tbl_Bezetting[[#This Row],[Datum]])&lt;12,"voormiddag",IF(HOUR(Tbl_Bezetting[[#This Row],[Datum]])&gt;18,"avond","namiddag"))</f>
        <v>voormiddag</v>
      </c>
      <c r="C704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704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704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704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704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704" s="83"/>
    </row>
    <row r="705" spans="1:8" ht="20.100000000000001" customHeight="1" x14ac:dyDescent="0.35">
      <c r="A705" s="74">
        <f t="shared" si="15"/>
        <v>46509.583333333336</v>
      </c>
      <c r="B705" s="75" t="str">
        <f>IF(HOUR(Tbl_Bezetting[[#This Row],[Datum]])&lt;12,"voormiddag",IF(HOUR(Tbl_Bezetting[[#This Row],[Datum]])&gt;18,"avond","namiddag"))</f>
        <v>namiddag</v>
      </c>
      <c r="C705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05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05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05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05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05" s="83"/>
    </row>
    <row r="706" spans="1:8" ht="20.100000000000001" customHeight="1" thickBot="1" x14ac:dyDescent="0.4">
      <c r="A706" s="77">
        <f t="shared" si="15"/>
        <v>46509.791666666664</v>
      </c>
      <c r="B706" s="78" t="str">
        <f>IF(HOUR(Tbl_Bezetting[[#This Row],[Datum]])&lt;12,"voormiddag",IF(HOUR(Tbl_Bezetting[[#This Row],[Datum]])&gt;18,"avond","namiddag"))</f>
        <v>avond</v>
      </c>
      <c r="C706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06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06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06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06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06" s="73">
        <f ca="1">IF(Tbl_Bezetting[[#This Row],[Periode]]="avond",5-(COUNTBLANK(Tbl_Bezetting[[#This Row],[Biljart1]:[Biljart5]])),"-")</f>
        <v>0</v>
      </c>
    </row>
    <row r="707" spans="1:8" ht="20.100000000000001" customHeight="1" x14ac:dyDescent="0.35">
      <c r="A707" s="80">
        <f t="shared" si="15"/>
        <v>46510.25</v>
      </c>
      <c r="B707" s="81" t="str">
        <f>IF(HOUR(Tbl_Bezetting[[#This Row],[Datum]])&lt;12,"voormiddag",IF(HOUR(Tbl_Bezetting[[#This Row],[Datum]])&gt;18,"avond","namiddag"))</f>
        <v>voormiddag</v>
      </c>
      <c r="C707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07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07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07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07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07" s="83"/>
    </row>
    <row r="708" spans="1:8" ht="20.100000000000001" customHeight="1" x14ac:dyDescent="0.35">
      <c r="A708" s="84">
        <f t="shared" si="15"/>
        <v>46510.583333333336</v>
      </c>
      <c r="B708" s="85" t="str">
        <f>IF(HOUR(Tbl_Bezetting[[#This Row],[Datum]])&lt;12,"voormiddag",IF(HOUR(Tbl_Bezetting[[#This Row],[Datum]])&gt;18,"avond","namiddag"))</f>
        <v>namiddag</v>
      </c>
      <c r="C708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08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08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08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08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08" s="83"/>
    </row>
    <row r="709" spans="1:8" ht="20.100000000000001" customHeight="1" thickBot="1" x14ac:dyDescent="0.4">
      <c r="A709" s="87">
        <f t="shared" si="15"/>
        <v>46510.791666666664</v>
      </c>
      <c r="B709" s="88" t="str">
        <f>IF(HOUR(Tbl_Bezetting[[#This Row],[Datum]])&lt;12,"voormiddag",IF(HOUR(Tbl_Bezetting[[#This Row],[Datum]])&gt;18,"avond","namiddag"))</f>
        <v>avond</v>
      </c>
      <c r="C709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09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09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09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09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2  - DE LEUG 2 - - &gt;BA2B138</v>
      </c>
      <c r="H709" s="73">
        <f ca="1">IF(Tbl_Bezetting[[#This Row],[Periode]]="avond",5-(COUNTBLANK(Tbl_Bezetting[[#This Row],[Biljart1]:[Biljart5]])),"-")</f>
        <v>1</v>
      </c>
    </row>
    <row r="710" spans="1:8" ht="20.100000000000001" customHeight="1" x14ac:dyDescent="0.35">
      <c r="A710" s="70">
        <f t="shared" si="15"/>
        <v>46511.25</v>
      </c>
      <c r="B710" s="71" t="str">
        <f>IF(HOUR(Tbl_Bezetting[[#This Row],[Datum]])&lt;12,"voormiddag",IF(HOUR(Tbl_Bezetting[[#This Row],[Datum]])&gt;18,"avond","namiddag"))</f>
        <v>voormiddag</v>
      </c>
      <c r="C710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10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10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10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10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10" s="83"/>
    </row>
    <row r="711" spans="1:8" ht="20.100000000000001" customHeight="1" x14ac:dyDescent="0.35">
      <c r="A711" s="74">
        <f t="shared" si="15"/>
        <v>46511.583333333336</v>
      </c>
      <c r="B711" s="75" t="str">
        <f>IF(HOUR(Tbl_Bezetting[[#This Row],[Datum]])&lt;12,"voormiddag",IF(HOUR(Tbl_Bezetting[[#This Row],[Datum]])&gt;18,"avond","namiddag"))</f>
        <v>namiddag</v>
      </c>
      <c r="C711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11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711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711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711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11" s="83"/>
    </row>
    <row r="712" spans="1:8" ht="20.100000000000001" customHeight="1" thickBot="1" x14ac:dyDescent="0.4">
      <c r="A712" s="77">
        <f t="shared" si="15"/>
        <v>46511.791666666664</v>
      </c>
      <c r="B712" s="78" t="str">
        <f>IF(HOUR(Tbl_Bezetting[[#This Row],[Datum]])&lt;12,"voormiddag",IF(HOUR(Tbl_Bezetting[[#This Row],[Datum]])&gt;18,"avond","namiddag"))</f>
        <v>avond</v>
      </c>
      <c r="C712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4  - DE LEUG 3  - - &gt;VL1123</v>
      </c>
      <c r="D712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 2  - Den Eik 2 - - &gt;VH1090</v>
      </c>
      <c r="E712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12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12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6  - K.O.T. MEER 1 - - &gt;BA2B139</v>
      </c>
      <c r="H712" s="73">
        <f ca="1">IF(Tbl_Bezetting[[#This Row],[Periode]]="avond",5-(COUNTBLANK(Tbl_Bezetting[[#This Row],[Biljart1]:[Biljart5]])),"-")</f>
        <v>3</v>
      </c>
    </row>
    <row r="713" spans="1:8" ht="20.100000000000001" customHeight="1" x14ac:dyDescent="0.35">
      <c r="A713" s="80">
        <f t="shared" si="15"/>
        <v>46512.25</v>
      </c>
      <c r="B713" s="81" t="str">
        <f>IF(HOUR(Tbl_Bezetting[[#This Row],[Datum]])&lt;12,"voormiddag",IF(HOUR(Tbl_Bezetting[[#This Row],[Datum]])&gt;18,"avond","namiddag"))</f>
        <v>voormiddag</v>
      </c>
      <c r="C713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13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13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13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13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13" s="83"/>
    </row>
    <row r="714" spans="1:8" ht="20.100000000000001" customHeight="1" x14ac:dyDescent="0.35">
      <c r="A714" s="84">
        <f t="shared" si="15"/>
        <v>46512.583333333336</v>
      </c>
      <c r="B714" s="85" t="str">
        <f>IF(HOUR(Tbl_Bezetting[[#This Row],[Datum]])&lt;12,"voormiddag",IF(HOUR(Tbl_Bezetting[[#This Row],[Datum]])&gt;18,"avond","namiddag"))</f>
        <v>namiddag</v>
      </c>
      <c r="C714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14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14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14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14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14" s="83"/>
    </row>
    <row r="715" spans="1:8" ht="20.100000000000001" customHeight="1" thickBot="1" x14ac:dyDescent="0.4">
      <c r="A715" s="87">
        <f t="shared" si="15"/>
        <v>46512.791666666664</v>
      </c>
      <c r="B715" s="88" t="str">
        <f>IF(HOUR(Tbl_Bezetting[[#This Row],[Datum]])&lt;12,"voormiddag",IF(HOUR(Tbl_Bezetting[[#This Row],[Datum]])&gt;18,"avond","namiddag"))</f>
        <v>avond</v>
      </c>
      <c r="C715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15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15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15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 1  - BILJART EXPRESS 6 - - &gt;DM2D112</v>
      </c>
      <c r="G715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15" s="73">
        <f ca="1">IF(Tbl_Bezetting[[#This Row],[Periode]]="avond",5-(COUNTBLANK(Tbl_Bezetting[[#This Row],[Biljart1]:[Biljart5]])),"-")</f>
        <v>1</v>
      </c>
    </row>
    <row r="716" spans="1:8" ht="20.100000000000001" customHeight="1" x14ac:dyDescent="0.35">
      <c r="A716" s="70">
        <f t="shared" si="15"/>
        <v>46513.25</v>
      </c>
      <c r="B716" s="71" t="str">
        <f>IF(HOUR(Tbl_Bezetting[[#This Row],[Datum]])&lt;12,"voormiddag",IF(HOUR(Tbl_Bezetting[[#This Row],[Datum]])&gt;18,"avond","namiddag"))</f>
        <v>voormiddag</v>
      </c>
      <c r="C716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16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16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16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16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16" s="83"/>
    </row>
    <row r="717" spans="1:8" ht="20.100000000000001" customHeight="1" x14ac:dyDescent="0.35">
      <c r="A717" s="74">
        <f t="shared" si="15"/>
        <v>46513.583333333336</v>
      </c>
      <c r="B717" s="75" t="str">
        <f>IF(HOUR(Tbl_Bezetting[[#This Row],[Datum]])&lt;12,"voormiddag",IF(HOUR(Tbl_Bezetting[[#This Row],[Datum]])&gt;18,"avond","namiddag"))</f>
        <v>namiddag</v>
      </c>
      <c r="C717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17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17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17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717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717" s="83"/>
    </row>
    <row r="718" spans="1:8" ht="20.100000000000001" customHeight="1" thickBot="1" x14ac:dyDescent="0.4">
      <c r="A718" s="77">
        <f t="shared" si="15"/>
        <v>46513.791666666664</v>
      </c>
      <c r="B718" s="78" t="str">
        <f>IF(HOUR(Tbl_Bezetting[[#This Row],[Datum]])&lt;12,"voormiddag",IF(HOUR(Tbl_Bezetting[[#This Row],[Datum]])&gt;18,"avond","namiddag"))</f>
        <v>avond</v>
      </c>
      <c r="C718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3  - De Leug 1 - - &gt;VH1087</v>
      </c>
      <c r="D718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18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18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18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DE MIDDEL 3 - - &gt;BA2A138</v>
      </c>
      <c r="H718" s="73">
        <f ca="1">IF(Tbl_Bezetting[[#This Row],[Periode]]="avond",5-(COUNTBLANK(Tbl_Bezetting[[#This Row],[Biljart1]:[Biljart5]])),"-")</f>
        <v>2</v>
      </c>
    </row>
    <row r="719" spans="1:8" ht="20.100000000000001" customHeight="1" x14ac:dyDescent="0.35">
      <c r="A719" s="80">
        <f t="shared" si="15"/>
        <v>46514.25</v>
      </c>
      <c r="B719" s="81" t="str">
        <f>IF(HOUR(Tbl_Bezetting[[#This Row],[Datum]])&lt;12,"voormiddag",IF(HOUR(Tbl_Bezetting[[#This Row],[Datum]])&gt;18,"avond","namiddag"))</f>
        <v>voormiddag</v>
      </c>
      <c r="C719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19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19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19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19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19" s="83"/>
    </row>
    <row r="720" spans="1:8" ht="20.100000000000001" customHeight="1" x14ac:dyDescent="0.35">
      <c r="A720" s="84">
        <f t="shared" si="15"/>
        <v>46514.583333333336</v>
      </c>
      <c r="B720" s="85" t="str">
        <f>IF(HOUR(Tbl_Bezetting[[#This Row],[Datum]])&lt;12,"voormiddag",IF(HOUR(Tbl_Bezetting[[#This Row],[Datum]])&gt;18,"avond","namiddag"))</f>
        <v>namiddag</v>
      </c>
      <c r="C720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720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720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720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20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20" s="83"/>
    </row>
    <row r="721" spans="1:8" ht="20.100000000000001" customHeight="1" thickBot="1" x14ac:dyDescent="0.4">
      <c r="A721" s="87">
        <f t="shared" si="15"/>
        <v>46514.791666666664</v>
      </c>
      <c r="B721" s="88" t="str">
        <f>IF(HOUR(Tbl_Bezetting[[#This Row],[Datum]])&lt;12,"voormiddag",IF(HOUR(Tbl_Bezetting[[#This Row],[Datum]])&gt;18,"avond","namiddag"))</f>
        <v>avond</v>
      </c>
      <c r="C721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MIDDEL 1 - STARRENHOF- - &gt;KPU-1</v>
      </c>
      <c r="D721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MIDDEL 1 - STARRENHOF- - &gt;KPU-1</v>
      </c>
      <c r="E721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21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 2 - Wit Paard- - &gt;KAPU-2</v>
      </c>
      <c r="G721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2 - Wit Paard- - &gt;KAPU-2</v>
      </c>
      <c r="H721" s="73">
        <f ca="1">IF(Tbl_Bezetting[[#This Row],[Periode]]="avond",5-(COUNTBLANK(Tbl_Bezetting[[#This Row],[Biljart1]:[Biljart5]])),"-")</f>
        <v>4</v>
      </c>
    </row>
    <row r="722" spans="1:8" ht="20.100000000000001" customHeight="1" x14ac:dyDescent="0.35">
      <c r="A722" s="70">
        <f t="shared" si="15"/>
        <v>46515.25</v>
      </c>
      <c r="B722" s="71" t="str">
        <f>IF(HOUR(Tbl_Bezetting[[#This Row],[Datum]])&lt;12,"voormiddag",IF(HOUR(Tbl_Bezetting[[#This Row],[Datum]])&gt;18,"avond","namiddag"))</f>
        <v>voormiddag</v>
      </c>
      <c r="C722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22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22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22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22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22" s="83"/>
    </row>
    <row r="723" spans="1:8" ht="20.100000000000001" customHeight="1" x14ac:dyDescent="0.35">
      <c r="A723" s="74">
        <f t="shared" si="15"/>
        <v>46515.583333333336</v>
      </c>
      <c r="B723" s="75" t="str">
        <f>IF(HOUR(Tbl_Bezetting[[#This Row],[Datum]])&lt;12,"voormiddag",IF(HOUR(Tbl_Bezetting[[#This Row],[Datum]])&gt;18,"avond","namiddag"))</f>
        <v>namiddag</v>
      </c>
      <c r="C723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23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23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23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23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23" s="83"/>
    </row>
    <row r="724" spans="1:8" ht="20.100000000000001" customHeight="1" thickBot="1" x14ac:dyDescent="0.4">
      <c r="A724" s="77">
        <f t="shared" si="15"/>
        <v>46515.791666666664</v>
      </c>
      <c r="B724" s="78" t="str">
        <f>IF(HOUR(Tbl_Bezetting[[#This Row],[Datum]])&lt;12,"voormiddag",IF(HOUR(Tbl_Bezetting[[#This Row],[Datum]])&gt;18,"avond","namiddag"))</f>
        <v>avond</v>
      </c>
      <c r="C724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 1  - Den Aker 2- - &gt;PDF</v>
      </c>
      <c r="D724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 1  - Den Aker 2- - &gt;PDF</v>
      </c>
      <c r="E724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24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24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24" s="73">
        <f ca="1">IF(Tbl_Bezetting[[#This Row],[Periode]]="avond",5-(COUNTBLANK(Tbl_Bezetting[[#This Row],[Biljart1]:[Biljart5]])),"-")</f>
        <v>2</v>
      </c>
    </row>
    <row r="725" spans="1:8" ht="20.100000000000001" customHeight="1" x14ac:dyDescent="0.35">
      <c r="A725" s="80">
        <f t="shared" si="15"/>
        <v>46516.25</v>
      </c>
      <c r="B725" s="81" t="str">
        <f>IF(HOUR(Tbl_Bezetting[[#This Row],[Datum]])&lt;12,"voormiddag",IF(HOUR(Tbl_Bezetting[[#This Row],[Datum]])&gt;18,"avond","namiddag"))</f>
        <v>voormiddag</v>
      </c>
      <c r="C725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725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725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725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725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725" s="83"/>
    </row>
    <row r="726" spans="1:8" ht="20.100000000000001" customHeight="1" x14ac:dyDescent="0.35">
      <c r="A726" s="84">
        <f t="shared" si="15"/>
        <v>46516.583333333336</v>
      </c>
      <c r="B726" s="85" t="str">
        <f>IF(HOUR(Tbl_Bezetting[[#This Row],[Datum]])&lt;12,"voormiddag",IF(HOUR(Tbl_Bezetting[[#This Row],[Datum]])&gt;18,"avond","namiddag"))</f>
        <v>namiddag</v>
      </c>
      <c r="C726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26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26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26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26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26" s="83"/>
    </row>
    <row r="727" spans="1:8" ht="20.100000000000001" customHeight="1" thickBot="1" x14ac:dyDescent="0.4">
      <c r="A727" s="87">
        <f t="shared" si="15"/>
        <v>46516.791666666664</v>
      </c>
      <c r="B727" s="88" t="str">
        <f>IF(HOUR(Tbl_Bezetting[[#This Row],[Datum]])&lt;12,"voormiddag",IF(HOUR(Tbl_Bezetting[[#This Row],[Datum]])&gt;18,"avond","namiddag"))</f>
        <v>avond</v>
      </c>
      <c r="C727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27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27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27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27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27" s="73">
        <f ca="1">IF(Tbl_Bezetting[[#This Row],[Periode]]="avond",5-(COUNTBLANK(Tbl_Bezetting[[#This Row],[Biljart1]:[Biljart5]])),"-")</f>
        <v>0</v>
      </c>
    </row>
    <row r="728" spans="1:8" ht="20.100000000000001" customHeight="1" x14ac:dyDescent="0.35">
      <c r="A728" s="70">
        <f t="shared" si="15"/>
        <v>46517.25</v>
      </c>
      <c r="B728" s="71" t="str">
        <f>IF(HOUR(Tbl_Bezetting[[#This Row],[Datum]])&lt;12,"voormiddag",IF(HOUR(Tbl_Bezetting[[#This Row],[Datum]])&gt;18,"avond","namiddag"))</f>
        <v>voormiddag</v>
      </c>
      <c r="C728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28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28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28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28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28" s="83"/>
    </row>
    <row r="729" spans="1:8" ht="20.100000000000001" customHeight="1" x14ac:dyDescent="0.35">
      <c r="A729" s="74">
        <f t="shared" si="15"/>
        <v>46517.583333333336</v>
      </c>
      <c r="B729" s="75" t="str">
        <f>IF(HOUR(Tbl_Bezetting[[#This Row],[Datum]])&lt;12,"voormiddag",IF(HOUR(Tbl_Bezetting[[#This Row],[Datum]])&gt;18,"avond","namiddag"))</f>
        <v>namiddag</v>
      </c>
      <c r="C729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29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29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29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29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29" s="83"/>
    </row>
    <row r="730" spans="1:8" ht="20.100000000000001" customHeight="1" thickBot="1" x14ac:dyDescent="0.4">
      <c r="A730" s="77">
        <f t="shared" si="15"/>
        <v>46517.791666666664</v>
      </c>
      <c r="B730" s="78" t="str">
        <f>IF(HOUR(Tbl_Bezetting[[#This Row],[Datum]])&lt;12,"voormiddag",IF(HOUR(Tbl_Bezetting[[#This Row],[Datum]])&gt;18,"avond","namiddag"))</f>
        <v>avond</v>
      </c>
      <c r="C730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30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30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30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30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BILJART-WORLD 1 - - &gt;VL1127</v>
      </c>
      <c r="H730" s="73">
        <f ca="1">IF(Tbl_Bezetting[[#This Row],[Periode]]="avond",5-(COUNTBLANK(Tbl_Bezetting[[#This Row],[Biljart1]:[Biljart5]])),"-")</f>
        <v>1</v>
      </c>
    </row>
    <row r="731" spans="1:8" ht="20.100000000000001" customHeight="1" x14ac:dyDescent="0.35">
      <c r="A731" s="80">
        <f t="shared" si="15"/>
        <v>46518.25</v>
      </c>
      <c r="B731" s="81" t="str">
        <f>IF(HOUR(Tbl_Bezetting[[#This Row],[Datum]])&lt;12,"voormiddag",IF(HOUR(Tbl_Bezetting[[#This Row],[Datum]])&gt;18,"avond","namiddag"))</f>
        <v>voormiddag</v>
      </c>
      <c r="C731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31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31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31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31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31" s="83"/>
    </row>
    <row r="732" spans="1:8" ht="20.100000000000001" customHeight="1" x14ac:dyDescent="0.35">
      <c r="A732" s="84">
        <f t="shared" si="15"/>
        <v>46518.583333333336</v>
      </c>
      <c r="B732" s="85" t="str">
        <f>IF(HOUR(Tbl_Bezetting[[#This Row],[Datum]])&lt;12,"voormiddag",IF(HOUR(Tbl_Bezetting[[#This Row],[Datum]])&gt;18,"avond","namiddag"))</f>
        <v>namiddag</v>
      </c>
      <c r="C732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32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32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32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32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32" s="83"/>
    </row>
    <row r="733" spans="1:8" ht="20.100000000000001" customHeight="1" thickBot="1" x14ac:dyDescent="0.4">
      <c r="A733" s="87">
        <f t="shared" si="15"/>
        <v>46518.791666666664</v>
      </c>
      <c r="B733" s="88" t="str">
        <f>IF(HOUR(Tbl_Bezetting[[#This Row],[Datum]])&lt;12,"voormiddag",IF(HOUR(Tbl_Bezetting[[#This Row],[Datum]])&gt;18,"avond","namiddag"))</f>
        <v>avond</v>
      </c>
      <c r="C733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33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33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33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33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33" s="73">
        <f ca="1">IF(Tbl_Bezetting[[#This Row],[Periode]]="avond",5-(COUNTBLANK(Tbl_Bezetting[[#This Row],[Biljart1]:[Biljart5]])),"-")</f>
        <v>0</v>
      </c>
    </row>
    <row r="734" spans="1:8" ht="20.100000000000001" customHeight="1" x14ac:dyDescent="0.35">
      <c r="A734" s="70">
        <f t="shared" si="15"/>
        <v>46519.25</v>
      </c>
      <c r="B734" s="71" t="str">
        <f>IF(HOUR(Tbl_Bezetting[[#This Row],[Datum]])&lt;12,"voormiddag",IF(HOUR(Tbl_Bezetting[[#This Row],[Datum]])&gt;18,"avond","namiddag"))</f>
        <v>voormiddag</v>
      </c>
      <c r="C734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34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34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34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34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34" s="83"/>
    </row>
    <row r="735" spans="1:8" ht="20.100000000000001" customHeight="1" x14ac:dyDescent="0.35">
      <c r="A735" s="74">
        <f t="shared" si="15"/>
        <v>46519.583333333336</v>
      </c>
      <c r="B735" s="75" t="str">
        <f>IF(HOUR(Tbl_Bezetting[[#This Row],[Datum]])&lt;12,"voormiddag",IF(HOUR(Tbl_Bezetting[[#This Row],[Datum]])&gt;18,"avond","namiddag"))</f>
        <v>namiddag</v>
      </c>
      <c r="C735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35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35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35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35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35" s="83"/>
    </row>
    <row r="736" spans="1:8" ht="20.100000000000001" customHeight="1" thickBot="1" x14ac:dyDescent="0.4">
      <c r="A736" s="77">
        <f t="shared" si="15"/>
        <v>46519.791666666664</v>
      </c>
      <c r="B736" s="78" t="str">
        <f>IF(HOUR(Tbl_Bezetting[[#This Row],[Datum]])&lt;12,"voormiddag",IF(HOUR(Tbl_Bezetting[[#This Row],[Datum]])&gt;18,"avond","namiddag"))</f>
        <v>avond</v>
      </c>
      <c r="C736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36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36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36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36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36" s="73">
        <f ca="1">IF(Tbl_Bezetting[[#This Row],[Periode]]="avond",5-(COUNTBLANK(Tbl_Bezetting[[#This Row],[Biljart1]:[Biljart5]])),"-")</f>
        <v>0</v>
      </c>
    </row>
    <row r="737" spans="1:8" ht="20.100000000000001" customHeight="1" x14ac:dyDescent="0.35">
      <c r="A737" s="80">
        <f t="shared" si="15"/>
        <v>46520.25</v>
      </c>
      <c r="B737" s="81" t="str">
        <f>IF(HOUR(Tbl_Bezetting[[#This Row],[Datum]])&lt;12,"voormiddag",IF(HOUR(Tbl_Bezetting[[#This Row],[Datum]])&gt;18,"avond","namiddag"))</f>
        <v>voormiddag</v>
      </c>
      <c r="C737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37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37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37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37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37" s="83"/>
    </row>
    <row r="738" spans="1:8" ht="20.100000000000001" customHeight="1" x14ac:dyDescent="0.35">
      <c r="A738" s="84">
        <f t="shared" si="15"/>
        <v>46520.583333333336</v>
      </c>
      <c r="B738" s="85" t="str">
        <f>IF(HOUR(Tbl_Bezetting[[#This Row],[Datum]])&lt;12,"voormiddag",IF(HOUR(Tbl_Bezetting[[#This Row],[Datum]])&gt;18,"avond","namiddag"))</f>
        <v>namiddag</v>
      </c>
      <c r="C738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38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38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738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38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738" s="83"/>
    </row>
    <row r="739" spans="1:8" ht="20.100000000000001" customHeight="1" thickBot="1" x14ac:dyDescent="0.4">
      <c r="A739" s="87">
        <f t="shared" si="15"/>
        <v>46520.791666666664</v>
      </c>
      <c r="B739" s="88" t="str">
        <f>IF(HOUR(Tbl_Bezetting[[#This Row],[Datum]])&lt;12,"voormiddag",IF(HOUR(Tbl_Bezetting[[#This Row],[Datum]])&gt;18,"avond","namiddag"))</f>
        <v>avond</v>
      </c>
      <c r="C739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2  - BC MOLLENHOF 1 - - &gt;KA123</v>
      </c>
      <c r="D739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39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BC KAPELSE 2 - - &gt;BA2A146</v>
      </c>
      <c r="F739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39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39" s="73">
        <f ca="1">IF(Tbl_Bezetting[[#This Row],[Periode]]="avond",5-(COUNTBLANK(Tbl_Bezetting[[#This Row],[Biljart1]:[Biljart5]])),"-")</f>
        <v>2</v>
      </c>
    </row>
    <row r="740" spans="1:8" ht="20.100000000000001" customHeight="1" x14ac:dyDescent="0.35">
      <c r="A740" s="70">
        <f t="shared" si="15"/>
        <v>46521.25</v>
      </c>
      <c r="B740" s="71" t="str">
        <f>IF(HOUR(Tbl_Bezetting[[#This Row],[Datum]])&lt;12,"voormiddag",IF(HOUR(Tbl_Bezetting[[#This Row],[Datum]])&gt;18,"avond","namiddag"))</f>
        <v>voormiddag</v>
      </c>
      <c r="C740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40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40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Les - J-C - - &gt; Privé</v>
      </c>
      <c r="F740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Les - J-C - - &gt; Privé</v>
      </c>
      <c r="G740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Les - J-C - - &gt; Privé</v>
      </c>
      <c r="H740" s="83"/>
    </row>
    <row r="741" spans="1:8" ht="20.100000000000001" customHeight="1" x14ac:dyDescent="0.35">
      <c r="A741" s="74">
        <f t="shared" si="15"/>
        <v>46521.583333333336</v>
      </c>
      <c r="B741" s="75" t="str">
        <f>IF(HOUR(Tbl_Bezetting[[#This Row],[Datum]])&lt;12,"voormiddag",IF(HOUR(Tbl_Bezetting[[#This Row],[Datum]])&gt;18,"avond","namiddag"))</f>
        <v>namiddag</v>
      </c>
      <c r="C741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741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741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Les  -  - - Privé- -&gt; </v>
      </c>
      <c r="F741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741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Les  -  - - Privé- -&gt; </v>
      </c>
      <c r="H741" s="83"/>
    </row>
    <row r="742" spans="1:8" ht="20.100000000000001" customHeight="1" thickBot="1" x14ac:dyDescent="0.4">
      <c r="A742" s="77">
        <f t="shared" si="15"/>
        <v>46521.791666666664</v>
      </c>
      <c r="B742" s="78" t="str">
        <f>IF(HOUR(Tbl_Bezetting[[#This Row],[Datum]])&lt;12,"voormiddag",IF(HOUR(Tbl_Bezetting[[#This Row],[Datum]])&gt;18,"avond","namiddag"))</f>
        <v>avond</v>
      </c>
      <c r="C742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MIDDEL 1 - WILLY'S PLACE 2- - &gt;KPU-1</v>
      </c>
      <c r="D742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MIDDEL 1 - WILLY'S PLACE 2- - &gt;KPU-1</v>
      </c>
      <c r="E742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42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 2 - Huis ten Halve- - &gt;KAPU-2</v>
      </c>
      <c r="G742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2 - Huis ten Halve- - &gt;KAPU-2</v>
      </c>
      <c r="H742" s="73">
        <f ca="1">IF(Tbl_Bezetting[[#This Row],[Periode]]="avond",5-(COUNTBLANK(Tbl_Bezetting[[#This Row],[Biljart1]:[Biljart5]])),"-")</f>
        <v>4</v>
      </c>
    </row>
    <row r="743" spans="1:8" ht="20.100000000000001" customHeight="1" x14ac:dyDescent="0.35">
      <c r="A743" s="80">
        <f t="shared" si="15"/>
        <v>46522.25</v>
      </c>
      <c r="B743" s="81" t="str">
        <f>IF(HOUR(Tbl_Bezetting[[#This Row],[Datum]])&lt;12,"voormiddag",IF(HOUR(Tbl_Bezetting[[#This Row],[Datum]])&gt;18,"avond","namiddag"))</f>
        <v>voormiddag</v>
      </c>
      <c r="C743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43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43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43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43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43" s="83"/>
    </row>
    <row r="744" spans="1:8" ht="20.100000000000001" customHeight="1" x14ac:dyDescent="0.35">
      <c r="A744" s="84">
        <f t="shared" si="15"/>
        <v>46522.583333333336</v>
      </c>
      <c r="B744" s="85" t="str">
        <f>IF(HOUR(Tbl_Bezetting[[#This Row],[Datum]])&lt;12,"voormiddag",IF(HOUR(Tbl_Bezetting[[#This Row],[Datum]])&gt;18,"avond","namiddag"))</f>
        <v>namiddag</v>
      </c>
      <c r="C744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44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44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44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44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44" s="83"/>
    </row>
    <row r="745" spans="1:8" ht="20.100000000000001" customHeight="1" thickBot="1" x14ac:dyDescent="0.4">
      <c r="A745" s="87">
        <f t="shared" si="15"/>
        <v>46522.791666666664</v>
      </c>
      <c r="B745" s="88" t="str">
        <f>IF(HOUR(Tbl_Bezetting[[#This Row],[Datum]])&lt;12,"voormiddag",IF(HOUR(Tbl_Bezetting[[#This Row],[Datum]])&gt;18,"avond","namiddag"))</f>
        <v>avond</v>
      </c>
      <c r="C745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45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45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45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45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45" s="73">
        <f ca="1">IF(Tbl_Bezetting[[#This Row],[Periode]]="avond",5-(COUNTBLANK(Tbl_Bezetting[[#This Row],[Biljart1]:[Biljart5]])),"-")</f>
        <v>0</v>
      </c>
    </row>
    <row r="746" spans="1:8" ht="20.100000000000001" customHeight="1" x14ac:dyDescent="0.35">
      <c r="A746" s="70">
        <f t="shared" si="15"/>
        <v>46523.25</v>
      </c>
      <c r="B746" s="71" t="str">
        <f>IF(HOUR(Tbl_Bezetting[[#This Row],[Datum]])&lt;12,"voormiddag",IF(HOUR(Tbl_Bezetting[[#This Row],[Datum]])&gt;18,"avond","namiddag"))</f>
        <v>voormiddag</v>
      </c>
      <c r="C746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746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746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746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746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746" s="83"/>
    </row>
    <row r="747" spans="1:8" ht="20.100000000000001" customHeight="1" x14ac:dyDescent="0.35">
      <c r="A747" s="74">
        <f t="shared" si="15"/>
        <v>46523.583333333336</v>
      </c>
      <c r="B747" s="75" t="str">
        <f>IF(HOUR(Tbl_Bezetting[[#This Row],[Datum]])&lt;12,"voormiddag",IF(HOUR(Tbl_Bezetting[[#This Row],[Datum]])&gt;18,"avond","namiddag"))</f>
        <v>namiddag</v>
      </c>
      <c r="C747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47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47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47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47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47" s="83"/>
    </row>
    <row r="748" spans="1:8" ht="20.100000000000001" customHeight="1" thickBot="1" x14ac:dyDescent="0.4">
      <c r="A748" s="77">
        <f t="shared" si="15"/>
        <v>46523.791666666664</v>
      </c>
      <c r="B748" s="78" t="str">
        <f>IF(HOUR(Tbl_Bezetting[[#This Row],[Datum]])&lt;12,"voormiddag",IF(HOUR(Tbl_Bezetting[[#This Row],[Datum]])&gt;18,"avond","namiddag"))</f>
        <v>avond</v>
      </c>
      <c r="C748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48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48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48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48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48" s="73">
        <f ca="1">IF(Tbl_Bezetting[[#This Row],[Periode]]="avond",5-(COUNTBLANK(Tbl_Bezetting[[#This Row],[Biljart1]:[Biljart5]])),"-")</f>
        <v>0</v>
      </c>
    </row>
    <row r="749" spans="1:8" ht="20.100000000000001" customHeight="1" x14ac:dyDescent="0.35">
      <c r="A749" s="80">
        <f t="shared" si="15"/>
        <v>46524.25</v>
      </c>
      <c r="B749" s="81" t="str">
        <f>IF(HOUR(Tbl_Bezetting[[#This Row],[Datum]])&lt;12,"voormiddag",IF(HOUR(Tbl_Bezetting[[#This Row],[Datum]])&gt;18,"avond","namiddag"))</f>
        <v>voormiddag</v>
      </c>
      <c r="C749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49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49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49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49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49" s="83"/>
    </row>
    <row r="750" spans="1:8" ht="20.100000000000001" customHeight="1" x14ac:dyDescent="0.35">
      <c r="A750" s="84">
        <f t="shared" si="15"/>
        <v>46524.583333333336</v>
      </c>
      <c r="B750" s="85" t="str">
        <f>IF(HOUR(Tbl_Bezetting[[#This Row],[Datum]])&lt;12,"voormiddag",IF(HOUR(Tbl_Bezetting[[#This Row],[Datum]])&gt;18,"avond","namiddag"))</f>
        <v>namiddag</v>
      </c>
      <c r="C750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50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50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50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50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50" s="83"/>
    </row>
    <row r="751" spans="1:8" ht="20.100000000000001" customHeight="1" thickBot="1" x14ac:dyDescent="0.4">
      <c r="A751" s="87">
        <f t="shared" si="15"/>
        <v>46524.791666666664</v>
      </c>
      <c r="B751" s="88" t="str">
        <f>IF(HOUR(Tbl_Bezetting[[#This Row],[Datum]])&lt;12,"voormiddag",IF(HOUR(Tbl_Bezetting[[#This Row],[Datum]])&gt;18,"avond","namiddag"))</f>
        <v>avond</v>
      </c>
      <c r="C751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3  - BC HEMIKSEM 1 - - &gt;VL2153</v>
      </c>
      <c r="D751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51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51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51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2  - DE LEUG 4 - - &gt;BA2B153</v>
      </c>
      <c r="H751" s="73">
        <f ca="1">IF(Tbl_Bezetting[[#This Row],[Periode]]="avond",5-(COUNTBLANK(Tbl_Bezetting[[#This Row],[Biljart1]:[Biljart5]])),"-")</f>
        <v>2</v>
      </c>
    </row>
    <row r="752" spans="1:8" ht="20.100000000000001" customHeight="1" x14ac:dyDescent="0.35">
      <c r="A752" s="70">
        <f t="shared" si="15"/>
        <v>46525.25</v>
      </c>
      <c r="B752" s="71" t="str">
        <f>IF(HOUR(Tbl_Bezetting[[#This Row],[Datum]])&lt;12,"voormiddag",IF(HOUR(Tbl_Bezetting[[#This Row],[Datum]])&gt;18,"avond","namiddag"))</f>
        <v>voormiddag</v>
      </c>
      <c r="C752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52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52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52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52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52" s="83"/>
    </row>
    <row r="753" spans="1:8" ht="20.100000000000001" customHeight="1" x14ac:dyDescent="0.35">
      <c r="A753" s="74">
        <f t="shared" si="15"/>
        <v>46525.583333333336</v>
      </c>
      <c r="B753" s="75" t="str">
        <f>IF(HOUR(Tbl_Bezetting[[#This Row],[Datum]])&lt;12,"voormiddag",IF(HOUR(Tbl_Bezetting[[#This Row],[Datum]])&gt;18,"avond","namiddag"))</f>
        <v>namiddag</v>
      </c>
      <c r="C753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53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53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53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53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53" s="83"/>
    </row>
    <row r="754" spans="1:8" ht="20.100000000000001" customHeight="1" thickBot="1" x14ac:dyDescent="0.4">
      <c r="A754" s="77">
        <f t="shared" si="15"/>
        <v>46525.791666666664</v>
      </c>
      <c r="B754" s="78" t="str">
        <f>IF(HOUR(Tbl_Bezetting[[#This Row],[Datum]])&lt;12,"voormiddag",IF(HOUR(Tbl_Bezetting[[#This Row],[Datum]])&gt;18,"avond","namiddag"))</f>
        <v>avond</v>
      </c>
      <c r="C754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6  - BC HEMIKSEM 1 - - &gt;BA2B149</v>
      </c>
      <c r="D754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54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1  - BC VOGELZANG 1 - - &gt;DK2D147</v>
      </c>
      <c r="F754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54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2  - K.O.T. MEER 2 - - &gt;VL2151</v>
      </c>
      <c r="H754" s="73">
        <f ca="1">IF(Tbl_Bezetting[[#This Row],[Periode]]="avond",5-(COUNTBLANK(Tbl_Bezetting[[#This Row],[Biljart1]:[Biljart5]])),"-")</f>
        <v>3</v>
      </c>
    </row>
    <row r="755" spans="1:8" ht="20.100000000000001" customHeight="1" x14ac:dyDescent="0.35">
      <c r="A755" s="80">
        <f t="shared" si="15"/>
        <v>46526.25</v>
      </c>
      <c r="B755" s="81" t="str">
        <f>IF(HOUR(Tbl_Bezetting[[#This Row],[Datum]])&lt;12,"voormiddag",IF(HOUR(Tbl_Bezetting[[#This Row],[Datum]])&gt;18,"avond","namiddag"))</f>
        <v>voormiddag</v>
      </c>
      <c r="C755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55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55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55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55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55" s="83"/>
    </row>
    <row r="756" spans="1:8" ht="20.100000000000001" customHeight="1" x14ac:dyDescent="0.35">
      <c r="A756" s="84">
        <f t="shared" si="15"/>
        <v>46526.583333333336</v>
      </c>
      <c r="B756" s="85" t="str">
        <f>IF(HOUR(Tbl_Bezetting[[#This Row],[Datum]])&lt;12,"voormiddag",IF(HOUR(Tbl_Bezetting[[#This Row],[Datum]])&gt;18,"avond","namiddag"))</f>
        <v>namiddag</v>
      </c>
      <c r="C756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56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56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56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56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56" s="83"/>
    </row>
    <row r="757" spans="1:8" ht="20.100000000000001" customHeight="1" thickBot="1" x14ac:dyDescent="0.4">
      <c r="A757" s="87">
        <f t="shared" si="15"/>
        <v>46526.791666666664</v>
      </c>
      <c r="B757" s="88" t="str">
        <f>IF(HOUR(Tbl_Bezetting[[#This Row],[Datum]])&lt;12,"voormiddag",IF(HOUR(Tbl_Bezetting[[#This Row],[Datum]])&gt;18,"avond","namiddag"))</f>
        <v>avond</v>
      </c>
      <c r="C757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57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57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5  - BC OP DE MEIR 1 - - &gt;BA2A149</v>
      </c>
      <c r="F757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57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4  - BC LUGO 2 - - &gt;BA2B151</v>
      </c>
      <c r="H757" s="73">
        <f ca="1">IF(Tbl_Bezetting[[#This Row],[Periode]]="avond",5-(COUNTBLANK(Tbl_Bezetting[[#This Row],[Biljart1]:[Biljart5]])),"-")</f>
        <v>2</v>
      </c>
    </row>
    <row r="758" spans="1:8" ht="20.100000000000001" customHeight="1" x14ac:dyDescent="0.35">
      <c r="A758" s="70">
        <f t="shared" si="15"/>
        <v>46527.25</v>
      </c>
      <c r="B758" s="71" t="str">
        <f>IF(HOUR(Tbl_Bezetting[[#This Row],[Datum]])&lt;12,"voormiddag",IF(HOUR(Tbl_Bezetting[[#This Row],[Datum]])&gt;18,"avond","namiddag"))</f>
        <v>voormiddag</v>
      </c>
      <c r="C758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58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58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58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58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58" s="83"/>
    </row>
    <row r="759" spans="1:8" ht="20.100000000000001" customHeight="1" x14ac:dyDescent="0.35">
      <c r="A759" s="74">
        <f t="shared" si="15"/>
        <v>46527.583333333336</v>
      </c>
      <c r="B759" s="75" t="str">
        <f>IF(HOUR(Tbl_Bezetting[[#This Row],[Datum]])&lt;12,"voormiddag",IF(HOUR(Tbl_Bezetting[[#This Row],[Datum]])&gt;18,"avond","namiddag"))</f>
        <v>namiddag</v>
      </c>
      <c r="C759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59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59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59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759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759" s="83"/>
    </row>
    <row r="760" spans="1:8" ht="20.100000000000001" customHeight="1" thickBot="1" x14ac:dyDescent="0.4">
      <c r="A760" s="77">
        <f t="shared" si="15"/>
        <v>46527.791666666664</v>
      </c>
      <c r="B760" s="78" t="str">
        <f>IF(HOUR(Tbl_Bezetting[[#This Row],[Datum]])&lt;12,"voormiddag",IF(HOUR(Tbl_Bezetting[[#This Row],[Datum]])&gt;18,"avond","namiddag"))</f>
        <v>avond</v>
      </c>
      <c r="C760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60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60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60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60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DEN EIK 1 - - &gt;BA2A150</v>
      </c>
      <c r="H760" s="73">
        <f ca="1">IF(Tbl_Bezetting[[#This Row],[Periode]]="avond",5-(COUNTBLANK(Tbl_Bezetting[[#This Row],[Biljart1]:[Biljart5]])),"-")</f>
        <v>1</v>
      </c>
    </row>
    <row r="761" spans="1:8" ht="20.100000000000001" customHeight="1" x14ac:dyDescent="0.35">
      <c r="A761" s="80">
        <f t="shared" ref="A761:A824" si="16">A755+2</f>
        <v>46528.25</v>
      </c>
      <c r="B761" s="81" t="str">
        <f>IF(HOUR(Tbl_Bezetting[[#This Row],[Datum]])&lt;12,"voormiddag",IF(HOUR(Tbl_Bezetting[[#This Row],[Datum]])&gt;18,"avond","namiddag"))</f>
        <v>voormiddag</v>
      </c>
      <c r="C761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61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61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61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61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61" s="83"/>
    </row>
    <row r="762" spans="1:8" ht="20.100000000000001" customHeight="1" x14ac:dyDescent="0.35">
      <c r="A762" s="84">
        <f t="shared" si="16"/>
        <v>46528.583333333336</v>
      </c>
      <c r="B762" s="85" t="str">
        <f>IF(HOUR(Tbl_Bezetting[[#This Row],[Datum]])&lt;12,"voormiddag",IF(HOUR(Tbl_Bezetting[[#This Row],[Datum]])&gt;18,"avond","namiddag"))</f>
        <v>namiddag</v>
      </c>
      <c r="C762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762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762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762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62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62" s="83"/>
    </row>
    <row r="763" spans="1:8" ht="20.100000000000001" customHeight="1" thickBot="1" x14ac:dyDescent="0.4">
      <c r="A763" s="87">
        <f t="shared" si="16"/>
        <v>46528.791666666664</v>
      </c>
      <c r="B763" s="88" t="str">
        <f>IF(HOUR(Tbl_Bezetting[[#This Row],[Datum]])&lt;12,"voormiddag",IF(HOUR(Tbl_Bezetting[[#This Row],[Datum]])&gt;18,"avond","namiddag"))</f>
        <v>avond</v>
      </c>
      <c r="C763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63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63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1  - DEN EIK 1 - - &gt;KA127</v>
      </c>
      <c r="F763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63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 - KBC BILJARTVRIENDEN 1 - - &gt;DK2B143</v>
      </c>
      <c r="H763" s="73">
        <f ca="1">IF(Tbl_Bezetting[[#This Row],[Periode]]="avond",5-(COUNTBLANK(Tbl_Bezetting[[#This Row],[Biljart1]:[Biljart5]])),"-")</f>
        <v>2</v>
      </c>
    </row>
    <row r="764" spans="1:8" ht="20.100000000000001" customHeight="1" x14ac:dyDescent="0.35">
      <c r="A764" s="70">
        <f t="shared" si="16"/>
        <v>46529.25</v>
      </c>
      <c r="B764" s="71" t="str">
        <f>IF(HOUR(Tbl_Bezetting[[#This Row],[Datum]])&lt;12,"voormiddag",IF(HOUR(Tbl_Bezetting[[#This Row],[Datum]])&gt;18,"avond","namiddag"))</f>
        <v>voormiddag</v>
      </c>
      <c r="C764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Voorbehouden - Eindtornooi PDF- - &gt;</v>
      </c>
      <c r="D764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Voorbehouden - Eindtornooi PDF- - &gt;</v>
      </c>
      <c r="E764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Voorbehouden - Eindtornooi PDF- - &gt;</v>
      </c>
      <c r="F764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Voorbehouden - Eindtornooi PDF- - &gt;</v>
      </c>
      <c r="G764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Voorbehouden - Eindtornooi PDF- - &gt;</v>
      </c>
      <c r="H764" s="83"/>
    </row>
    <row r="765" spans="1:8" ht="20.100000000000001" customHeight="1" x14ac:dyDescent="0.35">
      <c r="A765" s="74">
        <f t="shared" si="16"/>
        <v>46529.583333333336</v>
      </c>
      <c r="B765" s="75" t="str">
        <f>IF(HOUR(Tbl_Bezetting[[#This Row],[Datum]])&lt;12,"voormiddag",IF(HOUR(Tbl_Bezetting[[#This Row],[Datum]])&gt;18,"avond","namiddag"))</f>
        <v>namiddag</v>
      </c>
      <c r="C765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Voorbehouden - Eindtornooi PDF- -&gt; </v>
      </c>
      <c r="D765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Voorbehouden - Eindtornooi PDF- -&gt; </v>
      </c>
      <c r="E765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Voorbehouden - Eindtornooi PDF- -&gt; </v>
      </c>
      <c r="F765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Voorbehouden - Eindtornooi PDF- -&gt; </v>
      </c>
      <c r="G765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Voorbehouden - Eindtornooi PDF- -&gt; </v>
      </c>
      <c r="H765" s="83"/>
    </row>
    <row r="766" spans="1:8" ht="20.100000000000001" customHeight="1" thickBot="1" x14ac:dyDescent="0.4">
      <c r="A766" s="77">
        <f t="shared" si="16"/>
        <v>46529.791666666664</v>
      </c>
      <c r="B766" s="78" t="str">
        <f>IF(HOUR(Tbl_Bezetting[[#This Row],[Datum]])&lt;12,"voormiddag",IF(HOUR(Tbl_Bezetting[[#This Row],[Datum]])&gt;18,"avond","namiddag"))</f>
        <v>avond</v>
      </c>
      <c r="C766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Voorbehouden - Eindtornooi PDF- - &gt;</v>
      </c>
      <c r="D766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Voorbehouden - Eindtornooi PDF- - &gt;</v>
      </c>
      <c r="E766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Voorbehouden - Eindtornooi PDF- - &gt;</v>
      </c>
      <c r="F766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Voorbehouden - Eindtornooi PDF- - &gt;</v>
      </c>
      <c r="G766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Voorbehouden - Eindtornooi PDF- - &gt;</v>
      </c>
      <c r="H766" s="73">
        <f ca="1">IF(Tbl_Bezetting[[#This Row],[Periode]]="avond",5-(COUNTBLANK(Tbl_Bezetting[[#This Row],[Biljart1]:[Biljart5]])),"-")</f>
        <v>5</v>
      </c>
    </row>
    <row r="767" spans="1:8" ht="20.100000000000001" customHeight="1" x14ac:dyDescent="0.35">
      <c r="A767" s="80">
        <f t="shared" si="16"/>
        <v>46530.25</v>
      </c>
      <c r="B767" s="81" t="str">
        <f>IF(HOUR(Tbl_Bezetting[[#This Row],[Datum]])&lt;12,"voormiddag",IF(HOUR(Tbl_Bezetting[[#This Row],[Datum]])&gt;18,"avond","namiddag"))</f>
        <v>voormiddag</v>
      </c>
      <c r="C767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767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767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767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767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767" s="83"/>
    </row>
    <row r="768" spans="1:8" ht="20.100000000000001" customHeight="1" x14ac:dyDescent="0.35">
      <c r="A768" s="84">
        <f t="shared" si="16"/>
        <v>46530.583333333336</v>
      </c>
      <c r="B768" s="85" t="str">
        <f>IF(HOUR(Tbl_Bezetting[[#This Row],[Datum]])&lt;12,"voormiddag",IF(HOUR(Tbl_Bezetting[[#This Row],[Datum]])&gt;18,"avond","namiddag"))</f>
        <v>namiddag</v>
      </c>
      <c r="C768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68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68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68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68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68" s="83"/>
    </row>
    <row r="769" spans="1:8" ht="20.100000000000001" customHeight="1" thickBot="1" x14ac:dyDescent="0.4">
      <c r="A769" s="87">
        <f t="shared" si="16"/>
        <v>46530.791666666664</v>
      </c>
      <c r="B769" s="88" t="str">
        <f>IF(HOUR(Tbl_Bezetting[[#This Row],[Datum]])&lt;12,"voormiddag",IF(HOUR(Tbl_Bezetting[[#This Row],[Datum]])&gt;18,"avond","namiddag"))</f>
        <v>avond</v>
      </c>
      <c r="C769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69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69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69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69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69" s="73">
        <f ca="1">IF(Tbl_Bezetting[[#This Row],[Periode]]="avond",5-(COUNTBLANK(Tbl_Bezetting[[#This Row],[Biljart1]:[Biljart5]])),"-")</f>
        <v>0</v>
      </c>
    </row>
    <row r="770" spans="1:8" ht="20.100000000000001" customHeight="1" x14ac:dyDescent="0.35">
      <c r="A770" s="70">
        <f t="shared" si="16"/>
        <v>46531.25</v>
      </c>
      <c r="B770" s="71" t="str">
        <f>IF(HOUR(Tbl_Bezetting[[#This Row],[Datum]])&lt;12,"voormiddag",IF(HOUR(Tbl_Bezetting[[#This Row],[Datum]])&gt;18,"avond","namiddag"))</f>
        <v>voormiddag</v>
      </c>
      <c r="C770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70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70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70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70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70" s="83"/>
    </row>
    <row r="771" spans="1:8" ht="20.100000000000001" customHeight="1" x14ac:dyDescent="0.35">
      <c r="A771" s="74">
        <f t="shared" si="16"/>
        <v>46531.583333333336</v>
      </c>
      <c r="B771" s="75" t="str">
        <f>IF(HOUR(Tbl_Bezetting[[#This Row],[Datum]])&lt;12,"voormiddag",IF(HOUR(Tbl_Bezetting[[#This Row],[Datum]])&gt;18,"avond","namiddag"))</f>
        <v>namiddag</v>
      </c>
      <c r="C771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71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71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71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71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71" s="83"/>
    </row>
    <row r="772" spans="1:8" ht="20.100000000000001" customHeight="1" thickBot="1" x14ac:dyDescent="0.4">
      <c r="A772" s="77">
        <f t="shared" si="16"/>
        <v>46531.791666666664</v>
      </c>
      <c r="B772" s="78" t="str">
        <f>IF(HOUR(Tbl_Bezetting[[#This Row],[Datum]])&lt;12,"voormiddag",IF(HOUR(Tbl_Bezetting[[#This Row],[Datum]])&gt;18,"avond","namiddag"))</f>
        <v>avond</v>
      </c>
      <c r="C772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72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72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72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72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72" s="73">
        <f ca="1">IF(Tbl_Bezetting[[#This Row],[Periode]]="avond",5-(COUNTBLANK(Tbl_Bezetting[[#This Row],[Biljart1]:[Biljart5]])),"-")</f>
        <v>0</v>
      </c>
    </row>
    <row r="773" spans="1:8" ht="20.100000000000001" customHeight="1" x14ac:dyDescent="0.35">
      <c r="A773" s="80">
        <f t="shared" si="16"/>
        <v>46532.25</v>
      </c>
      <c r="B773" s="81" t="str">
        <f>IF(HOUR(Tbl_Bezetting[[#This Row],[Datum]])&lt;12,"voormiddag",IF(HOUR(Tbl_Bezetting[[#This Row],[Datum]])&gt;18,"avond","namiddag"))</f>
        <v>voormiddag</v>
      </c>
      <c r="C773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73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73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73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73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73" s="83"/>
    </row>
    <row r="774" spans="1:8" ht="20.100000000000001" customHeight="1" x14ac:dyDescent="0.35">
      <c r="A774" s="84">
        <f t="shared" si="16"/>
        <v>46532.583333333336</v>
      </c>
      <c r="B774" s="85" t="str">
        <f>IF(HOUR(Tbl_Bezetting[[#This Row],[Datum]])&lt;12,"voormiddag",IF(HOUR(Tbl_Bezetting[[#This Row],[Datum]])&gt;18,"avond","namiddag"))</f>
        <v>namiddag</v>
      </c>
      <c r="C774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74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74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74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74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74" s="83"/>
    </row>
    <row r="775" spans="1:8" ht="20.100000000000001" customHeight="1" thickBot="1" x14ac:dyDescent="0.4">
      <c r="A775" s="87">
        <f t="shared" si="16"/>
        <v>46532.791666666664</v>
      </c>
      <c r="B775" s="88" t="str">
        <f>IF(HOUR(Tbl_Bezetting[[#This Row],[Datum]])&lt;12,"voormiddag",IF(HOUR(Tbl_Bezetting[[#This Row],[Datum]])&gt;18,"avond","namiddag"))</f>
        <v>avond</v>
      </c>
      <c r="C775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75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75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75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75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75" s="73">
        <f ca="1">IF(Tbl_Bezetting[[#This Row],[Periode]]="avond",5-(COUNTBLANK(Tbl_Bezetting[[#This Row],[Biljart1]:[Biljart5]])),"-")</f>
        <v>0</v>
      </c>
    </row>
    <row r="776" spans="1:8" ht="20.100000000000001" customHeight="1" x14ac:dyDescent="0.35">
      <c r="A776" s="70">
        <f t="shared" si="16"/>
        <v>46533.25</v>
      </c>
      <c r="B776" s="71" t="str">
        <f>IF(HOUR(Tbl_Bezetting[[#This Row],[Datum]])&lt;12,"voormiddag",IF(HOUR(Tbl_Bezetting[[#This Row],[Datum]])&gt;18,"avond","namiddag"))</f>
        <v>voormiddag</v>
      </c>
      <c r="C776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76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76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76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76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76" s="83"/>
    </row>
    <row r="777" spans="1:8" ht="20.100000000000001" customHeight="1" x14ac:dyDescent="0.35">
      <c r="A777" s="74">
        <f t="shared" si="16"/>
        <v>46533.583333333336</v>
      </c>
      <c r="B777" s="75" t="str">
        <f>IF(HOUR(Tbl_Bezetting[[#This Row],[Datum]])&lt;12,"voormiddag",IF(HOUR(Tbl_Bezetting[[#This Row],[Datum]])&gt;18,"avond","namiddag"))</f>
        <v>namiddag</v>
      </c>
      <c r="C777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77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77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77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77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77" s="83"/>
    </row>
    <row r="778" spans="1:8" ht="20.100000000000001" customHeight="1" thickBot="1" x14ac:dyDescent="0.4">
      <c r="A778" s="77">
        <f t="shared" si="16"/>
        <v>46533.791666666664</v>
      </c>
      <c r="B778" s="78" t="str">
        <f>IF(HOUR(Tbl_Bezetting[[#This Row],[Datum]])&lt;12,"voormiddag",IF(HOUR(Tbl_Bezetting[[#This Row],[Datum]])&gt;18,"avond","namiddag"))</f>
        <v>avond</v>
      </c>
      <c r="C778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78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78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9 - New Avenue 4- - &gt;ADL 123370</v>
      </c>
      <c r="F778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78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5  - BC BOUWEL 1 -PALMENHOF - - &gt;VL2156</v>
      </c>
      <c r="H778" s="73">
        <f ca="1">IF(Tbl_Bezetting[[#This Row],[Periode]]="avond",5-(COUNTBLANK(Tbl_Bezetting[[#This Row],[Biljart1]:[Biljart5]])),"-")</f>
        <v>2</v>
      </c>
    </row>
    <row r="779" spans="1:8" ht="20.100000000000001" customHeight="1" x14ac:dyDescent="0.35">
      <c r="A779" s="80">
        <f t="shared" si="16"/>
        <v>46534.25</v>
      </c>
      <c r="B779" s="81" t="str">
        <f>IF(HOUR(Tbl_Bezetting[[#This Row],[Datum]])&lt;12,"voormiddag",IF(HOUR(Tbl_Bezetting[[#This Row],[Datum]])&gt;18,"avond","namiddag"))</f>
        <v>voormiddag</v>
      </c>
      <c r="C779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79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79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79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79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79" s="83"/>
    </row>
    <row r="780" spans="1:8" ht="20.100000000000001" customHeight="1" x14ac:dyDescent="0.35">
      <c r="A780" s="84">
        <f t="shared" si="16"/>
        <v>46534.583333333336</v>
      </c>
      <c r="B780" s="85" t="str">
        <f>IF(HOUR(Tbl_Bezetting[[#This Row],[Datum]])&lt;12,"voormiddag",IF(HOUR(Tbl_Bezetting[[#This Row],[Datum]])&gt;18,"avond","namiddag"))</f>
        <v>namiddag</v>
      </c>
      <c r="C780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80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80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80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80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780" s="83"/>
    </row>
    <row r="781" spans="1:8" ht="20.100000000000001" customHeight="1" thickBot="1" x14ac:dyDescent="0.4">
      <c r="A781" s="87">
        <f t="shared" si="16"/>
        <v>46534.791666666664</v>
      </c>
      <c r="B781" s="88" t="str">
        <f>IF(HOUR(Tbl_Bezetting[[#This Row],[Datum]])&lt;12,"voormiddag",IF(HOUR(Tbl_Bezetting[[#This Row],[Datum]])&gt;18,"avond","namiddag"))</f>
        <v>avond</v>
      </c>
      <c r="C781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81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81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BC MOLLENHOF 1 - - &gt;BA2A161</v>
      </c>
      <c r="F781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81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81" s="73">
        <f ca="1">IF(Tbl_Bezetting[[#This Row],[Periode]]="avond",5-(COUNTBLANK(Tbl_Bezetting[[#This Row],[Biljart1]:[Biljart5]])),"-")</f>
        <v>1</v>
      </c>
    </row>
    <row r="782" spans="1:8" ht="20.100000000000001" customHeight="1" x14ac:dyDescent="0.35">
      <c r="A782" s="70">
        <f t="shared" si="16"/>
        <v>46535.25</v>
      </c>
      <c r="B782" s="71" t="str">
        <f>IF(HOUR(Tbl_Bezetting[[#This Row],[Datum]])&lt;12,"voormiddag",IF(HOUR(Tbl_Bezetting[[#This Row],[Datum]])&gt;18,"avond","namiddag"))</f>
        <v>voormiddag</v>
      </c>
      <c r="C782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82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82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Les - J-C - - &gt; Privé</v>
      </c>
      <c r="F782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Les - J-C - - &gt; Privé</v>
      </c>
      <c r="G782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Les - J-C - - &gt; Privé</v>
      </c>
      <c r="H782" s="83"/>
    </row>
    <row r="783" spans="1:8" ht="20.100000000000001" customHeight="1" x14ac:dyDescent="0.35">
      <c r="A783" s="74">
        <f t="shared" si="16"/>
        <v>46535.583333333336</v>
      </c>
      <c r="B783" s="75" t="str">
        <f>IF(HOUR(Tbl_Bezetting[[#This Row],[Datum]])&lt;12,"voormiddag",IF(HOUR(Tbl_Bezetting[[#This Row],[Datum]])&gt;18,"avond","namiddag"))</f>
        <v>namiddag</v>
      </c>
      <c r="C783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83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83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Les  -  - - Privé- -&gt; </v>
      </c>
      <c r="F783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Les  -  - - Privé- -&gt; </v>
      </c>
      <c r="G783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Les  -  - - Privé- -&gt; </v>
      </c>
      <c r="H783" s="83"/>
    </row>
    <row r="784" spans="1:8" ht="20.100000000000001" customHeight="1" thickBot="1" x14ac:dyDescent="0.4">
      <c r="A784" s="77">
        <f t="shared" si="16"/>
        <v>46535.791666666664</v>
      </c>
      <c r="B784" s="78" t="str">
        <f>IF(HOUR(Tbl_Bezetting[[#This Row],[Datum]])&lt;12,"voormiddag",IF(HOUR(Tbl_Bezetting[[#This Row],[Datum]])&gt;18,"avond","namiddag"))</f>
        <v>avond</v>
      </c>
      <c r="C784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84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84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84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84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84" s="73">
        <f ca="1">IF(Tbl_Bezetting[[#This Row],[Periode]]="avond",5-(COUNTBLANK(Tbl_Bezetting[[#This Row],[Biljart1]:[Biljart5]])),"-")</f>
        <v>0</v>
      </c>
    </row>
    <row r="785" spans="1:8" ht="20.100000000000001" customHeight="1" x14ac:dyDescent="0.35">
      <c r="A785" s="80">
        <f t="shared" si="16"/>
        <v>46536.25</v>
      </c>
      <c r="B785" s="81" t="str">
        <f>IF(HOUR(Tbl_Bezetting[[#This Row],[Datum]])&lt;12,"voormiddag",IF(HOUR(Tbl_Bezetting[[#This Row],[Datum]])&gt;18,"avond","namiddag"))</f>
        <v>voormiddag</v>
      </c>
      <c r="C785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85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85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85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85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85" s="83"/>
    </row>
    <row r="786" spans="1:8" ht="20.100000000000001" customHeight="1" x14ac:dyDescent="0.35">
      <c r="A786" s="84">
        <f t="shared" si="16"/>
        <v>46536.583333333336</v>
      </c>
      <c r="B786" s="85" t="str">
        <f>IF(HOUR(Tbl_Bezetting[[#This Row],[Datum]])&lt;12,"voormiddag",IF(HOUR(Tbl_Bezetting[[#This Row],[Datum]])&gt;18,"avond","namiddag"))</f>
        <v>namiddag</v>
      </c>
      <c r="C786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786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786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786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786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86" s="83"/>
    </row>
    <row r="787" spans="1:8" ht="20.100000000000001" customHeight="1" thickBot="1" x14ac:dyDescent="0.4">
      <c r="A787" s="87">
        <f t="shared" si="16"/>
        <v>46536.791666666664</v>
      </c>
      <c r="B787" s="88" t="str">
        <f>IF(HOUR(Tbl_Bezetting[[#This Row],[Datum]])&lt;12,"voormiddag",IF(HOUR(Tbl_Bezetting[[#This Row],[Datum]])&gt;18,"avond","namiddag"))</f>
        <v>avond</v>
      </c>
      <c r="C787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87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87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87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87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87" s="73">
        <f ca="1">IF(Tbl_Bezetting[[#This Row],[Periode]]="avond",5-(COUNTBLANK(Tbl_Bezetting[[#This Row],[Biljart1]:[Biljart5]])),"-")</f>
        <v>0</v>
      </c>
    </row>
    <row r="788" spans="1:8" ht="20.100000000000001" customHeight="1" x14ac:dyDescent="0.35">
      <c r="A788" s="70">
        <f t="shared" si="16"/>
        <v>46537.25</v>
      </c>
      <c r="B788" s="71" t="str">
        <f>IF(HOUR(Tbl_Bezetting[[#This Row],[Datum]])&lt;12,"voormiddag",IF(HOUR(Tbl_Bezetting[[#This Row],[Datum]])&gt;18,"avond","namiddag"))</f>
        <v>voormiddag</v>
      </c>
      <c r="C788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788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788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788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788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788" s="83"/>
    </row>
    <row r="789" spans="1:8" ht="20.100000000000001" customHeight="1" x14ac:dyDescent="0.35">
      <c r="A789" s="74">
        <f t="shared" si="16"/>
        <v>46537.583333333336</v>
      </c>
      <c r="B789" s="75" t="str">
        <f>IF(HOUR(Tbl_Bezetting[[#This Row],[Datum]])&lt;12,"voormiddag",IF(HOUR(Tbl_Bezetting[[#This Row],[Datum]])&gt;18,"avond","namiddag"))</f>
        <v>namiddag</v>
      </c>
      <c r="C789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89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89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89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89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89" s="83"/>
    </row>
    <row r="790" spans="1:8" ht="20.100000000000001" customHeight="1" thickBot="1" x14ac:dyDescent="0.4">
      <c r="A790" s="77">
        <f t="shared" si="16"/>
        <v>46537.791666666664</v>
      </c>
      <c r="B790" s="78" t="str">
        <f>IF(HOUR(Tbl_Bezetting[[#This Row],[Datum]])&lt;12,"voormiddag",IF(HOUR(Tbl_Bezetting[[#This Row],[Datum]])&gt;18,"avond","namiddag"))</f>
        <v>avond</v>
      </c>
      <c r="C790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90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90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90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90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90" s="73">
        <f ca="1">IF(Tbl_Bezetting[[#This Row],[Periode]]="avond",5-(COUNTBLANK(Tbl_Bezetting[[#This Row],[Biljart1]:[Biljart5]])),"-")</f>
        <v>0</v>
      </c>
    </row>
    <row r="791" spans="1:8" ht="20.100000000000001" customHeight="1" x14ac:dyDescent="0.35">
      <c r="A791" s="80">
        <f t="shared" si="16"/>
        <v>46538.25</v>
      </c>
      <c r="B791" s="81" t="str">
        <f>IF(HOUR(Tbl_Bezetting[[#This Row],[Datum]])&lt;12,"voormiddag",IF(HOUR(Tbl_Bezetting[[#This Row],[Datum]])&gt;18,"avond","namiddag"))</f>
        <v>voormiddag</v>
      </c>
      <c r="C791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91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91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91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91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91" s="83"/>
    </row>
    <row r="792" spans="1:8" ht="20.100000000000001" customHeight="1" x14ac:dyDescent="0.35">
      <c r="A792" s="84">
        <f t="shared" si="16"/>
        <v>46538.583333333336</v>
      </c>
      <c r="B792" s="85" t="str">
        <f>IF(HOUR(Tbl_Bezetting[[#This Row],[Datum]])&lt;12,"voormiddag",IF(HOUR(Tbl_Bezetting[[#This Row],[Datum]])&gt;18,"avond","namiddag"))</f>
        <v>namiddag</v>
      </c>
      <c r="C792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92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92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92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92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92" s="83"/>
    </row>
    <row r="793" spans="1:8" ht="20.100000000000001" customHeight="1" thickBot="1" x14ac:dyDescent="0.4">
      <c r="A793" s="87">
        <f t="shared" si="16"/>
        <v>46538.791666666664</v>
      </c>
      <c r="B793" s="88" t="str">
        <f>IF(HOUR(Tbl_Bezetting[[#This Row],[Datum]])&lt;12,"voormiddag",IF(HOUR(Tbl_Bezetting[[#This Row],[Datum]])&gt;18,"avond","namiddag"))</f>
        <v>avond</v>
      </c>
      <c r="C793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3  - SCHIL-DORP 2 - - &gt;VL2168</v>
      </c>
      <c r="D793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93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93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93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2  - K.O.T. MEER 1 - - &gt;BA2B168</v>
      </c>
      <c r="H793" s="73">
        <f ca="1">IF(Tbl_Bezetting[[#This Row],[Periode]]="avond",5-(COUNTBLANK(Tbl_Bezetting[[#This Row],[Biljart1]:[Biljart5]])),"-")</f>
        <v>2</v>
      </c>
    </row>
    <row r="794" spans="1:8" ht="20.100000000000001" customHeight="1" x14ac:dyDescent="0.35">
      <c r="A794" s="70">
        <f t="shared" si="16"/>
        <v>46539.25</v>
      </c>
      <c r="B794" s="71" t="str">
        <f>IF(HOUR(Tbl_Bezetting[[#This Row],[Datum]])&lt;12,"voormiddag",IF(HOUR(Tbl_Bezetting[[#This Row],[Datum]])&gt;18,"avond","namiddag"))</f>
        <v>voormiddag</v>
      </c>
      <c r="C794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94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94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94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94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94" s="83"/>
    </row>
    <row r="795" spans="1:8" ht="20.100000000000001" customHeight="1" x14ac:dyDescent="0.35">
      <c r="A795" s="74">
        <f t="shared" si="16"/>
        <v>46539.583333333336</v>
      </c>
      <c r="B795" s="75" t="str">
        <f>IF(HOUR(Tbl_Bezetting[[#This Row],[Datum]])&lt;12,"voormiddag",IF(HOUR(Tbl_Bezetting[[#This Row],[Datum]])&gt;18,"avond","namiddag"))</f>
        <v>namiddag</v>
      </c>
      <c r="C795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95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95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95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95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95" s="83"/>
    </row>
    <row r="796" spans="1:8" ht="20.100000000000001" customHeight="1" thickBot="1" x14ac:dyDescent="0.4">
      <c r="A796" s="77">
        <f t="shared" si="16"/>
        <v>46539.791666666664</v>
      </c>
      <c r="B796" s="78" t="str">
        <f>IF(HOUR(Tbl_Bezetting[[#This Row],[Datum]])&lt;12,"voormiddag",IF(HOUR(Tbl_Bezetting[[#This Row],[Datum]])&gt;18,"avond","namiddag"))</f>
        <v>avond</v>
      </c>
      <c r="C796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1  - SCHIL-DORP 1 - - &gt;DK2D159</v>
      </c>
      <c r="D796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96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BC OP DE MEIR 2 - - &gt;VL2167</v>
      </c>
      <c r="F796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96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6  - DE LEUG 4 - - &gt;BA2B165</v>
      </c>
      <c r="H796" s="73">
        <f ca="1">IF(Tbl_Bezetting[[#This Row],[Periode]]="avond",5-(COUNTBLANK(Tbl_Bezetting[[#This Row],[Biljart1]:[Biljart5]])),"-")</f>
        <v>3</v>
      </c>
    </row>
    <row r="797" spans="1:8" ht="20.100000000000001" customHeight="1" x14ac:dyDescent="0.35">
      <c r="A797" s="80">
        <f t="shared" si="16"/>
        <v>46540.25</v>
      </c>
      <c r="B797" s="81" t="str">
        <f>IF(HOUR(Tbl_Bezetting[[#This Row],[Datum]])&lt;12,"voormiddag",IF(HOUR(Tbl_Bezetting[[#This Row],[Datum]])&gt;18,"avond","namiddag"))</f>
        <v>voormiddag</v>
      </c>
      <c r="C797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97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97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97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97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97" s="83"/>
    </row>
    <row r="798" spans="1:8" ht="20.100000000000001" customHeight="1" x14ac:dyDescent="0.35">
      <c r="A798" s="84">
        <f t="shared" si="16"/>
        <v>46540.583333333336</v>
      </c>
      <c r="B798" s="85" t="str">
        <f>IF(HOUR(Tbl_Bezetting[[#This Row],[Datum]])&lt;12,"voormiddag",IF(HOUR(Tbl_Bezetting[[#This Row],[Datum]])&gt;18,"avond","namiddag"))</f>
        <v>namiddag</v>
      </c>
      <c r="C798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98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98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98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98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98" s="83"/>
    </row>
    <row r="799" spans="1:8" ht="20.100000000000001" customHeight="1" thickBot="1" x14ac:dyDescent="0.4">
      <c r="A799" s="87">
        <f t="shared" si="16"/>
        <v>46540.791666666664</v>
      </c>
      <c r="B799" s="88" t="str">
        <f>IF(HOUR(Tbl_Bezetting[[#This Row],[Datum]])&lt;12,"voormiddag",IF(HOUR(Tbl_Bezetting[[#This Row],[Datum]])&gt;18,"avond","namiddag"))</f>
        <v>avond</v>
      </c>
      <c r="C799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99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99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5  - BC BOUWEL 1 - - &gt;BA2A165</v>
      </c>
      <c r="F799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99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9 - BC Hemiksem- - &gt;ADL 123377</v>
      </c>
      <c r="H799" s="73">
        <f ca="1">IF(Tbl_Bezetting[[#This Row],[Periode]]="avond",5-(COUNTBLANK(Tbl_Bezetting[[#This Row],[Biljart1]:[Biljart5]])),"-")</f>
        <v>2</v>
      </c>
    </row>
    <row r="800" spans="1:8" ht="20.100000000000001" customHeight="1" x14ac:dyDescent="0.35">
      <c r="A800" s="70">
        <f t="shared" si="16"/>
        <v>46541.25</v>
      </c>
      <c r="B800" s="71" t="str">
        <f>IF(HOUR(Tbl_Bezetting[[#This Row],[Datum]])&lt;12,"voormiddag",IF(HOUR(Tbl_Bezetting[[#This Row],[Datum]])&gt;18,"avond","namiddag"))</f>
        <v>voormiddag</v>
      </c>
      <c r="C800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00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00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00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00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00" s="83"/>
    </row>
    <row r="801" spans="1:8" ht="20.100000000000001" customHeight="1" x14ac:dyDescent="0.35">
      <c r="A801" s="74">
        <f t="shared" si="16"/>
        <v>46541.583333333336</v>
      </c>
      <c r="B801" s="75" t="str">
        <f>IF(HOUR(Tbl_Bezetting[[#This Row],[Datum]])&lt;12,"voormiddag",IF(HOUR(Tbl_Bezetting[[#This Row],[Datum]])&gt;18,"avond","namiddag"))</f>
        <v>namiddag</v>
      </c>
      <c r="C801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01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01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01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801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801" s="83"/>
    </row>
    <row r="802" spans="1:8" ht="20.100000000000001" customHeight="1" thickBot="1" x14ac:dyDescent="0.4">
      <c r="A802" s="77">
        <f t="shared" si="16"/>
        <v>46541.791666666664</v>
      </c>
      <c r="B802" s="78" t="str">
        <f>IF(HOUR(Tbl_Bezetting[[#This Row],[Datum]])&lt;12,"voormiddag",IF(HOUR(Tbl_Bezetting[[#This Row],[Datum]])&gt;18,"avond","namiddag"))</f>
        <v>avond</v>
      </c>
      <c r="C802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02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02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02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02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4  - KBC BILJARTVRIENDEN 2 - - &gt;BA2B167</v>
      </c>
      <c r="H802" s="73">
        <f ca="1">IF(Tbl_Bezetting[[#This Row],[Periode]]="avond",5-(COUNTBLANK(Tbl_Bezetting[[#This Row],[Biljart1]:[Biljart5]])),"-")</f>
        <v>1</v>
      </c>
    </row>
    <row r="803" spans="1:8" ht="20.100000000000001" customHeight="1" x14ac:dyDescent="0.35">
      <c r="A803" s="80">
        <f t="shared" si="16"/>
        <v>46542.25</v>
      </c>
      <c r="B803" s="81" t="str">
        <f>IF(HOUR(Tbl_Bezetting[[#This Row],[Datum]])&lt;12,"voormiddag",IF(HOUR(Tbl_Bezetting[[#This Row],[Datum]])&gt;18,"avond","namiddag"))</f>
        <v>voormiddag</v>
      </c>
      <c r="C803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03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03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03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03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03" s="83"/>
    </row>
    <row r="804" spans="1:8" ht="20.100000000000001" customHeight="1" x14ac:dyDescent="0.35">
      <c r="A804" s="84">
        <f t="shared" si="16"/>
        <v>46542.583333333336</v>
      </c>
      <c r="B804" s="85" t="str">
        <f>IF(HOUR(Tbl_Bezetting[[#This Row],[Datum]])&lt;12,"voormiddag",IF(HOUR(Tbl_Bezetting[[#This Row],[Datum]])&gt;18,"avond","namiddag"))</f>
        <v>namiddag</v>
      </c>
      <c r="C804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804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804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804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04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04" s="83"/>
    </row>
    <row r="805" spans="1:8" ht="20.100000000000001" customHeight="1" thickBot="1" x14ac:dyDescent="0.4">
      <c r="A805" s="87">
        <f t="shared" si="16"/>
        <v>46542.791666666664</v>
      </c>
      <c r="B805" s="88" t="str">
        <f>IF(HOUR(Tbl_Bezetting[[#This Row],[Datum]])&lt;12,"voormiddag",IF(HOUR(Tbl_Bezetting[[#This Row],[Datum]])&gt;18,"avond","namiddag"))</f>
        <v>avond</v>
      </c>
      <c r="C805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05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05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05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05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05" s="73">
        <f ca="1">IF(Tbl_Bezetting[[#This Row],[Periode]]="avond",5-(COUNTBLANK(Tbl_Bezetting[[#This Row],[Biljart1]:[Biljart5]])),"-")</f>
        <v>0</v>
      </c>
    </row>
    <row r="806" spans="1:8" ht="20.100000000000001" customHeight="1" x14ac:dyDescent="0.35">
      <c r="A806" s="70">
        <f t="shared" si="16"/>
        <v>46543.25</v>
      </c>
      <c r="B806" s="71" t="str">
        <f>IF(HOUR(Tbl_Bezetting[[#This Row],[Datum]])&lt;12,"voormiddag",IF(HOUR(Tbl_Bezetting[[#This Row],[Datum]])&gt;18,"avond","namiddag"))</f>
        <v>voormiddag</v>
      </c>
      <c r="C806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06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06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06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06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06" s="83"/>
    </row>
    <row r="807" spans="1:8" ht="20.100000000000001" customHeight="1" x14ac:dyDescent="0.35">
      <c r="A807" s="74">
        <f t="shared" si="16"/>
        <v>46543.583333333336</v>
      </c>
      <c r="B807" s="75" t="str">
        <f>IF(HOUR(Tbl_Bezetting[[#This Row],[Datum]])&lt;12,"voormiddag",IF(HOUR(Tbl_Bezetting[[#This Row],[Datum]])&gt;18,"avond","namiddag"))</f>
        <v>namiddag</v>
      </c>
      <c r="C807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07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07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07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07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07" s="83"/>
    </row>
    <row r="808" spans="1:8" ht="20.100000000000001" customHeight="1" thickBot="1" x14ac:dyDescent="0.4">
      <c r="A808" s="77">
        <f t="shared" si="16"/>
        <v>46543.791666666664</v>
      </c>
      <c r="B808" s="78" t="str">
        <f>IF(HOUR(Tbl_Bezetting[[#This Row],[Datum]])&lt;12,"voormiddag",IF(HOUR(Tbl_Bezetting[[#This Row],[Datum]])&gt;18,"avond","namiddag"))</f>
        <v>avond</v>
      </c>
      <c r="C808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08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08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08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08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08" s="73">
        <f ca="1">IF(Tbl_Bezetting[[#This Row],[Periode]]="avond",5-(COUNTBLANK(Tbl_Bezetting[[#This Row],[Biljart1]:[Biljart5]])),"-")</f>
        <v>0</v>
      </c>
    </row>
    <row r="809" spans="1:8" ht="20.100000000000001" customHeight="1" x14ac:dyDescent="0.35">
      <c r="A809" s="80">
        <f t="shared" si="16"/>
        <v>46544.25</v>
      </c>
      <c r="B809" s="81" t="str">
        <f>IF(HOUR(Tbl_Bezetting[[#This Row],[Datum]])&lt;12,"voormiddag",IF(HOUR(Tbl_Bezetting[[#This Row],[Datum]])&gt;18,"avond","namiddag"))</f>
        <v>voormiddag</v>
      </c>
      <c r="C809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809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809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809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809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809" s="83"/>
    </row>
    <row r="810" spans="1:8" ht="20.100000000000001" customHeight="1" x14ac:dyDescent="0.35">
      <c r="A810" s="84">
        <f t="shared" si="16"/>
        <v>46544.583333333336</v>
      </c>
      <c r="B810" s="85" t="str">
        <f>IF(HOUR(Tbl_Bezetting[[#This Row],[Datum]])&lt;12,"voormiddag",IF(HOUR(Tbl_Bezetting[[#This Row],[Datum]])&gt;18,"avond","namiddag"))</f>
        <v>namiddag</v>
      </c>
      <c r="C810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10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10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10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10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10" s="83"/>
    </row>
    <row r="811" spans="1:8" ht="20.100000000000001" customHeight="1" thickBot="1" x14ac:dyDescent="0.4">
      <c r="A811" s="87">
        <f t="shared" si="16"/>
        <v>46544.791666666664</v>
      </c>
      <c r="B811" s="88" t="str">
        <f>IF(HOUR(Tbl_Bezetting[[#This Row],[Datum]])&lt;12,"voormiddag",IF(HOUR(Tbl_Bezetting[[#This Row],[Datum]])&gt;18,"avond","namiddag"))</f>
        <v>avond</v>
      </c>
      <c r="C811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11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11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11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11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11" s="73">
        <f ca="1">IF(Tbl_Bezetting[[#This Row],[Periode]]="avond",5-(COUNTBLANK(Tbl_Bezetting[[#This Row],[Biljart1]:[Biljart5]])),"-")</f>
        <v>0</v>
      </c>
    </row>
    <row r="812" spans="1:8" ht="20.100000000000001" customHeight="1" x14ac:dyDescent="0.35">
      <c r="A812" s="70">
        <f t="shared" si="16"/>
        <v>46545.25</v>
      </c>
      <c r="B812" s="71" t="str">
        <f>IF(HOUR(Tbl_Bezetting[[#This Row],[Datum]])&lt;12,"voormiddag",IF(HOUR(Tbl_Bezetting[[#This Row],[Datum]])&gt;18,"avond","namiddag"))</f>
        <v>voormiddag</v>
      </c>
      <c r="C812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12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12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12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12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12" s="83"/>
    </row>
    <row r="813" spans="1:8" ht="20.100000000000001" customHeight="1" x14ac:dyDescent="0.35">
      <c r="A813" s="74">
        <f t="shared" si="16"/>
        <v>46545.583333333336</v>
      </c>
      <c r="B813" s="75" t="str">
        <f>IF(HOUR(Tbl_Bezetting[[#This Row],[Datum]])&lt;12,"voormiddag",IF(HOUR(Tbl_Bezetting[[#This Row],[Datum]])&gt;18,"avond","namiddag"))</f>
        <v>namiddag</v>
      </c>
      <c r="C813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13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13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13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13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13" s="83"/>
    </row>
    <row r="814" spans="1:8" ht="20.100000000000001" customHeight="1" thickBot="1" x14ac:dyDescent="0.4">
      <c r="A814" s="77">
        <f t="shared" si="16"/>
        <v>46545.791666666664</v>
      </c>
      <c r="B814" s="78" t="str">
        <f>IF(HOUR(Tbl_Bezetting[[#This Row],[Datum]])&lt;12,"voormiddag",IF(HOUR(Tbl_Bezetting[[#This Row],[Datum]])&gt;18,"avond","namiddag"))</f>
        <v>avond</v>
      </c>
      <c r="C814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14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14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14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14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14" s="73">
        <f ca="1">IF(Tbl_Bezetting[[#This Row],[Periode]]="avond",5-(COUNTBLANK(Tbl_Bezetting[[#This Row],[Biljart1]:[Biljart5]])),"-")</f>
        <v>0</v>
      </c>
    </row>
    <row r="815" spans="1:8" ht="20.100000000000001" customHeight="1" x14ac:dyDescent="0.35">
      <c r="A815" s="80">
        <f t="shared" si="16"/>
        <v>46546.25</v>
      </c>
      <c r="B815" s="81" t="str">
        <f>IF(HOUR(Tbl_Bezetting[[#This Row],[Datum]])&lt;12,"voormiddag",IF(HOUR(Tbl_Bezetting[[#This Row],[Datum]])&gt;18,"avond","namiddag"))</f>
        <v>voormiddag</v>
      </c>
      <c r="C815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15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15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15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15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15" s="83"/>
    </row>
    <row r="816" spans="1:8" ht="20.100000000000001" customHeight="1" x14ac:dyDescent="0.35">
      <c r="A816" s="84">
        <f t="shared" si="16"/>
        <v>46546.583333333336</v>
      </c>
      <c r="B816" s="85" t="str">
        <f>IF(HOUR(Tbl_Bezetting[[#This Row],[Datum]])&lt;12,"voormiddag",IF(HOUR(Tbl_Bezetting[[#This Row],[Datum]])&gt;18,"avond","namiddag"))</f>
        <v>namiddag</v>
      </c>
      <c r="C816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16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16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16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16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16" s="83"/>
    </row>
    <row r="817" spans="1:8" ht="20.100000000000001" customHeight="1" thickBot="1" x14ac:dyDescent="0.4">
      <c r="A817" s="87">
        <f t="shared" si="16"/>
        <v>46546.791666666664</v>
      </c>
      <c r="B817" s="88" t="str">
        <f>IF(HOUR(Tbl_Bezetting[[#This Row],[Datum]])&lt;12,"voormiddag",IF(HOUR(Tbl_Bezetting[[#This Row],[Datum]])&gt;18,"avond","namiddag"))</f>
        <v>avond</v>
      </c>
      <c r="C817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17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17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17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17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17" s="73">
        <f ca="1">IF(Tbl_Bezetting[[#This Row],[Periode]]="avond",5-(COUNTBLANK(Tbl_Bezetting[[#This Row],[Biljart1]:[Biljart5]])),"-")</f>
        <v>0</v>
      </c>
    </row>
    <row r="818" spans="1:8" ht="20.100000000000001" customHeight="1" x14ac:dyDescent="0.35">
      <c r="A818" s="70">
        <f t="shared" si="16"/>
        <v>46547.25</v>
      </c>
      <c r="B818" s="71" t="str">
        <f>IF(HOUR(Tbl_Bezetting[[#This Row],[Datum]])&lt;12,"voormiddag",IF(HOUR(Tbl_Bezetting[[#This Row],[Datum]])&gt;18,"avond","namiddag"))</f>
        <v>voormiddag</v>
      </c>
      <c r="C818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18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18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18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18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18" s="83"/>
    </row>
    <row r="819" spans="1:8" ht="20.100000000000001" customHeight="1" x14ac:dyDescent="0.35">
      <c r="A819" s="74">
        <f t="shared" si="16"/>
        <v>46547.583333333336</v>
      </c>
      <c r="B819" s="75" t="str">
        <f>IF(HOUR(Tbl_Bezetting[[#This Row],[Datum]])&lt;12,"voormiddag",IF(HOUR(Tbl_Bezetting[[#This Row],[Datum]])&gt;18,"avond","namiddag"))</f>
        <v>namiddag</v>
      </c>
      <c r="C819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19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19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19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19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19" s="83"/>
    </row>
    <row r="820" spans="1:8" ht="20.100000000000001" customHeight="1" thickBot="1" x14ac:dyDescent="0.4">
      <c r="A820" s="77">
        <f t="shared" si="16"/>
        <v>46547.791666666664</v>
      </c>
      <c r="B820" s="78" t="str">
        <f>IF(HOUR(Tbl_Bezetting[[#This Row],[Datum]])&lt;12,"voormiddag",IF(HOUR(Tbl_Bezetting[[#This Row],[Datum]])&gt;18,"avond","namiddag"))</f>
        <v>avond</v>
      </c>
      <c r="C820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20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20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20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20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5  - ZEVENBERGEN 1 - - &gt;VL2172</v>
      </c>
      <c r="H820" s="73">
        <f ca="1">IF(Tbl_Bezetting[[#This Row],[Periode]]="avond",5-(COUNTBLANK(Tbl_Bezetting[[#This Row],[Biljart1]:[Biljart5]])),"-")</f>
        <v>1</v>
      </c>
    </row>
    <row r="821" spans="1:8" ht="20.100000000000001" customHeight="1" x14ac:dyDescent="0.35">
      <c r="A821" s="80">
        <f t="shared" si="16"/>
        <v>46548.25</v>
      </c>
      <c r="B821" s="81" t="str">
        <f>IF(HOUR(Tbl_Bezetting[[#This Row],[Datum]])&lt;12,"voormiddag",IF(HOUR(Tbl_Bezetting[[#This Row],[Datum]])&gt;18,"avond","namiddag"))</f>
        <v>voormiddag</v>
      </c>
      <c r="C821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21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21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21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21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21" s="83"/>
    </row>
    <row r="822" spans="1:8" ht="20.100000000000001" customHeight="1" x14ac:dyDescent="0.35">
      <c r="A822" s="84">
        <f t="shared" si="16"/>
        <v>46548.583333333336</v>
      </c>
      <c r="B822" s="85" t="str">
        <f>IF(HOUR(Tbl_Bezetting[[#This Row],[Datum]])&lt;12,"voormiddag",IF(HOUR(Tbl_Bezetting[[#This Row],[Datum]])&gt;18,"avond","namiddag"))</f>
        <v>namiddag</v>
      </c>
      <c r="C822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22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22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822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22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822" s="83"/>
    </row>
    <row r="823" spans="1:8" ht="20.100000000000001" customHeight="1" thickBot="1" x14ac:dyDescent="0.4">
      <c r="A823" s="87">
        <f t="shared" si="16"/>
        <v>46548.791666666664</v>
      </c>
      <c r="B823" s="88" t="str">
        <f>IF(HOUR(Tbl_Bezetting[[#This Row],[Datum]])&lt;12,"voormiddag",IF(HOUR(Tbl_Bezetting[[#This Row],[Datum]])&gt;18,"avond","namiddag"))</f>
        <v>avond</v>
      </c>
      <c r="C823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23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23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BC DE PLOEG 2 - - &gt;BA2A171</v>
      </c>
      <c r="F823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23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BC MOLLENHOF 1 - - &gt;BA2A172</v>
      </c>
      <c r="H823" s="73">
        <f ca="1">IF(Tbl_Bezetting[[#This Row],[Periode]]="avond",5-(COUNTBLANK(Tbl_Bezetting[[#This Row],[Biljart1]:[Biljart5]])),"-")</f>
        <v>2</v>
      </c>
    </row>
    <row r="824" spans="1:8" ht="20.100000000000001" customHeight="1" x14ac:dyDescent="0.35">
      <c r="A824" s="70">
        <f t="shared" si="16"/>
        <v>46549.25</v>
      </c>
      <c r="B824" s="71" t="str">
        <f>IF(HOUR(Tbl_Bezetting[[#This Row],[Datum]])&lt;12,"voormiddag",IF(HOUR(Tbl_Bezetting[[#This Row],[Datum]])&gt;18,"avond","namiddag"))</f>
        <v>voormiddag</v>
      </c>
      <c r="C824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24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24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Les - J-C - - &gt; Privé</v>
      </c>
      <c r="F824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Les - J-C - - &gt; Privé</v>
      </c>
      <c r="G824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Les - J-C - - &gt; Privé</v>
      </c>
      <c r="H824" s="83"/>
    </row>
    <row r="825" spans="1:8" ht="20.100000000000001" customHeight="1" x14ac:dyDescent="0.35">
      <c r="A825" s="74">
        <f t="shared" ref="A825:A888" si="17">A819+2</f>
        <v>46549.583333333336</v>
      </c>
      <c r="B825" s="75" t="str">
        <f>IF(HOUR(Tbl_Bezetting[[#This Row],[Datum]])&lt;12,"voormiddag",IF(HOUR(Tbl_Bezetting[[#This Row],[Datum]])&gt;18,"avond","namiddag"))</f>
        <v>namiddag</v>
      </c>
      <c r="C825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825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825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Les  -  - - Privé- -&gt; </v>
      </c>
      <c r="F825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825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Les  -  - - Privé- -&gt; </v>
      </c>
      <c r="H825" s="83"/>
    </row>
    <row r="826" spans="1:8" ht="20.100000000000001" customHeight="1" thickBot="1" x14ac:dyDescent="0.4">
      <c r="A826" s="77">
        <f t="shared" si="17"/>
        <v>46549.791666666664</v>
      </c>
      <c r="B826" s="78" t="str">
        <f>IF(HOUR(Tbl_Bezetting[[#This Row],[Datum]])&lt;12,"voormiddag",IF(HOUR(Tbl_Bezetting[[#This Row],[Datum]])&gt;18,"avond","namiddag"))</f>
        <v>avond</v>
      </c>
      <c r="C826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26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26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26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26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 - BC LUGO 1 - - &gt;DK2B163</v>
      </c>
      <c r="H826" s="73">
        <f ca="1">IF(Tbl_Bezetting[[#This Row],[Periode]]="avond",5-(COUNTBLANK(Tbl_Bezetting[[#This Row],[Biljart1]:[Biljart5]])),"-")</f>
        <v>1</v>
      </c>
    </row>
    <row r="827" spans="1:8" ht="20.100000000000001" customHeight="1" x14ac:dyDescent="0.35">
      <c r="A827" s="80">
        <f t="shared" si="17"/>
        <v>46550.25</v>
      </c>
      <c r="B827" s="81" t="str">
        <f>IF(HOUR(Tbl_Bezetting[[#This Row],[Datum]])&lt;12,"voormiddag",IF(HOUR(Tbl_Bezetting[[#This Row],[Datum]])&gt;18,"avond","namiddag"))</f>
        <v>voormiddag</v>
      </c>
      <c r="C827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27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27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27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27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27" s="83"/>
    </row>
    <row r="828" spans="1:8" ht="20.100000000000001" customHeight="1" x14ac:dyDescent="0.35">
      <c r="A828" s="84">
        <f t="shared" si="17"/>
        <v>46550.583333333336</v>
      </c>
      <c r="B828" s="85" t="str">
        <f>IF(HOUR(Tbl_Bezetting[[#This Row],[Datum]])&lt;12,"voormiddag",IF(HOUR(Tbl_Bezetting[[#This Row],[Datum]])&gt;18,"avond","namiddag"))</f>
        <v>namiddag</v>
      </c>
      <c r="C828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28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28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28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28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28" s="83"/>
    </row>
    <row r="829" spans="1:8" ht="20.100000000000001" customHeight="1" thickBot="1" x14ac:dyDescent="0.4">
      <c r="A829" s="87">
        <f t="shared" si="17"/>
        <v>46550.791666666664</v>
      </c>
      <c r="B829" s="88" t="str">
        <f>IF(HOUR(Tbl_Bezetting[[#This Row],[Datum]])&lt;12,"voormiddag",IF(HOUR(Tbl_Bezetting[[#This Row],[Datum]])&gt;18,"avond","namiddag"))</f>
        <v>avond</v>
      </c>
      <c r="C829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29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29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29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29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29" s="73">
        <f ca="1">IF(Tbl_Bezetting[[#This Row],[Periode]]="avond",5-(COUNTBLANK(Tbl_Bezetting[[#This Row],[Biljart1]:[Biljart5]])),"-")</f>
        <v>0</v>
      </c>
    </row>
    <row r="830" spans="1:8" ht="20.100000000000001" customHeight="1" x14ac:dyDescent="0.35">
      <c r="A830" s="70">
        <f t="shared" si="17"/>
        <v>46551.25</v>
      </c>
      <c r="B830" s="71" t="str">
        <f>IF(HOUR(Tbl_Bezetting[[#This Row],[Datum]])&lt;12,"voormiddag",IF(HOUR(Tbl_Bezetting[[#This Row],[Datum]])&gt;18,"avond","namiddag"))</f>
        <v>voormiddag</v>
      </c>
      <c r="C830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830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830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830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830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830" s="83"/>
    </row>
    <row r="831" spans="1:8" ht="20.100000000000001" customHeight="1" x14ac:dyDescent="0.35">
      <c r="A831" s="74">
        <f t="shared" si="17"/>
        <v>46551.583333333336</v>
      </c>
      <c r="B831" s="75" t="str">
        <f>IF(HOUR(Tbl_Bezetting[[#This Row],[Datum]])&lt;12,"voormiddag",IF(HOUR(Tbl_Bezetting[[#This Row],[Datum]])&gt;18,"avond","namiddag"))</f>
        <v>namiddag</v>
      </c>
      <c r="C831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31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31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31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31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31" s="83"/>
    </row>
    <row r="832" spans="1:8" ht="20.100000000000001" customHeight="1" thickBot="1" x14ac:dyDescent="0.4">
      <c r="A832" s="77">
        <f t="shared" si="17"/>
        <v>46551.791666666664</v>
      </c>
      <c r="B832" s="78" t="str">
        <f>IF(HOUR(Tbl_Bezetting[[#This Row],[Datum]])&lt;12,"voormiddag",IF(HOUR(Tbl_Bezetting[[#This Row],[Datum]])&gt;18,"avond","namiddag"))</f>
        <v>avond</v>
      </c>
      <c r="C832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32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32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32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32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32" s="73">
        <f ca="1">IF(Tbl_Bezetting[[#This Row],[Periode]]="avond",5-(COUNTBLANK(Tbl_Bezetting[[#This Row],[Biljart1]:[Biljart5]])),"-")</f>
        <v>0</v>
      </c>
    </row>
    <row r="833" spans="1:8" ht="20.100000000000001" customHeight="1" x14ac:dyDescent="0.35">
      <c r="A833" s="80">
        <f t="shared" si="17"/>
        <v>46552.25</v>
      </c>
      <c r="B833" s="81" t="str">
        <f>IF(HOUR(Tbl_Bezetting[[#This Row],[Datum]])&lt;12,"voormiddag",IF(HOUR(Tbl_Bezetting[[#This Row],[Datum]])&gt;18,"avond","namiddag"))</f>
        <v>voormiddag</v>
      </c>
      <c r="C833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33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33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33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33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33" s="83"/>
    </row>
    <row r="834" spans="1:8" ht="20.100000000000001" customHeight="1" x14ac:dyDescent="0.35">
      <c r="A834" s="84">
        <f t="shared" si="17"/>
        <v>46552.583333333336</v>
      </c>
      <c r="B834" s="85" t="str">
        <f>IF(HOUR(Tbl_Bezetting[[#This Row],[Datum]])&lt;12,"voormiddag",IF(HOUR(Tbl_Bezetting[[#This Row],[Datum]])&gt;18,"avond","namiddag"))</f>
        <v>namiddag</v>
      </c>
      <c r="C834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34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34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34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34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34" s="83"/>
    </row>
    <row r="835" spans="1:8" ht="20.100000000000001" customHeight="1" thickBot="1" x14ac:dyDescent="0.4">
      <c r="A835" s="87">
        <f t="shared" si="17"/>
        <v>46552.791666666664</v>
      </c>
      <c r="B835" s="88" t="str">
        <f>IF(HOUR(Tbl_Bezetting[[#This Row],[Datum]])&lt;12,"voormiddag",IF(HOUR(Tbl_Bezetting[[#This Row],[Datum]])&gt;18,"avond","namiddag"))</f>
        <v>avond</v>
      </c>
      <c r="C835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35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35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1  - MEERLESE1 - - &gt;DK2D171</v>
      </c>
      <c r="F835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35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35" s="73">
        <f ca="1">IF(Tbl_Bezetting[[#This Row],[Periode]]="avond",5-(COUNTBLANK(Tbl_Bezetting[[#This Row],[Biljart1]:[Biljart5]])),"-")</f>
        <v>1</v>
      </c>
    </row>
    <row r="836" spans="1:8" ht="20.100000000000001" customHeight="1" x14ac:dyDescent="0.35">
      <c r="A836" s="70">
        <f t="shared" si="17"/>
        <v>46553.25</v>
      </c>
      <c r="B836" s="71" t="str">
        <f>IF(HOUR(Tbl_Bezetting[[#This Row],[Datum]])&lt;12,"voormiddag",IF(HOUR(Tbl_Bezetting[[#This Row],[Datum]])&gt;18,"avond","namiddag"))</f>
        <v>voormiddag</v>
      </c>
      <c r="C836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36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36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36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36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36" s="83"/>
    </row>
    <row r="837" spans="1:8" ht="20.100000000000001" customHeight="1" x14ac:dyDescent="0.35">
      <c r="A837" s="74">
        <f t="shared" si="17"/>
        <v>46553.583333333336</v>
      </c>
      <c r="B837" s="75" t="str">
        <f>IF(HOUR(Tbl_Bezetting[[#This Row],[Datum]])&lt;12,"voormiddag",IF(HOUR(Tbl_Bezetting[[#This Row],[Datum]])&gt;18,"avond","namiddag"))</f>
        <v>namiddag</v>
      </c>
      <c r="C837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37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37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37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37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37" s="83"/>
    </row>
    <row r="838" spans="1:8" ht="20.100000000000001" customHeight="1" thickBot="1" x14ac:dyDescent="0.4">
      <c r="A838" s="77">
        <f t="shared" si="17"/>
        <v>46553.791666666664</v>
      </c>
      <c r="B838" s="78" t="str">
        <f>IF(HOUR(Tbl_Bezetting[[#This Row],[Datum]])&lt;12,"voormiddag",IF(HOUR(Tbl_Bezetting[[#This Row],[Datum]])&gt;18,"avond","namiddag"))</f>
        <v>avond</v>
      </c>
      <c r="C838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38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38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38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38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38" s="73">
        <f ca="1">IF(Tbl_Bezetting[[#This Row],[Periode]]="avond",5-(COUNTBLANK(Tbl_Bezetting[[#This Row],[Biljart1]:[Biljart5]])),"-")</f>
        <v>0</v>
      </c>
    </row>
    <row r="839" spans="1:8" ht="20.100000000000001" customHeight="1" x14ac:dyDescent="0.35">
      <c r="A839" s="80">
        <f t="shared" si="17"/>
        <v>46554.25</v>
      </c>
      <c r="B839" s="81" t="str">
        <f>IF(HOUR(Tbl_Bezetting[[#This Row],[Datum]])&lt;12,"voormiddag",IF(HOUR(Tbl_Bezetting[[#This Row],[Datum]])&gt;18,"avond","namiddag"))</f>
        <v>voormiddag</v>
      </c>
      <c r="C839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39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39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39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39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39" s="83"/>
    </row>
    <row r="840" spans="1:8" ht="20.100000000000001" customHeight="1" x14ac:dyDescent="0.35">
      <c r="A840" s="84">
        <f t="shared" si="17"/>
        <v>46554.583333333336</v>
      </c>
      <c r="B840" s="85" t="str">
        <f>IF(HOUR(Tbl_Bezetting[[#This Row],[Datum]])&lt;12,"voormiddag",IF(HOUR(Tbl_Bezetting[[#This Row],[Datum]])&gt;18,"avond","namiddag"))</f>
        <v>namiddag</v>
      </c>
      <c r="C840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40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40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40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40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40" s="83"/>
    </row>
    <row r="841" spans="1:8" ht="20.100000000000001" customHeight="1" thickBot="1" x14ac:dyDescent="0.4">
      <c r="A841" s="87">
        <f t="shared" si="17"/>
        <v>46554.791666666664</v>
      </c>
      <c r="B841" s="88" t="str">
        <f>IF(HOUR(Tbl_Bezetting[[#This Row],[Datum]])&lt;12,"voormiddag",IF(HOUR(Tbl_Bezetting[[#This Row],[Datum]])&gt;18,"avond","namiddag"))</f>
        <v>avond</v>
      </c>
      <c r="C841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41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41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5  - DE LEUG 2 - - &gt;VL2182</v>
      </c>
      <c r="F841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41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5  - KBC BILJARTVRIENDEN 3 - - &gt;BA2A181</v>
      </c>
      <c r="H841" s="73">
        <f ca="1">IF(Tbl_Bezetting[[#This Row],[Periode]]="avond",5-(COUNTBLANK(Tbl_Bezetting[[#This Row],[Biljart1]:[Biljart5]])),"-")</f>
        <v>2</v>
      </c>
    </row>
    <row r="842" spans="1:8" ht="20.100000000000001" customHeight="1" x14ac:dyDescent="0.35">
      <c r="A842" s="70">
        <f t="shared" si="17"/>
        <v>46555.25</v>
      </c>
      <c r="B842" s="71" t="str">
        <f>IF(HOUR(Tbl_Bezetting[[#This Row],[Datum]])&lt;12,"voormiddag",IF(HOUR(Tbl_Bezetting[[#This Row],[Datum]])&gt;18,"avond","namiddag"))</f>
        <v>voormiddag</v>
      </c>
      <c r="C842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42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42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42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42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42" s="83"/>
    </row>
    <row r="843" spans="1:8" ht="20.100000000000001" customHeight="1" x14ac:dyDescent="0.35">
      <c r="A843" s="74">
        <f t="shared" si="17"/>
        <v>46555.583333333336</v>
      </c>
      <c r="B843" s="75" t="str">
        <f>IF(HOUR(Tbl_Bezetting[[#This Row],[Datum]])&lt;12,"voormiddag",IF(HOUR(Tbl_Bezetting[[#This Row],[Datum]])&gt;18,"avond","namiddag"))</f>
        <v>namiddag</v>
      </c>
      <c r="C843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43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43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43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843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843" s="83"/>
    </row>
    <row r="844" spans="1:8" ht="20.100000000000001" customHeight="1" thickBot="1" x14ac:dyDescent="0.4">
      <c r="A844" s="77">
        <f t="shared" si="17"/>
        <v>46555.791666666664</v>
      </c>
      <c r="B844" s="78" t="str">
        <f>IF(HOUR(Tbl_Bezetting[[#This Row],[Datum]])&lt;12,"voormiddag",IF(HOUR(Tbl_Bezetting[[#This Row],[Datum]])&gt;18,"avond","namiddag"))</f>
        <v>avond</v>
      </c>
      <c r="C844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44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44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44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44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44" s="73">
        <f ca="1">IF(Tbl_Bezetting[[#This Row],[Periode]]="avond",5-(COUNTBLANK(Tbl_Bezetting[[#This Row],[Biljart1]:[Biljart5]])),"-")</f>
        <v>0</v>
      </c>
    </row>
    <row r="845" spans="1:8" ht="20.100000000000001" customHeight="1" x14ac:dyDescent="0.35">
      <c r="A845" s="80">
        <f t="shared" si="17"/>
        <v>46556.25</v>
      </c>
      <c r="B845" s="81" t="str">
        <f>IF(HOUR(Tbl_Bezetting[[#This Row],[Datum]])&lt;12,"voormiddag",IF(HOUR(Tbl_Bezetting[[#This Row],[Datum]])&gt;18,"avond","namiddag"))</f>
        <v>voormiddag</v>
      </c>
      <c r="C845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45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45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45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45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45" s="83"/>
    </row>
    <row r="846" spans="1:8" ht="20.100000000000001" customHeight="1" x14ac:dyDescent="0.35">
      <c r="A846" s="84">
        <f t="shared" si="17"/>
        <v>46556.583333333336</v>
      </c>
      <c r="B846" s="85" t="str">
        <f>IF(HOUR(Tbl_Bezetting[[#This Row],[Datum]])&lt;12,"voormiddag",IF(HOUR(Tbl_Bezetting[[#This Row],[Datum]])&gt;18,"avond","namiddag"))</f>
        <v>namiddag</v>
      </c>
      <c r="C846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846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846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846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46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46" s="83"/>
    </row>
    <row r="847" spans="1:8" ht="20.100000000000001" customHeight="1" thickBot="1" x14ac:dyDescent="0.4">
      <c r="A847" s="87">
        <f t="shared" si="17"/>
        <v>46556.791666666664</v>
      </c>
      <c r="B847" s="88" t="str">
        <f>IF(HOUR(Tbl_Bezetting[[#This Row],[Datum]])&lt;12,"voormiddag",IF(HOUR(Tbl_Bezetting[[#This Row],[Datum]])&gt;18,"avond","namiddag"))</f>
        <v>avond</v>
      </c>
      <c r="C847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47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47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47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 1  - BILJART-WORLD 4 - - &gt;DM2D129</v>
      </c>
      <c r="G847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47" s="73">
        <f ca="1">IF(Tbl_Bezetting[[#This Row],[Periode]]="avond",5-(COUNTBLANK(Tbl_Bezetting[[#This Row],[Biljart1]:[Biljart5]])),"-")</f>
        <v>1</v>
      </c>
    </row>
    <row r="848" spans="1:8" ht="20.100000000000001" customHeight="1" x14ac:dyDescent="0.35">
      <c r="A848" s="70">
        <f t="shared" si="17"/>
        <v>46557.25</v>
      </c>
      <c r="B848" s="71" t="str">
        <f>IF(HOUR(Tbl_Bezetting[[#This Row],[Datum]])&lt;12,"voormiddag",IF(HOUR(Tbl_Bezetting[[#This Row],[Datum]])&gt;18,"avond","namiddag"))</f>
        <v>voormiddag</v>
      </c>
      <c r="C848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48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48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48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48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48" s="83"/>
    </row>
    <row r="849" spans="1:8" ht="20.100000000000001" customHeight="1" x14ac:dyDescent="0.35">
      <c r="A849" s="74">
        <f t="shared" si="17"/>
        <v>46557.583333333336</v>
      </c>
      <c r="B849" s="75" t="str">
        <f>IF(HOUR(Tbl_Bezetting[[#This Row],[Datum]])&lt;12,"voormiddag",IF(HOUR(Tbl_Bezetting[[#This Row],[Datum]])&gt;18,"avond","namiddag"))</f>
        <v>namiddag</v>
      </c>
      <c r="C849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49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49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49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49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49" s="83"/>
    </row>
    <row r="850" spans="1:8" ht="20.100000000000001" customHeight="1" thickBot="1" x14ac:dyDescent="0.4">
      <c r="A850" s="77">
        <f t="shared" si="17"/>
        <v>46557.791666666664</v>
      </c>
      <c r="B850" s="78" t="str">
        <f>IF(HOUR(Tbl_Bezetting[[#This Row],[Datum]])&lt;12,"voormiddag",IF(HOUR(Tbl_Bezetting[[#This Row],[Datum]])&gt;18,"avond","namiddag"))</f>
        <v>avond</v>
      </c>
      <c r="C850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50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50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50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50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50" s="73">
        <f ca="1">IF(Tbl_Bezetting[[#This Row],[Periode]]="avond",5-(COUNTBLANK(Tbl_Bezetting[[#This Row],[Biljart1]:[Biljart5]])),"-")</f>
        <v>0</v>
      </c>
    </row>
    <row r="851" spans="1:8" ht="20.100000000000001" customHeight="1" x14ac:dyDescent="0.35">
      <c r="A851" s="80">
        <f t="shared" si="17"/>
        <v>46558.25</v>
      </c>
      <c r="B851" s="81" t="str">
        <f>IF(HOUR(Tbl_Bezetting[[#This Row],[Datum]])&lt;12,"voormiddag",IF(HOUR(Tbl_Bezetting[[#This Row],[Datum]])&gt;18,"avond","namiddag"))</f>
        <v>voormiddag</v>
      </c>
      <c r="C851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851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851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851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851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851" s="83"/>
    </row>
    <row r="852" spans="1:8" ht="20.100000000000001" customHeight="1" x14ac:dyDescent="0.35">
      <c r="A852" s="84">
        <f t="shared" si="17"/>
        <v>46558.583333333336</v>
      </c>
      <c r="B852" s="85" t="str">
        <f>IF(HOUR(Tbl_Bezetting[[#This Row],[Datum]])&lt;12,"voormiddag",IF(HOUR(Tbl_Bezetting[[#This Row],[Datum]])&gt;18,"avond","namiddag"))</f>
        <v>namiddag</v>
      </c>
      <c r="C852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52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52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52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52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52" s="83"/>
    </row>
    <row r="853" spans="1:8" ht="20.100000000000001" customHeight="1" thickBot="1" x14ac:dyDescent="0.4">
      <c r="A853" s="87">
        <f t="shared" si="17"/>
        <v>46558.791666666664</v>
      </c>
      <c r="B853" s="88" t="str">
        <f>IF(HOUR(Tbl_Bezetting[[#This Row],[Datum]])&lt;12,"voormiddag",IF(HOUR(Tbl_Bezetting[[#This Row],[Datum]])&gt;18,"avond","namiddag"))</f>
        <v>avond</v>
      </c>
      <c r="C853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53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53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53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53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53" s="73">
        <f ca="1">IF(Tbl_Bezetting[[#This Row],[Periode]]="avond",5-(COUNTBLANK(Tbl_Bezetting[[#This Row],[Biljart1]:[Biljart5]])),"-")</f>
        <v>0</v>
      </c>
    </row>
    <row r="854" spans="1:8" ht="20.100000000000001" customHeight="1" x14ac:dyDescent="0.35">
      <c r="A854" s="70">
        <f t="shared" si="17"/>
        <v>46559.25</v>
      </c>
      <c r="B854" s="71" t="str">
        <f>IF(HOUR(Tbl_Bezetting[[#This Row],[Datum]])&lt;12,"voormiddag",IF(HOUR(Tbl_Bezetting[[#This Row],[Datum]])&gt;18,"avond","namiddag"))</f>
        <v>voormiddag</v>
      </c>
      <c r="C854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54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54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54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54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54" s="83"/>
    </row>
    <row r="855" spans="1:8" ht="20.100000000000001" customHeight="1" x14ac:dyDescent="0.35">
      <c r="A855" s="74">
        <f t="shared" si="17"/>
        <v>46559.583333333336</v>
      </c>
      <c r="B855" s="75" t="str">
        <f>IF(HOUR(Tbl_Bezetting[[#This Row],[Datum]])&lt;12,"voormiddag",IF(HOUR(Tbl_Bezetting[[#This Row],[Datum]])&gt;18,"avond","namiddag"))</f>
        <v>namiddag</v>
      </c>
      <c r="C855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55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55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55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55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55" s="83"/>
    </row>
    <row r="856" spans="1:8" ht="20.100000000000001" customHeight="1" thickBot="1" x14ac:dyDescent="0.4">
      <c r="A856" s="77">
        <f t="shared" si="17"/>
        <v>46559.791666666664</v>
      </c>
      <c r="B856" s="78" t="str">
        <f>IF(HOUR(Tbl_Bezetting[[#This Row],[Datum]])&lt;12,"voormiddag",IF(HOUR(Tbl_Bezetting[[#This Row],[Datum]])&gt;18,"avond","namiddag"))</f>
        <v>avond</v>
      </c>
      <c r="C856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56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56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56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56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56" s="73">
        <f ca="1">IF(Tbl_Bezetting[[#This Row],[Periode]]="avond",5-(COUNTBLANK(Tbl_Bezetting[[#This Row],[Biljart1]:[Biljart5]])),"-")</f>
        <v>0</v>
      </c>
    </row>
    <row r="857" spans="1:8" ht="20.100000000000001" customHeight="1" x14ac:dyDescent="0.35">
      <c r="A857" s="80">
        <f t="shared" si="17"/>
        <v>46560.25</v>
      </c>
      <c r="B857" s="81" t="str">
        <f>IF(HOUR(Tbl_Bezetting[[#This Row],[Datum]])&lt;12,"voormiddag",IF(HOUR(Tbl_Bezetting[[#This Row],[Datum]])&gt;18,"avond","namiddag"))</f>
        <v>voormiddag</v>
      </c>
      <c r="C857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57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57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57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57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57" s="83"/>
    </row>
    <row r="858" spans="1:8" ht="20.100000000000001" customHeight="1" x14ac:dyDescent="0.35">
      <c r="A858" s="84">
        <f t="shared" si="17"/>
        <v>46560.583333333336</v>
      </c>
      <c r="B858" s="85" t="str">
        <f>IF(HOUR(Tbl_Bezetting[[#This Row],[Datum]])&lt;12,"voormiddag",IF(HOUR(Tbl_Bezetting[[#This Row],[Datum]])&gt;18,"avond","namiddag"))</f>
        <v>namiddag</v>
      </c>
      <c r="C858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58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58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58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58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58" s="83"/>
    </row>
    <row r="859" spans="1:8" ht="20.100000000000001" customHeight="1" thickBot="1" x14ac:dyDescent="0.4">
      <c r="A859" s="87">
        <f t="shared" si="17"/>
        <v>46560.791666666664</v>
      </c>
      <c r="B859" s="88" t="str">
        <f>IF(HOUR(Tbl_Bezetting[[#This Row],[Datum]])&lt;12,"voormiddag",IF(HOUR(Tbl_Bezetting[[#This Row],[Datum]])&gt;18,"avond","namiddag"))</f>
        <v>avond</v>
      </c>
      <c r="C859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59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59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59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59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59" s="73">
        <f ca="1">IF(Tbl_Bezetting[[#This Row],[Periode]]="avond",5-(COUNTBLANK(Tbl_Bezetting[[#This Row],[Biljart1]:[Biljart5]])),"-")</f>
        <v>0</v>
      </c>
    </row>
    <row r="860" spans="1:8" ht="20.100000000000001" customHeight="1" x14ac:dyDescent="0.35">
      <c r="A860" s="70">
        <f t="shared" si="17"/>
        <v>46561.25</v>
      </c>
      <c r="B860" s="71" t="str">
        <f>IF(HOUR(Tbl_Bezetting[[#This Row],[Datum]])&lt;12,"voormiddag",IF(HOUR(Tbl_Bezetting[[#This Row],[Datum]])&gt;18,"avond","namiddag"))</f>
        <v>voormiddag</v>
      </c>
      <c r="C860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60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60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60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60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60" s="83"/>
    </row>
    <row r="861" spans="1:8" ht="20.100000000000001" customHeight="1" x14ac:dyDescent="0.35">
      <c r="A861" s="74">
        <f t="shared" si="17"/>
        <v>46561.583333333336</v>
      </c>
      <c r="B861" s="75" t="str">
        <f>IF(HOUR(Tbl_Bezetting[[#This Row],[Datum]])&lt;12,"voormiddag",IF(HOUR(Tbl_Bezetting[[#This Row],[Datum]])&gt;18,"avond","namiddag"))</f>
        <v>namiddag</v>
      </c>
      <c r="C861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61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61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61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61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61" s="83"/>
    </row>
    <row r="862" spans="1:8" ht="20.100000000000001" customHeight="1" thickBot="1" x14ac:dyDescent="0.4">
      <c r="A862" s="77">
        <f t="shared" si="17"/>
        <v>46561.791666666664</v>
      </c>
      <c r="B862" s="78" t="str">
        <f>IF(HOUR(Tbl_Bezetting[[#This Row],[Datum]])&lt;12,"voormiddag",IF(HOUR(Tbl_Bezetting[[#This Row],[Datum]])&gt;18,"avond","namiddag"))</f>
        <v>avond</v>
      </c>
      <c r="C862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62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62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62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62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62" s="73">
        <f ca="1">IF(Tbl_Bezetting[[#This Row],[Periode]]="avond",5-(COUNTBLANK(Tbl_Bezetting[[#This Row],[Biljart1]:[Biljart5]])),"-")</f>
        <v>0</v>
      </c>
    </row>
    <row r="863" spans="1:8" ht="20.100000000000001" customHeight="1" x14ac:dyDescent="0.35">
      <c r="A863" s="80">
        <f t="shared" si="17"/>
        <v>46562.25</v>
      </c>
      <c r="B863" s="81" t="str">
        <f>IF(HOUR(Tbl_Bezetting[[#This Row],[Datum]])&lt;12,"voormiddag",IF(HOUR(Tbl_Bezetting[[#This Row],[Datum]])&gt;18,"avond","namiddag"))</f>
        <v>voormiddag</v>
      </c>
      <c r="C863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63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63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63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63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63" s="83"/>
    </row>
    <row r="864" spans="1:8" ht="20.100000000000001" customHeight="1" x14ac:dyDescent="0.35">
      <c r="A864" s="84">
        <f t="shared" si="17"/>
        <v>46562.583333333336</v>
      </c>
      <c r="B864" s="85" t="str">
        <f>IF(HOUR(Tbl_Bezetting[[#This Row],[Datum]])&lt;12,"voormiddag",IF(HOUR(Tbl_Bezetting[[#This Row],[Datum]])&gt;18,"avond","namiddag"))</f>
        <v>namiddag</v>
      </c>
      <c r="C864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64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64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864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64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864" s="83"/>
    </row>
    <row r="865" spans="1:8" ht="20.100000000000001" customHeight="1" thickBot="1" x14ac:dyDescent="0.4">
      <c r="A865" s="87">
        <f t="shared" si="17"/>
        <v>46562.791666666664</v>
      </c>
      <c r="B865" s="88" t="str">
        <f>IF(HOUR(Tbl_Bezetting[[#This Row],[Datum]])&lt;12,"voormiddag",IF(HOUR(Tbl_Bezetting[[#This Row],[Datum]])&gt;18,"avond","namiddag"))</f>
        <v>avond</v>
      </c>
      <c r="C865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65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65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65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65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65" s="73">
        <f ca="1">IF(Tbl_Bezetting[[#This Row],[Periode]]="avond",5-(COUNTBLANK(Tbl_Bezetting[[#This Row],[Biljart1]:[Biljart5]])),"-")</f>
        <v>0</v>
      </c>
    </row>
    <row r="866" spans="1:8" ht="20.100000000000001" customHeight="1" x14ac:dyDescent="0.35">
      <c r="A866" s="70">
        <f t="shared" si="17"/>
        <v>46563.25</v>
      </c>
      <c r="B866" s="71" t="str">
        <f>IF(HOUR(Tbl_Bezetting[[#This Row],[Datum]])&lt;12,"voormiddag",IF(HOUR(Tbl_Bezetting[[#This Row],[Datum]])&gt;18,"avond","namiddag"))</f>
        <v>voormiddag</v>
      </c>
      <c r="C866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66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66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66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66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66" s="83"/>
    </row>
    <row r="867" spans="1:8" ht="20.100000000000001" customHeight="1" x14ac:dyDescent="0.35">
      <c r="A867" s="74">
        <f t="shared" si="17"/>
        <v>46563.583333333336</v>
      </c>
      <c r="B867" s="75" t="str">
        <f>IF(HOUR(Tbl_Bezetting[[#This Row],[Datum]])&lt;12,"voormiddag",IF(HOUR(Tbl_Bezetting[[#This Row],[Datum]])&gt;18,"avond","namiddag"))</f>
        <v>namiddag</v>
      </c>
      <c r="C867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867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867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67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867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67" s="83"/>
    </row>
    <row r="868" spans="1:8" ht="20.100000000000001" customHeight="1" thickBot="1" x14ac:dyDescent="0.4">
      <c r="A868" s="77">
        <f t="shared" si="17"/>
        <v>46563.791666666664</v>
      </c>
      <c r="B868" s="78" t="str">
        <f>IF(HOUR(Tbl_Bezetting[[#This Row],[Datum]])&lt;12,"voormiddag",IF(HOUR(Tbl_Bezetting[[#This Row],[Datum]])&gt;18,"avond","namiddag"))</f>
        <v>avond</v>
      </c>
      <c r="C868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68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68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68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68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68" s="73">
        <f ca="1">IF(Tbl_Bezetting[[#This Row],[Periode]]="avond",5-(COUNTBLANK(Tbl_Bezetting[[#This Row],[Biljart1]:[Biljart5]])),"-")</f>
        <v>0</v>
      </c>
    </row>
    <row r="869" spans="1:8" ht="20.100000000000001" customHeight="1" x14ac:dyDescent="0.35">
      <c r="A869" s="80">
        <f t="shared" si="17"/>
        <v>46564.25</v>
      </c>
      <c r="B869" s="81" t="str">
        <f>IF(HOUR(Tbl_Bezetting[[#This Row],[Datum]])&lt;12,"voormiddag",IF(HOUR(Tbl_Bezetting[[#This Row],[Datum]])&gt;18,"avond","namiddag"))</f>
        <v>voormiddag</v>
      </c>
      <c r="C869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69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69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69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69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69" s="83"/>
    </row>
    <row r="870" spans="1:8" ht="20.100000000000001" customHeight="1" x14ac:dyDescent="0.35">
      <c r="A870" s="84">
        <f t="shared" si="17"/>
        <v>46564.583333333336</v>
      </c>
      <c r="B870" s="85" t="str">
        <f>IF(HOUR(Tbl_Bezetting[[#This Row],[Datum]])&lt;12,"voormiddag",IF(HOUR(Tbl_Bezetting[[#This Row],[Datum]])&gt;18,"avond","namiddag"))</f>
        <v>namiddag</v>
      </c>
      <c r="C870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70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70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70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70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70" s="83"/>
    </row>
    <row r="871" spans="1:8" ht="20.100000000000001" customHeight="1" thickBot="1" x14ac:dyDescent="0.4">
      <c r="A871" s="87">
        <f t="shared" si="17"/>
        <v>46564.791666666664</v>
      </c>
      <c r="B871" s="88" t="str">
        <f>IF(HOUR(Tbl_Bezetting[[#This Row],[Datum]])&lt;12,"voormiddag",IF(HOUR(Tbl_Bezetting[[#This Row],[Datum]])&gt;18,"avond","namiddag"))</f>
        <v>avond</v>
      </c>
      <c r="C871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71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71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71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71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71" s="73">
        <f ca="1">IF(Tbl_Bezetting[[#This Row],[Periode]]="avond",5-(COUNTBLANK(Tbl_Bezetting[[#This Row],[Biljart1]:[Biljart5]])),"-")</f>
        <v>0</v>
      </c>
    </row>
    <row r="872" spans="1:8" ht="20.100000000000001" customHeight="1" x14ac:dyDescent="0.35">
      <c r="A872" s="70">
        <f t="shared" si="17"/>
        <v>46565.25</v>
      </c>
      <c r="B872" s="71" t="str">
        <f>IF(HOUR(Tbl_Bezetting[[#This Row],[Datum]])&lt;12,"voormiddag",IF(HOUR(Tbl_Bezetting[[#This Row],[Datum]])&gt;18,"avond","namiddag"))</f>
        <v>voormiddag</v>
      </c>
      <c r="C872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872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872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872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872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872" s="83"/>
    </row>
    <row r="873" spans="1:8" ht="20.100000000000001" customHeight="1" x14ac:dyDescent="0.35">
      <c r="A873" s="74">
        <f t="shared" si="17"/>
        <v>46565.583333333336</v>
      </c>
      <c r="B873" s="75" t="str">
        <f>IF(HOUR(Tbl_Bezetting[[#This Row],[Datum]])&lt;12,"voormiddag",IF(HOUR(Tbl_Bezetting[[#This Row],[Datum]])&gt;18,"avond","namiddag"))</f>
        <v>namiddag</v>
      </c>
      <c r="C873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73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73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73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73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73" s="83"/>
    </row>
    <row r="874" spans="1:8" ht="20.100000000000001" customHeight="1" thickBot="1" x14ac:dyDescent="0.4">
      <c r="A874" s="77">
        <f t="shared" si="17"/>
        <v>46565.791666666664</v>
      </c>
      <c r="B874" s="78" t="str">
        <f>IF(HOUR(Tbl_Bezetting[[#This Row],[Datum]])&lt;12,"voormiddag",IF(HOUR(Tbl_Bezetting[[#This Row],[Datum]])&gt;18,"avond","namiddag"))</f>
        <v>avond</v>
      </c>
      <c r="C874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74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74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74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74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74" s="73">
        <f ca="1">IF(Tbl_Bezetting[[#This Row],[Periode]]="avond",5-(COUNTBLANK(Tbl_Bezetting[[#This Row],[Biljart1]:[Biljart5]])),"-")</f>
        <v>0</v>
      </c>
    </row>
    <row r="875" spans="1:8" ht="20.100000000000001" customHeight="1" x14ac:dyDescent="0.35">
      <c r="A875" s="80">
        <f t="shared" si="17"/>
        <v>46566.25</v>
      </c>
      <c r="B875" s="81" t="str">
        <f>IF(HOUR(Tbl_Bezetting[[#This Row],[Datum]])&lt;12,"voormiddag",IF(HOUR(Tbl_Bezetting[[#This Row],[Datum]])&gt;18,"avond","namiddag"))</f>
        <v>voormiddag</v>
      </c>
      <c r="C875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75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75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75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75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75" s="83"/>
    </row>
    <row r="876" spans="1:8" ht="20.100000000000001" customHeight="1" x14ac:dyDescent="0.35">
      <c r="A876" s="84">
        <f t="shared" si="17"/>
        <v>46566.583333333336</v>
      </c>
      <c r="B876" s="85" t="str">
        <f>IF(HOUR(Tbl_Bezetting[[#This Row],[Datum]])&lt;12,"voormiddag",IF(HOUR(Tbl_Bezetting[[#This Row],[Datum]])&gt;18,"avond","namiddag"))</f>
        <v>namiddag</v>
      </c>
      <c r="C876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76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76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76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76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76" s="83"/>
    </row>
    <row r="877" spans="1:8" ht="20.100000000000001" customHeight="1" thickBot="1" x14ac:dyDescent="0.4">
      <c r="A877" s="87">
        <f t="shared" si="17"/>
        <v>46566.791666666664</v>
      </c>
      <c r="B877" s="88" t="str">
        <f>IF(HOUR(Tbl_Bezetting[[#This Row],[Datum]])&lt;12,"voormiddag",IF(HOUR(Tbl_Bezetting[[#This Row],[Datum]])&gt;18,"avond","namiddag"))</f>
        <v>avond</v>
      </c>
      <c r="C877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77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77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77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77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77" s="73">
        <f ca="1">IF(Tbl_Bezetting[[#This Row],[Periode]]="avond",5-(COUNTBLANK(Tbl_Bezetting[[#This Row],[Biljart1]:[Biljart5]])),"-")</f>
        <v>0</v>
      </c>
    </row>
    <row r="878" spans="1:8" ht="20.100000000000001" customHeight="1" x14ac:dyDescent="0.35">
      <c r="A878" s="70">
        <f t="shared" si="17"/>
        <v>46567.25</v>
      </c>
      <c r="B878" s="71" t="str">
        <f>IF(HOUR(Tbl_Bezetting[[#This Row],[Datum]])&lt;12,"voormiddag",IF(HOUR(Tbl_Bezetting[[#This Row],[Datum]])&gt;18,"avond","namiddag"))</f>
        <v>voormiddag</v>
      </c>
      <c r="C878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78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78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78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78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78" s="83"/>
    </row>
    <row r="879" spans="1:8" ht="20.100000000000001" customHeight="1" x14ac:dyDescent="0.35">
      <c r="A879" s="74">
        <f t="shared" si="17"/>
        <v>46567.583333333336</v>
      </c>
      <c r="B879" s="75" t="str">
        <f>IF(HOUR(Tbl_Bezetting[[#This Row],[Datum]])&lt;12,"voormiddag",IF(HOUR(Tbl_Bezetting[[#This Row],[Datum]])&gt;18,"avond","namiddag"))</f>
        <v>namiddag</v>
      </c>
      <c r="C879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79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79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79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79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79" s="83"/>
    </row>
    <row r="880" spans="1:8" ht="20.100000000000001" customHeight="1" thickBot="1" x14ac:dyDescent="0.4">
      <c r="A880" s="77">
        <f t="shared" si="17"/>
        <v>46567.791666666664</v>
      </c>
      <c r="B880" s="78" t="str">
        <f>IF(HOUR(Tbl_Bezetting[[#This Row],[Datum]])&lt;12,"voormiddag",IF(HOUR(Tbl_Bezetting[[#This Row],[Datum]])&gt;18,"avond","namiddag"))</f>
        <v>avond</v>
      </c>
      <c r="C880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80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80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80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80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80" s="73">
        <f ca="1">IF(Tbl_Bezetting[[#This Row],[Periode]]="avond",5-(COUNTBLANK(Tbl_Bezetting[[#This Row],[Biljart1]:[Biljart5]])),"-")</f>
        <v>0</v>
      </c>
    </row>
    <row r="881" spans="1:8" ht="20.100000000000001" customHeight="1" x14ac:dyDescent="0.35">
      <c r="A881" s="80">
        <f t="shared" si="17"/>
        <v>46568.25</v>
      </c>
      <c r="B881" s="81" t="str">
        <f>IF(HOUR(Tbl_Bezetting[[#This Row],[Datum]])&lt;12,"voormiddag",IF(HOUR(Tbl_Bezetting[[#This Row],[Datum]])&gt;18,"avond","namiddag"))</f>
        <v>voormiddag</v>
      </c>
      <c r="C881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81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81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81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81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81" s="83"/>
    </row>
    <row r="882" spans="1:8" ht="20.100000000000001" customHeight="1" x14ac:dyDescent="0.35">
      <c r="A882" s="84">
        <f t="shared" si="17"/>
        <v>46568.583333333336</v>
      </c>
      <c r="B882" s="85" t="str">
        <f>IF(HOUR(Tbl_Bezetting[[#This Row],[Datum]])&lt;12,"voormiddag",IF(HOUR(Tbl_Bezetting[[#This Row],[Datum]])&gt;18,"avond","namiddag"))</f>
        <v>namiddag</v>
      </c>
      <c r="C882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82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82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82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82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82" s="83"/>
    </row>
    <row r="883" spans="1:8" ht="20.100000000000001" customHeight="1" thickBot="1" x14ac:dyDescent="0.4">
      <c r="A883" s="87">
        <f t="shared" si="17"/>
        <v>46568.791666666664</v>
      </c>
      <c r="B883" s="88" t="str">
        <f>IF(HOUR(Tbl_Bezetting[[#This Row],[Datum]])&lt;12,"voormiddag",IF(HOUR(Tbl_Bezetting[[#This Row],[Datum]])&gt;18,"avond","namiddag"))</f>
        <v>avond</v>
      </c>
      <c r="C883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83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83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83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83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83" s="73">
        <f ca="1">IF(Tbl_Bezetting[[#This Row],[Periode]]="avond",5-(COUNTBLANK(Tbl_Bezetting[[#This Row],[Biljart1]:[Biljart5]])),"-")</f>
        <v>0</v>
      </c>
    </row>
    <row r="884" spans="1:8" ht="20.100000000000001" customHeight="1" x14ac:dyDescent="0.35">
      <c r="A884" s="70">
        <f t="shared" si="17"/>
        <v>46569.25</v>
      </c>
      <c r="B884" s="71" t="str">
        <f>IF(HOUR(Tbl_Bezetting[[#This Row],[Datum]])&lt;12,"voormiddag",IF(HOUR(Tbl_Bezetting[[#This Row],[Datum]])&gt;18,"avond","namiddag"))</f>
        <v>voormiddag</v>
      </c>
      <c r="C884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84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84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84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84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84" s="83"/>
    </row>
    <row r="885" spans="1:8" ht="20.100000000000001" customHeight="1" x14ac:dyDescent="0.35">
      <c r="A885" s="74">
        <f t="shared" si="17"/>
        <v>46569.583333333336</v>
      </c>
      <c r="B885" s="75" t="str">
        <f>IF(HOUR(Tbl_Bezetting[[#This Row],[Datum]])&lt;12,"voormiddag",IF(HOUR(Tbl_Bezetting[[#This Row],[Datum]])&gt;18,"avond","namiddag"))</f>
        <v>namiddag</v>
      </c>
      <c r="C885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85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885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885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85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885" s="83"/>
    </row>
    <row r="886" spans="1:8" ht="20.100000000000001" customHeight="1" thickBot="1" x14ac:dyDescent="0.4">
      <c r="A886" s="77">
        <f t="shared" si="17"/>
        <v>46569.791666666664</v>
      </c>
      <c r="B886" s="78" t="str">
        <f>IF(HOUR(Tbl_Bezetting[[#This Row],[Datum]])&lt;12,"voormiddag",IF(HOUR(Tbl_Bezetting[[#This Row],[Datum]])&gt;18,"avond","namiddag"))</f>
        <v>avond</v>
      </c>
      <c r="C886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86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86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86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86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86" s="73">
        <f ca="1">IF(Tbl_Bezetting[[#This Row],[Periode]]="avond",5-(COUNTBLANK(Tbl_Bezetting[[#This Row],[Biljart1]:[Biljart5]])),"-")</f>
        <v>0</v>
      </c>
    </row>
    <row r="887" spans="1:8" ht="20.100000000000001" customHeight="1" x14ac:dyDescent="0.35">
      <c r="A887" s="80">
        <f t="shared" si="17"/>
        <v>46570.25</v>
      </c>
      <c r="B887" s="81" t="str">
        <f>IF(HOUR(Tbl_Bezetting[[#This Row],[Datum]])&lt;12,"voormiddag",IF(HOUR(Tbl_Bezetting[[#This Row],[Datum]])&gt;18,"avond","namiddag"))</f>
        <v>voormiddag</v>
      </c>
      <c r="C887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87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87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87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87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87" s="83"/>
    </row>
    <row r="888" spans="1:8" ht="20.100000000000001" customHeight="1" x14ac:dyDescent="0.35">
      <c r="A888" s="84">
        <f t="shared" si="17"/>
        <v>46570.583333333336</v>
      </c>
      <c r="B888" s="85" t="str">
        <f>IF(HOUR(Tbl_Bezetting[[#This Row],[Datum]])&lt;12,"voormiddag",IF(HOUR(Tbl_Bezetting[[#This Row],[Datum]])&gt;18,"avond","namiddag"))</f>
        <v>namiddag</v>
      </c>
      <c r="C888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888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88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88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888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88" s="83"/>
    </row>
    <row r="889" spans="1:8" ht="20.100000000000001" customHeight="1" thickBot="1" x14ac:dyDescent="0.4">
      <c r="A889" s="87">
        <f t="shared" ref="A889:A952" si="18">A883+2</f>
        <v>46570.791666666664</v>
      </c>
      <c r="B889" s="88" t="str">
        <f>IF(HOUR(Tbl_Bezetting[[#This Row],[Datum]])&lt;12,"voormiddag",IF(HOUR(Tbl_Bezetting[[#This Row],[Datum]])&gt;18,"avond","namiddag"))</f>
        <v>avond</v>
      </c>
      <c r="C889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89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89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89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89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89" s="73">
        <f ca="1">IF(Tbl_Bezetting[[#This Row],[Periode]]="avond",5-(COUNTBLANK(Tbl_Bezetting[[#This Row],[Biljart1]:[Biljart5]])),"-")</f>
        <v>0</v>
      </c>
    </row>
    <row r="890" spans="1:8" ht="20.100000000000001" customHeight="1" x14ac:dyDescent="0.35">
      <c r="A890" s="70">
        <f t="shared" si="18"/>
        <v>46571.25</v>
      </c>
      <c r="B890" s="71" t="str">
        <f>IF(HOUR(Tbl_Bezetting[[#This Row],[Datum]])&lt;12,"voormiddag",IF(HOUR(Tbl_Bezetting[[#This Row],[Datum]])&gt;18,"avond","namiddag"))</f>
        <v>voormiddag</v>
      </c>
      <c r="C890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90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90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90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90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90" s="83"/>
    </row>
    <row r="891" spans="1:8" ht="20.100000000000001" customHeight="1" x14ac:dyDescent="0.35">
      <c r="A891" s="74">
        <f t="shared" si="18"/>
        <v>46571.583333333336</v>
      </c>
      <c r="B891" s="75" t="str">
        <f>IF(HOUR(Tbl_Bezetting[[#This Row],[Datum]])&lt;12,"voormiddag",IF(HOUR(Tbl_Bezetting[[#This Row],[Datum]])&gt;18,"avond","namiddag"))</f>
        <v>namiddag</v>
      </c>
      <c r="C891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91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91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91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91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91" s="83"/>
    </row>
    <row r="892" spans="1:8" ht="20.100000000000001" customHeight="1" thickBot="1" x14ac:dyDescent="0.4">
      <c r="A892" s="77">
        <f t="shared" si="18"/>
        <v>46571.791666666664</v>
      </c>
      <c r="B892" s="78" t="str">
        <f>IF(HOUR(Tbl_Bezetting[[#This Row],[Datum]])&lt;12,"voormiddag",IF(HOUR(Tbl_Bezetting[[#This Row],[Datum]])&gt;18,"avond","namiddag"))</f>
        <v>avond</v>
      </c>
      <c r="C892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92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92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92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92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92" s="73">
        <f ca="1">IF(Tbl_Bezetting[[#This Row],[Periode]]="avond",5-(COUNTBLANK(Tbl_Bezetting[[#This Row],[Biljart1]:[Biljart5]])),"-")</f>
        <v>0</v>
      </c>
    </row>
    <row r="893" spans="1:8" ht="20.100000000000001" customHeight="1" x14ac:dyDescent="0.35">
      <c r="A893" s="80">
        <f t="shared" si="18"/>
        <v>46572.25</v>
      </c>
      <c r="B893" s="81" t="str">
        <f>IF(HOUR(Tbl_Bezetting[[#This Row],[Datum]])&lt;12,"voormiddag",IF(HOUR(Tbl_Bezetting[[#This Row],[Datum]])&gt;18,"avond","namiddag"))</f>
        <v>voormiddag</v>
      </c>
      <c r="C893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893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893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893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893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893" s="83"/>
    </row>
    <row r="894" spans="1:8" ht="20.100000000000001" customHeight="1" x14ac:dyDescent="0.35">
      <c r="A894" s="84">
        <f t="shared" si="18"/>
        <v>46572.583333333336</v>
      </c>
      <c r="B894" s="85" t="str">
        <f>IF(HOUR(Tbl_Bezetting[[#This Row],[Datum]])&lt;12,"voormiddag",IF(HOUR(Tbl_Bezetting[[#This Row],[Datum]])&gt;18,"avond","namiddag"))</f>
        <v>namiddag</v>
      </c>
      <c r="C894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94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94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94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94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94" s="83"/>
    </row>
    <row r="895" spans="1:8" ht="20.100000000000001" customHeight="1" thickBot="1" x14ac:dyDescent="0.4">
      <c r="A895" s="87">
        <f t="shared" si="18"/>
        <v>46572.791666666664</v>
      </c>
      <c r="B895" s="88" t="str">
        <f>IF(HOUR(Tbl_Bezetting[[#This Row],[Datum]])&lt;12,"voormiddag",IF(HOUR(Tbl_Bezetting[[#This Row],[Datum]])&gt;18,"avond","namiddag"))</f>
        <v>avond</v>
      </c>
      <c r="C895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95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95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95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95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95" s="73">
        <f ca="1">IF(Tbl_Bezetting[[#This Row],[Periode]]="avond",5-(COUNTBLANK(Tbl_Bezetting[[#This Row],[Biljart1]:[Biljart5]])),"-")</f>
        <v>0</v>
      </c>
    </row>
    <row r="896" spans="1:8" ht="20.100000000000001" customHeight="1" x14ac:dyDescent="0.35">
      <c r="A896" s="70">
        <f t="shared" si="18"/>
        <v>46573.25</v>
      </c>
      <c r="B896" s="71" t="str">
        <f>IF(HOUR(Tbl_Bezetting[[#This Row],[Datum]])&lt;12,"voormiddag",IF(HOUR(Tbl_Bezetting[[#This Row],[Datum]])&gt;18,"avond","namiddag"))</f>
        <v>voormiddag</v>
      </c>
      <c r="C896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96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96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96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96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96" s="83"/>
    </row>
    <row r="897" spans="1:8" ht="20.100000000000001" customHeight="1" x14ac:dyDescent="0.35">
      <c r="A897" s="74">
        <f t="shared" si="18"/>
        <v>46573.583333333336</v>
      </c>
      <c r="B897" s="75" t="str">
        <f>IF(HOUR(Tbl_Bezetting[[#This Row],[Datum]])&lt;12,"voormiddag",IF(HOUR(Tbl_Bezetting[[#This Row],[Datum]])&gt;18,"avond","namiddag"))</f>
        <v>namiddag</v>
      </c>
      <c r="C897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97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97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97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97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97" s="83"/>
    </row>
    <row r="898" spans="1:8" ht="20.100000000000001" customHeight="1" thickBot="1" x14ac:dyDescent="0.4">
      <c r="A898" s="77">
        <f t="shared" si="18"/>
        <v>46573.791666666664</v>
      </c>
      <c r="B898" s="78" t="str">
        <f>IF(HOUR(Tbl_Bezetting[[#This Row],[Datum]])&lt;12,"voormiddag",IF(HOUR(Tbl_Bezetting[[#This Row],[Datum]])&gt;18,"avond","namiddag"))</f>
        <v>avond</v>
      </c>
      <c r="C898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98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98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98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98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98" s="73">
        <f ca="1">IF(Tbl_Bezetting[[#This Row],[Periode]]="avond",5-(COUNTBLANK(Tbl_Bezetting[[#This Row],[Biljart1]:[Biljart5]])),"-")</f>
        <v>0</v>
      </c>
    </row>
    <row r="899" spans="1:8" ht="20.100000000000001" customHeight="1" x14ac:dyDescent="0.35">
      <c r="A899" s="80">
        <f t="shared" si="18"/>
        <v>46574.25</v>
      </c>
      <c r="B899" s="81" t="str">
        <f>IF(HOUR(Tbl_Bezetting[[#This Row],[Datum]])&lt;12,"voormiddag",IF(HOUR(Tbl_Bezetting[[#This Row],[Datum]])&gt;18,"avond","namiddag"))</f>
        <v>voormiddag</v>
      </c>
      <c r="C899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99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99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99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99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99" s="83"/>
    </row>
    <row r="900" spans="1:8" ht="20.100000000000001" customHeight="1" x14ac:dyDescent="0.35">
      <c r="A900" s="84">
        <f t="shared" si="18"/>
        <v>46574.583333333336</v>
      </c>
      <c r="B900" s="85" t="str">
        <f>IF(HOUR(Tbl_Bezetting[[#This Row],[Datum]])&lt;12,"voormiddag",IF(HOUR(Tbl_Bezetting[[#This Row],[Datum]])&gt;18,"avond","namiddag"))</f>
        <v>namiddag</v>
      </c>
      <c r="C900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00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00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00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00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00" s="83"/>
    </row>
    <row r="901" spans="1:8" ht="20.100000000000001" customHeight="1" thickBot="1" x14ac:dyDescent="0.4">
      <c r="A901" s="87">
        <f t="shared" si="18"/>
        <v>46574.791666666664</v>
      </c>
      <c r="B901" s="88" t="str">
        <f>IF(HOUR(Tbl_Bezetting[[#This Row],[Datum]])&lt;12,"voormiddag",IF(HOUR(Tbl_Bezetting[[#This Row],[Datum]])&gt;18,"avond","namiddag"))</f>
        <v>avond</v>
      </c>
      <c r="C901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01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01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01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01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01" s="73">
        <f ca="1">IF(Tbl_Bezetting[[#This Row],[Periode]]="avond",5-(COUNTBLANK(Tbl_Bezetting[[#This Row],[Biljart1]:[Biljart5]])),"-")</f>
        <v>0</v>
      </c>
    </row>
    <row r="902" spans="1:8" ht="20.100000000000001" customHeight="1" x14ac:dyDescent="0.35">
      <c r="A902" s="70">
        <f t="shared" si="18"/>
        <v>46575.25</v>
      </c>
      <c r="B902" s="71" t="str">
        <f>IF(HOUR(Tbl_Bezetting[[#This Row],[Datum]])&lt;12,"voormiddag",IF(HOUR(Tbl_Bezetting[[#This Row],[Datum]])&gt;18,"avond","namiddag"))</f>
        <v>voormiddag</v>
      </c>
      <c r="C902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02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02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02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02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02" s="83"/>
    </row>
    <row r="903" spans="1:8" ht="20.100000000000001" customHeight="1" x14ac:dyDescent="0.35">
      <c r="A903" s="74">
        <f t="shared" si="18"/>
        <v>46575.583333333336</v>
      </c>
      <c r="B903" s="75" t="str">
        <f>IF(HOUR(Tbl_Bezetting[[#This Row],[Datum]])&lt;12,"voormiddag",IF(HOUR(Tbl_Bezetting[[#This Row],[Datum]])&gt;18,"avond","namiddag"))</f>
        <v>namiddag</v>
      </c>
      <c r="C903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03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03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03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03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03" s="83"/>
    </row>
    <row r="904" spans="1:8" ht="20.100000000000001" customHeight="1" thickBot="1" x14ac:dyDescent="0.4">
      <c r="A904" s="77">
        <f t="shared" si="18"/>
        <v>46575.791666666664</v>
      </c>
      <c r="B904" s="78" t="str">
        <f>IF(HOUR(Tbl_Bezetting[[#This Row],[Datum]])&lt;12,"voormiddag",IF(HOUR(Tbl_Bezetting[[#This Row],[Datum]])&gt;18,"avond","namiddag"))</f>
        <v>avond</v>
      </c>
      <c r="C904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04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04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04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04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04" s="73">
        <f ca="1">IF(Tbl_Bezetting[[#This Row],[Periode]]="avond",5-(COUNTBLANK(Tbl_Bezetting[[#This Row],[Biljart1]:[Biljart5]])),"-")</f>
        <v>0</v>
      </c>
    </row>
    <row r="905" spans="1:8" ht="20.100000000000001" customHeight="1" x14ac:dyDescent="0.35">
      <c r="A905" s="80">
        <f t="shared" si="18"/>
        <v>46576.25</v>
      </c>
      <c r="B905" s="81" t="str">
        <f>IF(HOUR(Tbl_Bezetting[[#This Row],[Datum]])&lt;12,"voormiddag",IF(HOUR(Tbl_Bezetting[[#This Row],[Datum]])&gt;18,"avond","namiddag"))</f>
        <v>voormiddag</v>
      </c>
      <c r="C905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05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05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05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05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05" s="83"/>
    </row>
    <row r="906" spans="1:8" ht="20.100000000000001" customHeight="1" x14ac:dyDescent="0.35">
      <c r="A906" s="84">
        <f t="shared" si="18"/>
        <v>46576.583333333336</v>
      </c>
      <c r="B906" s="85" t="str">
        <f>IF(HOUR(Tbl_Bezetting[[#This Row],[Datum]])&lt;12,"voormiddag",IF(HOUR(Tbl_Bezetting[[#This Row],[Datum]])&gt;18,"avond","namiddag"))</f>
        <v>namiddag</v>
      </c>
      <c r="C906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906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906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906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06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906" s="83"/>
    </row>
    <row r="907" spans="1:8" ht="20.100000000000001" customHeight="1" thickBot="1" x14ac:dyDescent="0.4">
      <c r="A907" s="87">
        <f t="shared" si="18"/>
        <v>46576.791666666664</v>
      </c>
      <c r="B907" s="88" t="str">
        <f>IF(HOUR(Tbl_Bezetting[[#This Row],[Datum]])&lt;12,"voormiddag",IF(HOUR(Tbl_Bezetting[[#This Row],[Datum]])&gt;18,"avond","namiddag"))</f>
        <v>avond</v>
      </c>
      <c r="C907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07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07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07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07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07" s="73">
        <f ca="1">IF(Tbl_Bezetting[[#This Row],[Periode]]="avond",5-(COUNTBLANK(Tbl_Bezetting[[#This Row],[Biljart1]:[Biljart5]])),"-")</f>
        <v>0</v>
      </c>
    </row>
    <row r="908" spans="1:8" ht="20.100000000000001" customHeight="1" x14ac:dyDescent="0.35">
      <c r="A908" s="70">
        <f t="shared" si="18"/>
        <v>46577.25</v>
      </c>
      <c r="B908" s="71" t="str">
        <f>IF(HOUR(Tbl_Bezetting[[#This Row],[Datum]])&lt;12,"voormiddag",IF(HOUR(Tbl_Bezetting[[#This Row],[Datum]])&gt;18,"avond","namiddag"))</f>
        <v>voormiddag</v>
      </c>
      <c r="C908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08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08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08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08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08" s="83"/>
    </row>
    <row r="909" spans="1:8" ht="20.100000000000001" customHeight="1" x14ac:dyDescent="0.35">
      <c r="A909" s="74">
        <f t="shared" si="18"/>
        <v>46577.583333333336</v>
      </c>
      <c r="B909" s="75" t="str">
        <f>IF(HOUR(Tbl_Bezetting[[#This Row],[Datum]])&lt;12,"voormiddag",IF(HOUR(Tbl_Bezetting[[#This Row],[Datum]])&gt;18,"avond","namiddag"))</f>
        <v>namiddag</v>
      </c>
      <c r="C909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09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09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09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909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09" s="83"/>
    </row>
    <row r="910" spans="1:8" ht="20.100000000000001" customHeight="1" thickBot="1" x14ac:dyDescent="0.4">
      <c r="A910" s="77">
        <f t="shared" si="18"/>
        <v>46577.791666666664</v>
      </c>
      <c r="B910" s="78" t="str">
        <f>IF(HOUR(Tbl_Bezetting[[#This Row],[Datum]])&lt;12,"voormiddag",IF(HOUR(Tbl_Bezetting[[#This Row],[Datum]])&gt;18,"avond","namiddag"))</f>
        <v>avond</v>
      </c>
      <c r="C910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10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10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10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10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10" s="73">
        <f ca="1">IF(Tbl_Bezetting[[#This Row],[Periode]]="avond",5-(COUNTBLANK(Tbl_Bezetting[[#This Row],[Biljart1]:[Biljart5]])),"-")</f>
        <v>0</v>
      </c>
    </row>
    <row r="911" spans="1:8" ht="20.100000000000001" customHeight="1" x14ac:dyDescent="0.35">
      <c r="A911" s="80">
        <f t="shared" si="18"/>
        <v>46578.25</v>
      </c>
      <c r="B911" s="81" t="str">
        <f>IF(HOUR(Tbl_Bezetting[[#This Row],[Datum]])&lt;12,"voormiddag",IF(HOUR(Tbl_Bezetting[[#This Row],[Datum]])&gt;18,"avond","namiddag"))</f>
        <v>voormiddag</v>
      </c>
      <c r="C911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11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11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11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11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11" s="83"/>
    </row>
    <row r="912" spans="1:8" ht="20.100000000000001" customHeight="1" x14ac:dyDescent="0.35">
      <c r="A912" s="84">
        <f t="shared" si="18"/>
        <v>46578.583333333336</v>
      </c>
      <c r="B912" s="85" t="str">
        <f>IF(HOUR(Tbl_Bezetting[[#This Row],[Datum]])&lt;12,"voormiddag",IF(HOUR(Tbl_Bezetting[[#This Row],[Datum]])&gt;18,"avond","namiddag"))</f>
        <v>namiddag</v>
      </c>
      <c r="C912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12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12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12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12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12" s="83"/>
    </row>
    <row r="913" spans="1:8" ht="20.100000000000001" customHeight="1" thickBot="1" x14ac:dyDescent="0.4">
      <c r="A913" s="87">
        <f t="shared" si="18"/>
        <v>46578.791666666664</v>
      </c>
      <c r="B913" s="88" t="str">
        <f>IF(HOUR(Tbl_Bezetting[[#This Row],[Datum]])&lt;12,"voormiddag",IF(HOUR(Tbl_Bezetting[[#This Row],[Datum]])&gt;18,"avond","namiddag"))</f>
        <v>avond</v>
      </c>
      <c r="C913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13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13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13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13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13" s="73">
        <f ca="1">IF(Tbl_Bezetting[[#This Row],[Periode]]="avond",5-(COUNTBLANK(Tbl_Bezetting[[#This Row],[Biljart1]:[Biljart5]])),"-")</f>
        <v>0</v>
      </c>
    </row>
    <row r="914" spans="1:8" ht="20.100000000000001" customHeight="1" x14ac:dyDescent="0.35">
      <c r="A914" s="70">
        <f t="shared" si="18"/>
        <v>46579.25</v>
      </c>
      <c r="B914" s="71" t="str">
        <f>IF(HOUR(Tbl_Bezetting[[#This Row],[Datum]])&lt;12,"voormiddag",IF(HOUR(Tbl_Bezetting[[#This Row],[Datum]])&gt;18,"avond","namiddag"))</f>
        <v>voormiddag</v>
      </c>
      <c r="C914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914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914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914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914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914" s="83"/>
    </row>
    <row r="915" spans="1:8" ht="20.100000000000001" customHeight="1" x14ac:dyDescent="0.35">
      <c r="A915" s="74">
        <f t="shared" si="18"/>
        <v>46579.583333333336</v>
      </c>
      <c r="B915" s="75" t="str">
        <f>IF(HOUR(Tbl_Bezetting[[#This Row],[Datum]])&lt;12,"voormiddag",IF(HOUR(Tbl_Bezetting[[#This Row],[Datum]])&gt;18,"avond","namiddag"))</f>
        <v>namiddag</v>
      </c>
      <c r="C915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15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15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15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15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15" s="83"/>
    </row>
    <row r="916" spans="1:8" ht="20.100000000000001" customHeight="1" thickBot="1" x14ac:dyDescent="0.4">
      <c r="A916" s="77">
        <f t="shared" si="18"/>
        <v>46579.791666666664</v>
      </c>
      <c r="B916" s="78" t="str">
        <f>IF(HOUR(Tbl_Bezetting[[#This Row],[Datum]])&lt;12,"voormiddag",IF(HOUR(Tbl_Bezetting[[#This Row],[Datum]])&gt;18,"avond","namiddag"))</f>
        <v>avond</v>
      </c>
      <c r="C916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16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16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16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16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16" s="73">
        <f ca="1">IF(Tbl_Bezetting[[#This Row],[Periode]]="avond",5-(COUNTBLANK(Tbl_Bezetting[[#This Row],[Biljart1]:[Biljart5]])),"-")</f>
        <v>0</v>
      </c>
    </row>
    <row r="917" spans="1:8" ht="20.100000000000001" customHeight="1" x14ac:dyDescent="0.35">
      <c r="A917" s="80">
        <f t="shared" si="18"/>
        <v>46580.25</v>
      </c>
      <c r="B917" s="81" t="str">
        <f>IF(HOUR(Tbl_Bezetting[[#This Row],[Datum]])&lt;12,"voormiddag",IF(HOUR(Tbl_Bezetting[[#This Row],[Datum]])&gt;18,"avond","namiddag"))</f>
        <v>voormiddag</v>
      </c>
      <c r="C917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17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17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17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17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17" s="83"/>
    </row>
    <row r="918" spans="1:8" ht="20.100000000000001" customHeight="1" x14ac:dyDescent="0.35">
      <c r="A918" s="84">
        <f t="shared" si="18"/>
        <v>46580.583333333336</v>
      </c>
      <c r="B918" s="85" t="str">
        <f>IF(HOUR(Tbl_Bezetting[[#This Row],[Datum]])&lt;12,"voormiddag",IF(HOUR(Tbl_Bezetting[[#This Row],[Datum]])&gt;18,"avond","namiddag"))</f>
        <v>namiddag</v>
      </c>
      <c r="C918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18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18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18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18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18" s="83"/>
    </row>
    <row r="919" spans="1:8" ht="20.100000000000001" customHeight="1" thickBot="1" x14ac:dyDescent="0.4">
      <c r="A919" s="87">
        <f t="shared" si="18"/>
        <v>46580.791666666664</v>
      </c>
      <c r="B919" s="88" t="str">
        <f>IF(HOUR(Tbl_Bezetting[[#This Row],[Datum]])&lt;12,"voormiddag",IF(HOUR(Tbl_Bezetting[[#This Row],[Datum]])&gt;18,"avond","namiddag"))</f>
        <v>avond</v>
      </c>
      <c r="C919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19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19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19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19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19" s="73">
        <f ca="1">IF(Tbl_Bezetting[[#This Row],[Periode]]="avond",5-(COUNTBLANK(Tbl_Bezetting[[#This Row],[Biljart1]:[Biljart5]])),"-")</f>
        <v>0</v>
      </c>
    </row>
    <row r="920" spans="1:8" ht="20.100000000000001" customHeight="1" x14ac:dyDescent="0.35">
      <c r="A920" s="70">
        <f t="shared" si="18"/>
        <v>46581.25</v>
      </c>
      <c r="B920" s="71" t="str">
        <f>IF(HOUR(Tbl_Bezetting[[#This Row],[Datum]])&lt;12,"voormiddag",IF(HOUR(Tbl_Bezetting[[#This Row],[Datum]])&gt;18,"avond","namiddag"))</f>
        <v>voormiddag</v>
      </c>
      <c r="C920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20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20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20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20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20" s="83"/>
    </row>
    <row r="921" spans="1:8" ht="20.100000000000001" customHeight="1" x14ac:dyDescent="0.35">
      <c r="A921" s="74">
        <f t="shared" si="18"/>
        <v>46581.583333333336</v>
      </c>
      <c r="B921" s="75" t="str">
        <f>IF(HOUR(Tbl_Bezetting[[#This Row],[Datum]])&lt;12,"voormiddag",IF(HOUR(Tbl_Bezetting[[#This Row],[Datum]])&gt;18,"avond","namiddag"))</f>
        <v>namiddag</v>
      </c>
      <c r="C921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21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21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21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21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21" s="83"/>
    </row>
    <row r="922" spans="1:8" ht="20.100000000000001" customHeight="1" thickBot="1" x14ac:dyDescent="0.4">
      <c r="A922" s="77">
        <f t="shared" si="18"/>
        <v>46581.791666666664</v>
      </c>
      <c r="B922" s="78" t="str">
        <f>IF(HOUR(Tbl_Bezetting[[#This Row],[Datum]])&lt;12,"voormiddag",IF(HOUR(Tbl_Bezetting[[#This Row],[Datum]])&gt;18,"avond","namiddag"))</f>
        <v>avond</v>
      </c>
      <c r="C922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22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22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22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22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22" s="73">
        <f ca="1">IF(Tbl_Bezetting[[#This Row],[Periode]]="avond",5-(COUNTBLANK(Tbl_Bezetting[[#This Row],[Biljart1]:[Biljart5]])),"-")</f>
        <v>0</v>
      </c>
    </row>
    <row r="923" spans="1:8" ht="20.100000000000001" customHeight="1" x14ac:dyDescent="0.35">
      <c r="A923" s="80">
        <f t="shared" si="18"/>
        <v>46582.25</v>
      </c>
      <c r="B923" s="81" t="str">
        <f>IF(HOUR(Tbl_Bezetting[[#This Row],[Datum]])&lt;12,"voormiddag",IF(HOUR(Tbl_Bezetting[[#This Row],[Datum]])&gt;18,"avond","namiddag"))</f>
        <v>voormiddag</v>
      </c>
      <c r="C923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23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23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23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23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23" s="83"/>
    </row>
    <row r="924" spans="1:8" ht="20.100000000000001" customHeight="1" x14ac:dyDescent="0.35">
      <c r="A924" s="84">
        <f t="shared" si="18"/>
        <v>46582.583333333336</v>
      </c>
      <c r="B924" s="85" t="str">
        <f>IF(HOUR(Tbl_Bezetting[[#This Row],[Datum]])&lt;12,"voormiddag",IF(HOUR(Tbl_Bezetting[[#This Row],[Datum]])&gt;18,"avond","namiddag"))</f>
        <v>namiddag</v>
      </c>
      <c r="C924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24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24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24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24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24" s="83"/>
    </row>
    <row r="925" spans="1:8" ht="20.100000000000001" customHeight="1" thickBot="1" x14ac:dyDescent="0.4">
      <c r="A925" s="87">
        <f t="shared" si="18"/>
        <v>46582.791666666664</v>
      </c>
      <c r="B925" s="88" t="str">
        <f>IF(HOUR(Tbl_Bezetting[[#This Row],[Datum]])&lt;12,"voormiddag",IF(HOUR(Tbl_Bezetting[[#This Row],[Datum]])&gt;18,"avond","namiddag"))</f>
        <v>avond</v>
      </c>
      <c r="C925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25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25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25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25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25" s="73">
        <f ca="1">IF(Tbl_Bezetting[[#This Row],[Periode]]="avond",5-(COUNTBLANK(Tbl_Bezetting[[#This Row],[Biljart1]:[Biljart5]])),"-")</f>
        <v>0</v>
      </c>
    </row>
    <row r="926" spans="1:8" ht="20.100000000000001" customHeight="1" x14ac:dyDescent="0.35">
      <c r="A926" s="70">
        <f t="shared" si="18"/>
        <v>46583.25</v>
      </c>
      <c r="B926" s="71" t="str">
        <f>IF(HOUR(Tbl_Bezetting[[#This Row],[Datum]])&lt;12,"voormiddag",IF(HOUR(Tbl_Bezetting[[#This Row],[Datum]])&gt;18,"avond","namiddag"))</f>
        <v>voormiddag</v>
      </c>
      <c r="C926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26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26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26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26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26" s="83"/>
    </row>
    <row r="927" spans="1:8" ht="20.100000000000001" customHeight="1" x14ac:dyDescent="0.35">
      <c r="A927" s="74">
        <f t="shared" si="18"/>
        <v>46583.583333333336</v>
      </c>
      <c r="B927" s="75" t="str">
        <f>IF(HOUR(Tbl_Bezetting[[#This Row],[Datum]])&lt;12,"voormiddag",IF(HOUR(Tbl_Bezetting[[#This Row],[Datum]])&gt;18,"avond","namiddag"))</f>
        <v>namiddag</v>
      </c>
      <c r="C927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927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927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927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927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927" s="83"/>
    </row>
    <row r="928" spans="1:8" ht="20.100000000000001" customHeight="1" thickBot="1" x14ac:dyDescent="0.4">
      <c r="A928" s="77">
        <f t="shared" si="18"/>
        <v>46583.791666666664</v>
      </c>
      <c r="B928" s="78" t="str">
        <f>IF(HOUR(Tbl_Bezetting[[#This Row],[Datum]])&lt;12,"voormiddag",IF(HOUR(Tbl_Bezetting[[#This Row],[Datum]])&gt;18,"avond","namiddag"))</f>
        <v>avond</v>
      </c>
      <c r="C928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28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28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28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28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28" s="73">
        <f ca="1">IF(Tbl_Bezetting[[#This Row],[Periode]]="avond",5-(COUNTBLANK(Tbl_Bezetting[[#This Row],[Biljart1]:[Biljart5]])),"-")</f>
        <v>0</v>
      </c>
    </row>
    <row r="929" spans="1:8" ht="20.100000000000001" customHeight="1" x14ac:dyDescent="0.35">
      <c r="A929" s="80">
        <f t="shared" si="18"/>
        <v>46584.25</v>
      </c>
      <c r="B929" s="81" t="str">
        <f>IF(HOUR(Tbl_Bezetting[[#This Row],[Datum]])&lt;12,"voormiddag",IF(HOUR(Tbl_Bezetting[[#This Row],[Datum]])&gt;18,"avond","namiddag"))</f>
        <v>voormiddag</v>
      </c>
      <c r="C929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29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29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29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29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29" s="83"/>
    </row>
    <row r="930" spans="1:8" ht="20.100000000000001" customHeight="1" x14ac:dyDescent="0.35">
      <c r="A930" s="84">
        <f t="shared" si="18"/>
        <v>46584.583333333336</v>
      </c>
      <c r="B930" s="85" t="str">
        <f>IF(HOUR(Tbl_Bezetting[[#This Row],[Datum]])&lt;12,"voormiddag",IF(HOUR(Tbl_Bezetting[[#This Row],[Datum]])&gt;18,"avond","namiddag"))</f>
        <v>namiddag</v>
      </c>
      <c r="C930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30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30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30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30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30" s="83"/>
    </row>
    <row r="931" spans="1:8" ht="20.100000000000001" customHeight="1" thickBot="1" x14ac:dyDescent="0.4">
      <c r="A931" s="87">
        <f t="shared" si="18"/>
        <v>46584.791666666664</v>
      </c>
      <c r="B931" s="88" t="str">
        <f>IF(HOUR(Tbl_Bezetting[[#This Row],[Datum]])&lt;12,"voormiddag",IF(HOUR(Tbl_Bezetting[[#This Row],[Datum]])&gt;18,"avond","namiddag"))</f>
        <v>avond</v>
      </c>
      <c r="C931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31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31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31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31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31" s="73">
        <f ca="1">IF(Tbl_Bezetting[[#This Row],[Periode]]="avond",5-(COUNTBLANK(Tbl_Bezetting[[#This Row],[Biljart1]:[Biljart5]])),"-")</f>
        <v>0</v>
      </c>
    </row>
    <row r="932" spans="1:8" ht="20.100000000000001" customHeight="1" x14ac:dyDescent="0.35">
      <c r="A932" s="70">
        <f t="shared" si="18"/>
        <v>46585.25</v>
      </c>
      <c r="B932" s="71" t="str">
        <f>IF(HOUR(Tbl_Bezetting[[#This Row],[Datum]])&lt;12,"voormiddag",IF(HOUR(Tbl_Bezetting[[#This Row],[Datum]])&gt;18,"avond","namiddag"))</f>
        <v>voormiddag</v>
      </c>
      <c r="C932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32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32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32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32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32" s="83"/>
    </row>
    <row r="933" spans="1:8" ht="20.100000000000001" customHeight="1" x14ac:dyDescent="0.35">
      <c r="A933" s="74">
        <f t="shared" si="18"/>
        <v>46585.583333333336</v>
      </c>
      <c r="B933" s="75" t="str">
        <f>IF(HOUR(Tbl_Bezetting[[#This Row],[Datum]])&lt;12,"voormiddag",IF(HOUR(Tbl_Bezetting[[#This Row],[Datum]])&gt;18,"avond","namiddag"))</f>
        <v>namiddag</v>
      </c>
      <c r="C933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33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33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33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33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33" s="83"/>
    </row>
    <row r="934" spans="1:8" ht="20.100000000000001" customHeight="1" thickBot="1" x14ac:dyDescent="0.4">
      <c r="A934" s="77">
        <f t="shared" si="18"/>
        <v>46585.791666666664</v>
      </c>
      <c r="B934" s="78" t="str">
        <f>IF(HOUR(Tbl_Bezetting[[#This Row],[Datum]])&lt;12,"voormiddag",IF(HOUR(Tbl_Bezetting[[#This Row],[Datum]])&gt;18,"avond","namiddag"))</f>
        <v>avond</v>
      </c>
      <c r="C934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34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34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34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34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34" s="73">
        <f ca="1">IF(Tbl_Bezetting[[#This Row],[Periode]]="avond",5-(COUNTBLANK(Tbl_Bezetting[[#This Row],[Biljart1]:[Biljart5]])),"-")</f>
        <v>0</v>
      </c>
    </row>
    <row r="935" spans="1:8" ht="20.100000000000001" customHeight="1" x14ac:dyDescent="0.35">
      <c r="A935" s="80">
        <f t="shared" si="18"/>
        <v>46586.25</v>
      </c>
      <c r="B935" s="81" t="str">
        <f>IF(HOUR(Tbl_Bezetting[[#This Row],[Datum]])&lt;12,"voormiddag",IF(HOUR(Tbl_Bezetting[[#This Row],[Datum]])&gt;18,"avond","namiddag"))</f>
        <v>voormiddag</v>
      </c>
      <c r="C935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935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935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935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935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935" s="83"/>
    </row>
    <row r="936" spans="1:8" ht="20.100000000000001" customHeight="1" x14ac:dyDescent="0.35">
      <c r="A936" s="84">
        <f t="shared" si="18"/>
        <v>46586.583333333336</v>
      </c>
      <c r="B936" s="85" t="str">
        <f>IF(HOUR(Tbl_Bezetting[[#This Row],[Datum]])&lt;12,"voormiddag",IF(HOUR(Tbl_Bezetting[[#This Row],[Datum]])&gt;18,"avond","namiddag"))</f>
        <v>namiddag</v>
      </c>
      <c r="C936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36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36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36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36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36" s="83"/>
    </row>
    <row r="937" spans="1:8" ht="20.100000000000001" customHeight="1" thickBot="1" x14ac:dyDescent="0.4">
      <c r="A937" s="87">
        <f t="shared" si="18"/>
        <v>46586.791666666664</v>
      </c>
      <c r="B937" s="88" t="str">
        <f>IF(HOUR(Tbl_Bezetting[[#This Row],[Datum]])&lt;12,"voormiddag",IF(HOUR(Tbl_Bezetting[[#This Row],[Datum]])&gt;18,"avond","namiddag"))</f>
        <v>avond</v>
      </c>
      <c r="C937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37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37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37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37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37" s="73">
        <f ca="1">IF(Tbl_Bezetting[[#This Row],[Periode]]="avond",5-(COUNTBLANK(Tbl_Bezetting[[#This Row],[Biljart1]:[Biljart5]])),"-")</f>
        <v>0</v>
      </c>
    </row>
    <row r="938" spans="1:8" ht="20.100000000000001" customHeight="1" x14ac:dyDescent="0.35">
      <c r="A938" s="70">
        <f t="shared" si="18"/>
        <v>46587.25</v>
      </c>
      <c r="B938" s="71" t="str">
        <f>IF(HOUR(Tbl_Bezetting[[#This Row],[Datum]])&lt;12,"voormiddag",IF(HOUR(Tbl_Bezetting[[#This Row],[Datum]])&gt;18,"avond","namiddag"))</f>
        <v>voormiddag</v>
      </c>
      <c r="C938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38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38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38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38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38" s="83"/>
    </row>
    <row r="939" spans="1:8" ht="20.100000000000001" customHeight="1" x14ac:dyDescent="0.35">
      <c r="A939" s="74">
        <f t="shared" si="18"/>
        <v>46587.583333333336</v>
      </c>
      <c r="B939" s="75" t="str">
        <f>IF(HOUR(Tbl_Bezetting[[#This Row],[Datum]])&lt;12,"voormiddag",IF(HOUR(Tbl_Bezetting[[#This Row],[Datum]])&gt;18,"avond","namiddag"))</f>
        <v>namiddag</v>
      </c>
      <c r="C939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39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39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39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39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39" s="83"/>
    </row>
    <row r="940" spans="1:8" ht="20.100000000000001" customHeight="1" thickBot="1" x14ac:dyDescent="0.4">
      <c r="A940" s="77">
        <f t="shared" si="18"/>
        <v>46587.791666666664</v>
      </c>
      <c r="B940" s="78" t="str">
        <f>IF(HOUR(Tbl_Bezetting[[#This Row],[Datum]])&lt;12,"voormiddag",IF(HOUR(Tbl_Bezetting[[#This Row],[Datum]])&gt;18,"avond","namiddag"))</f>
        <v>avond</v>
      </c>
      <c r="C940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40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40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40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40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40" s="73">
        <f ca="1">IF(Tbl_Bezetting[[#This Row],[Periode]]="avond",5-(COUNTBLANK(Tbl_Bezetting[[#This Row],[Biljart1]:[Biljart5]])),"-")</f>
        <v>0</v>
      </c>
    </row>
    <row r="941" spans="1:8" ht="20.100000000000001" customHeight="1" x14ac:dyDescent="0.35">
      <c r="A941" s="80">
        <f t="shared" si="18"/>
        <v>46588.25</v>
      </c>
      <c r="B941" s="81" t="str">
        <f>IF(HOUR(Tbl_Bezetting[[#This Row],[Datum]])&lt;12,"voormiddag",IF(HOUR(Tbl_Bezetting[[#This Row],[Datum]])&gt;18,"avond","namiddag"))</f>
        <v>voormiddag</v>
      </c>
      <c r="C941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41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41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41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41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41" s="83"/>
    </row>
    <row r="942" spans="1:8" ht="20.100000000000001" customHeight="1" x14ac:dyDescent="0.35">
      <c r="A942" s="84">
        <f t="shared" si="18"/>
        <v>46588.583333333336</v>
      </c>
      <c r="B942" s="85" t="str">
        <f>IF(HOUR(Tbl_Bezetting[[#This Row],[Datum]])&lt;12,"voormiddag",IF(HOUR(Tbl_Bezetting[[#This Row],[Datum]])&gt;18,"avond","namiddag"))</f>
        <v>namiddag</v>
      </c>
      <c r="C942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42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42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42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42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42" s="83"/>
    </row>
    <row r="943" spans="1:8" ht="20.100000000000001" customHeight="1" thickBot="1" x14ac:dyDescent="0.4">
      <c r="A943" s="87">
        <f t="shared" si="18"/>
        <v>46588.791666666664</v>
      </c>
      <c r="B943" s="88" t="str">
        <f>IF(HOUR(Tbl_Bezetting[[#This Row],[Datum]])&lt;12,"voormiddag",IF(HOUR(Tbl_Bezetting[[#This Row],[Datum]])&gt;18,"avond","namiddag"))</f>
        <v>avond</v>
      </c>
      <c r="C943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43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43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43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43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43" s="73">
        <f ca="1">IF(Tbl_Bezetting[[#This Row],[Periode]]="avond",5-(COUNTBLANK(Tbl_Bezetting[[#This Row],[Biljart1]:[Biljart5]])),"-")</f>
        <v>0</v>
      </c>
    </row>
    <row r="944" spans="1:8" ht="20.100000000000001" customHeight="1" x14ac:dyDescent="0.35">
      <c r="A944" s="70">
        <f t="shared" si="18"/>
        <v>46589.25</v>
      </c>
      <c r="B944" s="71" t="str">
        <f>IF(HOUR(Tbl_Bezetting[[#This Row],[Datum]])&lt;12,"voormiddag",IF(HOUR(Tbl_Bezetting[[#This Row],[Datum]])&gt;18,"avond","namiddag"))</f>
        <v>voormiddag</v>
      </c>
      <c r="C944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44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44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44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44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44" s="83"/>
    </row>
    <row r="945" spans="1:8" ht="20.100000000000001" customHeight="1" x14ac:dyDescent="0.35">
      <c r="A945" s="74">
        <f t="shared" si="18"/>
        <v>46589.583333333336</v>
      </c>
      <c r="B945" s="75" t="str">
        <f>IF(HOUR(Tbl_Bezetting[[#This Row],[Datum]])&lt;12,"voormiddag",IF(HOUR(Tbl_Bezetting[[#This Row],[Datum]])&gt;18,"avond","namiddag"))</f>
        <v>namiddag</v>
      </c>
      <c r="C945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45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45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45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45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45" s="83"/>
    </row>
    <row r="946" spans="1:8" ht="20.100000000000001" customHeight="1" thickBot="1" x14ac:dyDescent="0.4">
      <c r="A946" s="77">
        <f t="shared" si="18"/>
        <v>46589.791666666664</v>
      </c>
      <c r="B946" s="78" t="str">
        <f>IF(HOUR(Tbl_Bezetting[[#This Row],[Datum]])&lt;12,"voormiddag",IF(HOUR(Tbl_Bezetting[[#This Row],[Datum]])&gt;18,"avond","namiddag"))</f>
        <v>avond</v>
      </c>
      <c r="C946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46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46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46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46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46" s="73">
        <f ca="1">IF(Tbl_Bezetting[[#This Row],[Periode]]="avond",5-(COUNTBLANK(Tbl_Bezetting[[#This Row],[Biljart1]:[Biljart5]])),"-")</f>
        <v>0</v>
      </c>
    </row>
    <row r="947" spans="1:8" ht="20.100000000000001" customHeight="1" x14ac:dyDescent="0.35">
      <c r="A947" s="80">
        <f t="shared" si="18"/>
        <v>46590.25</v>
      </c>
      <c r="B947" s="81" t="str">
        <f>IF(HOUR(Tbl_Bezetting[[#This Row],[Datum]])&lt;12,"voormiddag",IF(HOUR(Tbl_Bezetting[[#This Row],[Datum]])&gt;18,"avond","namiddag"))</f>
        <v>voormiddag</v>
      </c>
      <c r="C947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47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47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47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47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47" s="83"/>
    </row>
    <row r="948" spans="1:8" ht="20.100000000000001" customHeight="1" x14ac:dyDescent="0.35">
      <c r="A948" s="84">
        <f t="shared" si="18"/>
        <v>46590.583333333336</v>
      </c>
      <c r="B948" s="85" t="str">
        <f>IF(HOUR(Tbl_Bezetting[[#This Row],[Datum]])&lt;12,"voormiddag",IF(HOUR(Tbl_Bezetting[[#This Row],[Datum]])&gt;18,"avond","namiddag"))</f>
        <v>namiddag</v>
      </c>
      <c r="C948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948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948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948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948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948" s="83"/>
    </row>
    <row r="949" spans="1:8" ht="20.100000000000001" customHeight="1" thickBot="1" x14ac:dyDescent="0.4">
      <c r="A949" s="87">
        <f t="shared" si="18"/>
        <v>46590.791666666664</v>
      </c>
      <c r="B949" s="88" t="str">
        <f>IF(HOUR(Tbl_Bezetting[[#This Row],[Datum]])&lt;12,"voormiddag",IF(HOUR(Tbl_Bezetting[[#This Row],[Datum]])&gt;18,"avond","namiddag"))</f>
        <v>avond</v>
      </c>
      <c r="C949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49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49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49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49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49" s="73">
        <f ca="1">IF(Tbl_Bezetting[[#This Row],[Periode]]="avond",5-(COUNTBLANK(Tbl_Bezetting[[#This Row],[Biljart1]:[Biljart5]])),"-")</f>
        <v>0</v>
      </c>
    </row>
    <row r="950" spans="1:8" ht="20.100000000000001" customHeight="1" x14ac:dyDescent="0.35">
      <c r="A950" s="70">
        <f t="shared" si="18"/>
        <v>46591.25</v>
      </c>
      <c r="B950" s="71" t="str">
        <f>IF(HOUR(Tbl_Bezetting[[#This Row],[Datum]])&lt;12,"voormiddag",IF(HOUR(Tbl_Bezetting[[#This Row],[Datum]])&gt;18,"avond","namiddag"))</f>
        <v>voormiddag</v>
      </c>
      <c r="C950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50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50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50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50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50" s="83"/>
    </row>
    <row r="951" spans="1:8" ht="20.100000000000001" customHeight="1" x14ac:dyDescent="0.35">
      <c r="A951" s="74">
        <f t="shared" si="18"/>
        <v>46591.583333333336</v>
      </c>
      <c r="B951" s="75" t="str">
        <f>IF(HOUR(Tbl_Bezetting[[#This Row],[Datum]])&lt;12,"voormiddag",IF(HOUR(Tbl_Bezetting[[#This Row],[Datum]])&gt;18,"avond","namiddag"))</f>
        <v>namiddag</v>
      </c>
      <c r="C951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51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51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51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51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51" s="83"/>
    </row>
    <row r="952" spans="1:8" ht="20.100000000000001" customHeight="1" thickBot="1" x14ac:dyDescent="0.4">
      <c r="A952" s="77">
        <f t="shared" si="18"/>
        <v>46591.791666666664</v>
      </c>
      <c r="B952" s="78" t="str">
        <f>IF(HOUR(Tbl_Bezetting[[#This Row],[Datum]])&lt;12,"voormiddag",IF(HOUR(Tbl_Bezetting[[#This Row],[Datum]])&gt;18,"avond","namiddag"))</f>
        <v>avond</v>
      </c>
      <c r="C952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52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52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52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52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52" s="73">
        <f ca="1">IF(Tbl_Bezetting[[#This Row],[Periode]]="avond",5-(COUNTBLANK(Tbl_Bezetting[[#This Row],[Biljart1]:[Biljart5]])),"-")</f>
        <v>0</v>
      </c>
    </row>
    <row r="953" spans="1:8" ht="20.100000000000001" customHeight="1" x14ac:dyDescent="0.35">
      <c r="A953" s="80">
        <f t="shared" ref="A953:A1016" si="19">A947+2</f>
        <v>46592.25</v>
      </c>
      <c r="B953" s="81" t="str">
        <f>IF(HOUR(Tbl_Bezetting[[#This Row],[Datum]])&lt;12,"voormiddag",IF(HOUR(Tbl_Bezetting[[#This Row],[Datum]])&gt;18,"avond","namiddag"))</f>
        <v>voormiddag</v>
      </c>
      <c r="C953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53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53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53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53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53" s="83"/>
    </row>
    <row r="954" spans="1:8" ht="20.100000000000001" customHeight="1" x14ac:dyDescent="0.35">
      <c r="A954" s="84">
        <f t="shared" si="19"/>
        <v>46592.583333333336</v>
      </c>
      <c r="B954" s="85" t="str">
        <f>IF(HOUR(Tbl_Bezetting[[#This Row],[Datum]])&lt;12,"voormiddag",IF(HOUR(Tbl_Bezetting[[#This Row],[Datum]])&gt;18,"avond","namiddag"))</f>
        <v>namiddag</v>
      </c>
      <c r="C954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54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54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54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54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54" s="83"/>
    </row>
    <row r="955" spans="1:8" ht="20.100000000000001" customHeight="1" thickBot="1" x14ac:dyDescent="0.4">
      <c r="A955" s="87">
        <f t="shared" si="19"/>
        <v>46592.791666666664</v>
      </c>
      <c r="B955" s="88" t="str">
        <f>IF(HOUR(Tbl_Bezetting[[#This Row],[Datum]])&lt;12,"voormiddag",IF(HOUR(Tbl_Bezetting[[#This Row],[Datum]])&gt;18,"avond","namiddag"))</f>
        <v>avond</v>
      </c>
      <c r="C955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55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55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55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55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55" s="73">
        <f ca="1">IF(Tbl_Bezetting[[#This Row],[Periode]]="avond",5-(COUNTBLANK(Tbl_Bezetting[[#This Row],[Biljart1]:[Biljart5]])),"-")</f>
        <v>0</v>
      </c>
    </row>
    <row r="956" spans="1:8" ht="20.100000000000001" customHeight="1" x14ac:dyDescent="0.35">
      <c r="A956" s="70">
        <f t="shared" si="19"/>
        <v>46593.25</v>
      </c>
      <c r="B956" s="71" t="str">
        <f>IF(HOUR(Tbl_Bezetting[[#This Row],[Datum]])&lt;12,"voormiddag",IF(HOUR(Tbl_Bezetting[[#This Row],[Datum]])&gt;18,"avond","namiddag"))</f>
        <v>voormiddag</v>
      </c>
      <c r="C956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956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956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956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956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956" s="83"/>
    </row>
    <row r="957" spans="1:8" ht="20.100000000000001" customHeight="1" x14ac:dyDescent="0.35">
      <c r="A957" s="74">
        <f t="shared" si="19"/>
        <v>46593.583333333336</v>
      </c>
      <c r="B957" s="75" t="str">
        <f>IF(HOUR(Tbl_Bezetting[[#This Row],[Datum]])&lt;12,"voormiddag",IF(HOUR(Tbl_Bezetting[[#This Row],[Datum]])&gt;18,"avond","namiddag"))</f>
        <v>namiddag</v>
      </c>
      <c r="C957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57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57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57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57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57" s="83"/>
    </row>
    <row r="958" spans="1:8" ht="20.100000000000001" customHeight="1" thickBot="1" x14ac:dyDescent="0.4">
      <c r="A958" s="77">
        <f t="shared" si="19"/>
        <v>46593.791666666664</v>
      </c>
      <c r="B958" s="78" t="str">
        <f>IF(HOUR(Tbl_Bezetting[[#This Row],[Datum]])&lt;12,"voormiddag",IF(HOUR(Tbl_Bezetting[[#This Row],[Datum]])&gt;18,"avond","namiddag"))</f>
        <v>avond</v>
      </c>
      <c r="C958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58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58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58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58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58" s="73">
        <f ca="1">IF(Tbl_Bezetting[[#This Row],[Periode]]="avond",5-(COUNTBLANK(Tbl_Bezetting[[#This Row],[Biljart1]:[Biljart5]])),"-")</f>
        <v>0</v>
      </c>
    </row>
    <row r="959" spans="1:8" ht="20.100000000000001" customHeight="1" x14ac:dyDescent="0.35">
      <c r="A959" s="80">
        <f t="shared" si="19"/>
        <v>46594.25</v>
      </c>
      <c r="B959" s="81" t="str">
        <f>IF(HOUR(Tbl_Bezetting[[#This Row],[Datum]])&lt;12,"voormiddag",IF(HOUR(Tbl_Bezetting[[#This Row],[Datum]])&gt;18,"avond","namiddag"))</f>
        <v>voormiddag</v>
      </c>
      <c r="C959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59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59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59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59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59" s="83"/>
    </row>
    <row r="960" spans="1:8" ht="20.100000000000001" customHeight="1" x14ac:dyDescent="0.35">
      <c r="A960" s="84">
        <f t="shared" si="19"/>
        <v>46594.583333333336</v>
      </c>
      <c r="B960" s="85" t="str">
        <f>IF(HOUR(Tbl_Bezetting[[#This Row],[Datum]])&lt;12,"voormiddag",IF(HOUR(Tbl_Bezetting[[#This Row],[Datum]])&gt;18,"avond","namiddag"))</f>
        <v>namiddag</v>
      </c>
      <c r="C960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60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60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60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60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60" s="83"/>
    </row>
    <row r="961" spans="1:8" ht="20.100000000000001" customHeight="1" thickBot="1" x14ac:dyDescent="0.4">
      <c r="A961" s="87">
        <f t="shared" si="19"/>
        <v>46594.791666666664</v>
      </c>
      <c r="B961" s="88" t="str">
        <f>IF(HOUR(Tbl_Bezetting[[#This Row],[Datum]])&lt;12,"voormiddag",IF(HOUR(Tbl_Bezetting[[#This Row],[Datum]])&gt;18,"avond","namiddag"))</f>
        <v>avond</v>
      </c>
      <c r="C961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61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61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61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61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61" s="73">
        <f ca="1">IF(Tbl_Bezetting[[#This Row],[Periode]]="avond",5-(COUNTBLANK(Tbl_Bezetting[[#This Row],[Biljart1]:[Biljart5]])),"-")</f>
        <v>0</v>
      </c>
    </row>
    <row r="962" spans="1:8" ht="20.100000000000001" customHeight="1" x14ac:dyDescent="0.35">
      <c r="A962" s="70">
        <f t="shared" si="19"/>
        <v>46595.25</v>
      </c>
      <c r="B962" s="71" t="str">
        <f>IF(HOUR(Tbl_Bezetting[[#This Row],[Datum]])&lt;12,"voormiddag",IF(HOUR(Tbl_Bezetting[[#This Row],[Datum]])&gt;18,"avond","namiddag"))</f>
        <v>voormiddag</v>
      </c>
      <c r="C962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62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62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62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62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62" s="83"/>
    </row>
    <row r="963" spans="1:8" ht="20.100000000000001" customHeight="1" x14ac:dyDescent="0.35">
      <c r="A963" s="74">
        <f t="shared" si="19"/>
        <v>46595.583333333336</v>
      </c>
      <c r="B963" s="75" t="str">
        <f>IF(HOUR(Tbl_Bezetting[[#This Row],[Datum]])&lt;12,"voormiddag",IF(HOUR(Tbl_Bezetting[[#This Row],[Datum]])&gt;18,"avond","namiddag"))</f>
        <v>namiddag</v>
      </c>
      <c r="C963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63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63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63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63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63" s="83"/>
    </row>
    <row r="964" spans="1:8" ht="20.100000000000001" customHeight="1" thickBot="1" x14ac:dyDescent="0.4">
      <c r="A964" s="77">
        <f t="shared" si="19"/>
        <v>46595.791666666664</v>
      </c>
      <c r="B964" s="78" t="str">
        <f>IF(HOUR(Tbl_Bezetting[[#This Row],[Datum]])&lt;12,"voormiddag",IF(HOUR(Tbl_Bezetting[[#This Row],[Datum]])&gt;18,"avond","namiddag"))</f>
        <v>avond</v>
      </c>
      <c r="C964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64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64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64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64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64" s="73">
        <f ca="1">IF(Tbl_Bezetting[[#This Row],[Periode]]="avond",5-(COUNTBLANK(Tbl_Bezetting[[#This Row],[Biljart1]:[Biljart5]])),"-")</f>
        <v>0</v>
      </c>
    </row>
    <row r="965" spans="1:8" ht="20.100000000000001" customHeight="1" x14ac:dyDescent="0.35">
      <c r="A965" s="80">
        <f t="shared" si="19"/>
        <v>46596.25</v>
      </c>
      <c r="B965" s="81" t="str">
        <f>IF(HOUR(Tbl_Bezetting[[#This Row],[Datum]])&lt;12,"voormiddag",IF(HOUR(Tbl_Bezetting[[#This Row],[Datum]])&gt;18,"avond","namiddag"))</f>
        <v>voormiddag</v>
      </c>
      <c r="C965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65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65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65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65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65" s="83"/>
    </row>
    <row r="966" spans="1:8" ht="20.100000000000001" customHeight="1" x14ac:dyDescent="0.35">
      <c r="A966" s="84">
        <f t="shared" si="19"/>
        <v>46596.583333333336</v>
      </c>
      <c r="B966" s="85" t="str">
        <f>IF(HOUR(Tbl_Bezetting[[#This Row],[Datum]])&lt;12,"voormiddag",IF(HOUR(Tbl_Bezetting[[#This Row],[Datum]])&gt;18,"avond","namiddag"))</f>
        <v>namiddag</v>
      </c>
      <c r="C966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66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66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66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66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66" s="83"/>
    </row>
    <row r="967" spans="1:8" ht="20.100000000000001" customHeight="1" thickBot="1" x14ac:dyDescent="0.4">
      <c r="A967" s="87">
        <f t="shared" si="19"/>
        <v>46596.791666666664</v>
      </c>
      <c r="B967" s="88" t="str">
        <f>IF(HOUR(Tbl_Bezetting[[#This Row],[Datum]])&lt;12,"voormiddag",IF(HOUR(Tbl_Bezetting[[#This Row],[Datum]])&gt;18,"avond","namiddag"))</f>
        <v>avond</v>
      </c>
      <c r="C967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67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67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67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67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67" s="73">
        <f ca="1">IF(Tbl_Bezetting[[#This Row],[Periode]]="avond",5-(COUNTBLANK(Tbl_Bezetting[[#This Row],[Biljart1]:[Biljart5]])),"-")</f>
        <v>0</v>
      </c>
    </row>
    <row r="968" spans="1:8" ht="20.100000000000001" customHeight="1" x14ac:dyDescent="0.35">
      <c r="A968" s="70">
        <f t="shared" si="19"/>
        <v>46597.25</v>
      </c>
      <c r="B968" s="71" t="str">
        <f>IF(HOUR(Tbl_Bezetting[[#This Row],[Datum]])&lt;12,"voormiddag",IF(HOUR(Tbl_Bezetting[[#This Row],[Datum]])&gt;18,"avond","namiddag"))</f>
        <v>voormiddag</v>
      </c>
      <c r="C968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68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68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68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68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68" s="83"/>
    </row>
    <row r="969" spans="1:8" ht="20.100000000000001" customHeight="1" x14ac:dyDescent="0.35">
      <c r="A969" s="74">
        <f t="shared" si="19"/>
        <v>46597.583333333336</v>
      </c>
      <c r="B969" s="75" t="str">
        <f>IF(HOUR(Tbl_Bezetting[[#This Row],[Datum]])&lt;12,"voormiddag",IF(HOUR(Tbl_Bezetting[[#This Row],[Datum]])&gt;18,"avond","namiddag"))</f>
        <v>namiddag</v>
      </c>
      <c r="C969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969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969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969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969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969" s="83"/>
    </row>
    <row r="970" spans="1:8" ht="20.100000000000001" customHeight="1" thickBot="1" x14ac:dyDescent="0.4">
      <c r="A970" s="77">
        <f t="shared" si="19"/>
        <v>46597.791666666664</v>
      </c>
      <c r="B970" s="78" t="str">
        <f>IF(HOUR(Tbl_Bezetting[[#This Row],[Datum]])&lt;12,"voormiddag",IF(HOUR(Tbl_Bezetting[[#This Row],[Datum]])&gt;18,"avond","namiddag"))</f>
        <v>avond</v>
      </c>
      <c r="C970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70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70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70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70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70" s="73">
        <f ca="1">IF(Tbl_Bezetting[[#This Row],[Periode]]="avond",5-(COUNTBLANK(Tbl_Bezetting[[#This Row],[Biljart1]:[Biljart5]])),"-")</f>
        <v>0</v>
      </c>
    </row>
    <row r="971" spans="1:8" ht="20.100000000000001" customHeight="1" x14ac:dyDescent="0.35">
      <c r="A971" s="80">
        <f t="shared" si="19"/>
        <v>46598.25</v>
      </c>
      <c r="B971" s="81" t="str">
        <f>IF(HOUR(Tbl_Bezetting[[#This Row],[Datum]])&lt;12,"voormiddag",IF(HOUR(Tbl_Bezetting[[#This Row],[Datum]])&gt;18,"avond","namiddag"))</f>
        <v>voormiddag</v>
      </c>
      <c r="C971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71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71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71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71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71" s="83"/>
    </row>
    <row r="972" spans="1:8" ht="20.100000000000001" customHeight="1" x14ac:dyDescent="0.35">
      <c r="A972" s="84">
        <f t="shared" si="19"/>
        <v>46598.583333333336</v>
      </c>
      <c r="B972" s="85" t="str">
        <f>IF(HOUR(Tbl_Bezetting[[#This Row],[Datum]])&lt;12,"voormiddag",IF(HOUR(Tbl_Bezetting[[#This Row],[Datum]])&gt;18,"avond","namiddag"))</f>
        <v>namiddag</v>
      </c>
      <c r="C972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72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72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72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72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72" s="83"/>
    </row>
    <row r="973" spans="1:8" ht="20.100000000000001" customHeight="1" thickBot="1" x14ac:dyDescent="0.4">
      <c r="A973" s="87">
        <f t="shared" si="19"/>
        <v>46598.791666666664</v>
      </c>
      <c r="B973" s="88" t="str">
        <f>IF(HOUR(Tbl_Bezetting[[#This Row],[Datum]])&lt;12,"voormiddag",IF(HOUR(Tbl_Bezetting[[#This Row],[Datum]])&gt;18,"avond","namiddag"))</f>
        <v>avond</v>
      </c>
      <c r="C973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73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73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73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73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73" s="73">
        <f ca="1">IF(Tbl_Bezetting[[#This Row],[Periode]]="avond",5-(COUNTBLANK(Tbl_Bezetting[[#This Row],[Biljart1]:[Biljart5]])),"-")</f>
        <v>0</v>
      </c>
    </row>
    <row r="974" spans="1:8" ht="20.100000000000001" customHeight="1" x14ac:dyDescent="0.35">
      <c r="A974" s="70">
        <f t="shared" si="19"/>
        <v>46599.25</v>
      </c>
      <c r="B974" s="71" t="str">
        <f>IF(HOUR(Tbl_Bezetting[[#This Row],[Datum]])&lt;12,"voormiddag",IF(HOUR(Tbl_Bezetting[[#This Row],[Datum]])&gt;18,"avond","namiddag"))</f>
        <v>voormiddag</v>
      </c>
      <c r="C974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74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74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74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74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74" s="83"/>
    </row>
    <row r="975" spans="1:8" ht="20.100000000000001" customHeight="1" x14ac:dyDescent="0.35">
      <c r="A975" s="74">
        <f t="shared" si="19"/>
        <v>46599.583333333336</v>
      </c>
      <c r="B975" s="75" t="str">
        <f>IF(HOUR(Tbl_Bezetting[[#This Row],[Datum]])&lt;12,"voormiddag",IF(HOUR(Tbl_Bezetting[[#This Row],[Datum]])&gt;18,"avond","namiddag"))</f>
        <v>namiddag</v>
      </c>
      <c r="C975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75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75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75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75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75" s="83"/>
    </row>
    <row r="976" spans="1:8" ht="20.100000000000001" customHeight="1" thickBot="1" x14ac:dyDescent="0.4">
      <c r="A976" s="77">
        <f t="shared" si="19"/>
        <v>46599.791666666664</v>
      </c>
      <c r="B976" s="78" t="str">
        <f>IF(HOUR(Tbl_Bezetting[[#This Row],[Datum]])&lt;12,"voormiddag",IF(HOUR(Tbl_Bezetting[[#This Row],[Datum]])&gt;18,"avond","namiddag"))</f>
        <v>avond</v>
      </c>
      <c r="C976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76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76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76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76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76" s="73">
        <f ca="1">IF(Tbl_Bezetting[[#This Row],[Periode]]="avond",5-(COUNTBLANK(Tbl_Bezetting[[#This Row],[Biljart1]:[Biljart5]])),"-")</f>
        <v>0</v>
      </c>
    </row>
    <row r="977" spans="1:8" ht="20.100000000000001" customHeight="1" x14ac:dyDescent="0.35">
      <c r="A977" s="80">
        <f t="shared" si="19"/>
        <v>46600.25</v>
      </c>
      <c r="B977" s="81" t="str">
        <f>IF(HOUR(Tbl_Bezetting[[#This Row],[Datum]])&lt;12,"voormiddag",IF(HOUR(Tbl_Bezetting[[#This Row],[Datum]])&gt;18,"avond","namiddag"))</f>
        <v>voormiddag</v>
      </c>
      <c r="C977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977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977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977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977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977" s="83"/>
    </row>
    <row r="978" spans="1:8" ht="20.100000000000001" customHeight="1" x14ac:dyDescent="0.35">
      <c r="A978" s="84">
        <f t="shared" si="19"/>
        <v>46600.583333333336</v>
      </c>
      <c r="B978" s="85" t="str">
        <f>IF(HOUR(Tbl_Bezetting[[#This Row],[Datum]])&lt;12,"voormiddag",IF(HOUR(Tbl_Bezetting[[#This Row],[Datum]])&gt;18,"avond","namiddag"))</f>
        <v>namiddag</v>
      </c>
      <c r="C978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78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78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78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78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78" s="83"/>
    </row>
    <row r="979" spans="1:8" ht="20.100000000000001" customHeight="1" thickBot="1" x14ac:dyDescent="0.4">
      <c r="A979" s="87">
        <f t="shared" si="19"/>
        <v>46600.791666666664</v>
      </c>
      <c r="B979" s="88" t="str">
        <f>IF(HOUR(Tbl_Bezetting[[#This Row],[Datum]])&lt;12,"voormiddag",IF(HOUR(Tbl_Bezetting[[#This Row],[Datum]])&gt;18,"avond","namiddag"))</f>
        <v>avond</v>
      </c>
      <c r="C979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79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79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79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79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79" s="73">
        <f ca="1">IF(Tbl_Bezetting[[#This Row],[Periode]]="avond",5-(COUNTBLANK(Tbl_Bezetting[[#This Row],[Biljart1]:[Biljart5]])),"-")</f>
        <v>0</v>
      </c>
    </row>
    <row r="980" spans="1:8" ht="20.100000000000001" customHeight="1" x14ac:dyDescent="0.35">
      <c r="A980" s="70">
        <f t="shared" si="19"/>
        <v>46601.25</v>
      </c>
      <c r="B980" s="71" t="str">
        <f>IF(HOUR(Tbl_Bezetting[[#This Row],[Datum]])&lt;12,"voormiddag",IF(HOUR(Tbl_Bezetting[[#This Row],[Datum]])&gt;18,"avond","namiddag"))</f>
        <v>voormiddag</v>
      </c>
      <c r="C980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80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80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80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80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80" s="83"/>
    </row>
    <row r="981" spans="1:8" ht="20.100000000000001" customHeight="1" x14ac:dyDescent="0.35">
      <c r="A981" s="74">
        <f t="shared" si="19"/>
        <v>46601.583333333336</v>
      </c>
      <c r="B981" s="75" t="str">
        <f>IF(HOUR(Tbl_Bezetting[[#This Row],[Datum]])&lt;12,"voormiddag",IF(HOUR(Tbl_Bezetting[[#This Row],[Datum]])&gt;18,"avond","namiddag"))</f>
        <v>namiddag</v>
      </c>
      <c r="C981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81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81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81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81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81" s="83"/>
    </row>
    <row r="982" spans="1:8" ht="20.100000000000001" customHeight="1" thickBot="1" x14ac:dyDescent="0.4">
      <c r="A982" s="77">
        <f t="shared" si="19"/>
        <v>46601.791666666664</v>
      </c>
      <c r="B982" s="78" t="str">
        <f>IF(HOUR(Tbl_Bezetting[[#This Row],[Datum]])&lt;12,"voormiddag",IF(HOUR(Tbl_Bezetting[[#This Row],[Datum]])&gt;18,"avond","namiddag"))</f>
        <v>avond</v>
      </c>
      <c r="C982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82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82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82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82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82" s="73">
        <f ca="1">IF(Tbl_Bezetting[[#This Row],[Periode]]="avond",5-(COUNTBLANK(Tbl_Bezetting[[#This Row],[Biljart1]:[Biljart5]])),"-")</f>
        <v>0</v>
      </c>
    </row>
    <row r="983" spans="1:8" ht="20.100000000000001" customHeight="1" x14ac:dyDescent="0.35">
      <c r="A983" s="80">
        <f t="shared" si="19"/>
        <v>46602.25</v>
      </c>
      <c r="B983" s="81" t="str">
        <f>IF(HOUR(Tbl_Bezetting[[#This Row],[Datum]])&lt;12,"voormiddag",IF(HOUR(Tbl_Bezetting[[#This Row],[Datum]])&gt;18,"avond","namiddag"))</f>
        <v>voormiddag</v>
      </c>
      <c r="C983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83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83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83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83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83" s="83"/>
    </row>
    <row r="984" spans="1:8" ht="20.100000000000001" customHeight="1" x14ac:dyDescent="0.35">
      <c r="A984" s="84">
        <f t="shared" si="19"/>
        <v>46602.583333333336</v>
      </c>
      <c r="B984" s="85" t="str">
        <f>IF(HOUR(Tbl_Bezetting[[#This Row],[Datum]])&lt;12,"voormiddag",IF(HOUR(Tbl_Bezetting[[#This Row],[Datum]])&gt;18,"avond","namiddag"))</f>
        <v>namiddag</v>
      </c>
      <c r="C984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84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84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84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84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84" s="83"/>
    </row>
    <row r="985" spans="1:8" ht="20.100000000000001" customHeight="1" thickBot="1" x14ac:dyDescent="0.4">
      <c r="A985" s="87">
        <f t="shared" si="19"/>
        <v>46602.791666666664</v>
      </c>
      <c r="B985" s="88" t="str">
        <f>IF(HOUR(Tbl_Bezetting[[#This Row],[Datum]])&lt;12,"voormiddag",IF(HOUR(Tbl_Bezetting[[#This Row],[Datum]])&gt;18,"avond","namiddag"))</f>
        <v>avond</v>
      </c>
      <c r="C985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85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85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85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85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85" s="73">
        <f ca="1">IF(Tbl_Bezetting[[#This Row],[Periode]]="avond",5-(COUNTBLANK(Tbl_Bezetting[[#This Row],[Biljart1]:[Biljart5]])),"-")</f>
        <v>0</v>
      </c>
    </row>
    <row r="986" spans="1:8" ht="20.100000000000001" customHeight="1" x14ac:dyDescent="0.35">
      <c r="A986" s="70">
        <f t="shared" si="19"/>
        <v>46603.25</v>
      </c>
      <c r="B986" s="71" t="str">
        <f>IF(HOUR(Tbl_Bezetting[[#This Row],[Datum]])&lt;12,"voormiddag",IF(HOUR(Tbl_Bezetting[[#This Row],[Datum]])&gt;18,"avond","namiddag"))</f>
        <v>voormiddag</v>
      </c>
      <c r="C986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86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86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86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86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86" s="83"/>
    </row>
    <row r="987" spans="1:8" ht="20.100000000000001" customHeight="1" x14ac:dyDescent="0.35">
      <c r="A987" s="74">
        <f t="shared" si="19"/>
        <v>46603.583333333336</v>
      </c>
      <c r="B987" s="75" t="str">
        <f>IF(HOUR(Tbl_Bezetting[[#This Row],[Datum]])&lt;12,"voormiddag",IF(HOUR(Tbl_Bezetting[[#This Row],[Datum]])&gt;18,"avond","namiddag"))</f>
        <v>namiddag</v>
      </c>
      <c r="C987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87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87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87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87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87" s="83"/>
    </row>
    <row r="988" spans="1:8" ht="20.100000000000001" customHeight="1" thickBot="1" x14ac:dyDescent="0.4">
      <c r="A988" s="77">
        <f t="shared" si="19"/>
        <v>46603.791666666664</v>
      </c>
      <c r="B988" s="78" t="str">
        <f>IF(HOUR(Tbl_Bezetting[[#This Row],[Datum]])&lt;12,"voormiddag",IF(HOUR(Tbl_Bezetting[[#This Row],[Datum]])&gt;18,"avond","namiddag"))</f>
        <v>avond</v>
      </c>
      <c r="C988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88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88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88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88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88" s="73">
        <f ca="1">IF(Tbl_Bezetting[[#This Row],[Periode]]="avond",5-(COUNTBLANK(Tbl_Bezetting[[#This Row],[Biljart1]:[Biljart5]])),"-")</f>
        <v>0</v>
      </c>
    </row>
    <row r="989" spans="1:8" ht="20.100000000000001" customHeight="1" x14ac:dyDescent="0.35">
      <c r="A989" s="80">
        <f t="shared" si="19"/>
        <v>46604.25</v>
      </c>
      <c r="B989" s="81" t="str">
        <f>IF(HOUR(Tbl_Bezetting[[#This Row],[Datum]])&lt;12,"voormiddag",IF(HOUR(Tbl_Bezetting[[#This Row],[Datum]])&gt;18,"avond","namiddag"))</f>
        <v>voormiddag</v>
      </c>
      <c r="C989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89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89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89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89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89" s="83"/>
    </row>
    <row r="990" spans="1:8" ht="20.100000000000001" customHeight="1" x14ac:dyDescent="0.35">
      <c r="A990" s="84">
        <f t="shared" si="19"/>
        <v>46604.583333333336</v>
      </c>
      <c r="B990" s="85" t="str">
        <f>IF(HOUR(Tbl_Bezetting[[#This Row],[Datum]])&lt;12,"voormiddag",IF(HOUR(Tbl_Bezetting[[#This Row],[Datum]])&gt;18,"avond","namiddag"))</f>
        <v>namiddag</v>
      </c>
      <c r="C990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990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990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990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990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990" s="83"/>
    </row>
    <row r="991" spans="1:8" ht="20.100000000000001" customHeight="1" thickBot="1" x14ac:dyDescent="0.4">
      <c r="A991" s="87">
        <f t="shared" si="19"/>
        <v>46604.791666666664</v>
      </c>
      <c r="B991" s="88" t="str">
        <f>IF(HOUR(Tbl_Bezetting[[#This Row],[Datum]])&lt;12,"voormiddag",IF(HOUR(Tbl_Bezetting[[#This Row],[Datum]])&gt;18,"avond","namiddag"))</f>
        <v>avond</v>
      </c>
      <c r="C991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91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91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91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91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91" s="73">
        <f ca="1">IF(Tbl_Bezetting[[#This Row],[Periode]]="avond",5-(COUNTBLANK(Tbl_Bezetting[[#This Row],[Biljart1]:[Biljart5]])),"-")</f>
        <v>0</v>
      </c>
    </row>
    <row r="992" spans="1:8" ht="20.100000000000001" customHeight="1" x14ac:dyDescent="0.35">
      <c r="A992" s="70">
        <f t="shared" si="19"/>
        <v>46605.25</v>
      </c>
      <c r="B992" s="71" t="str">
        <f>IF(HOUR(Tbl_Bezetting[[#This Row],[Datum]])&lt;12,"voormiddag",IF(HOUR(Tbl_Bezetting[[#This Row],[Datum]])&gt;18,"avond","namiddag"))</f>
        <v>voormiddag</v>
      </c>
      <c r="C992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92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92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92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92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92" s="83"/>
    </row>
    <row r="993" spans="1:8" ht="20.100000000000001" customHeight="1" x14ac:dyDescent="0.35">
      <c r="A993" s="74">
        <f t="shared" si="19"/>
        <v>46605.583333333336</v>
      </c>
      <c r="B993" s="75" t="str">
        <f>IF(HOUR(Tbl_Bezetting[[#This Row],[Datum]])&lt;12,"voormiddag",IF(HOUR(Tbl_Bezetting[[#This Row],[Datum]])&gt;18,"avond","namiddag"))</f>
        <v>namiddag</v>
      </c>
      <c r="C993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93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93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93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93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93" s="83"/>
    </row>
    <row r="994" spans="1:8" ht="20.100000000000001" customHeight="1" thickBot="1" x14ac:dyDescent="0.4">
      <c r="A994" s="77">
        <f t="shared" si="19"/>
        <v>46605.791666666664</v>
      </c>
      <c r="B994" s="78" t="str">
        <f>IF(HOUR(Tbl_Bezetting[[#This Row],[Datum]])&lt;12,"voormiddag",IF(HOUR(Tbl_Bezetting[[#This Row],[Datum]])&gt;18,"avond","namiddag"))</f>
        <v>avond</v>
      </c>
      <c r="C994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94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94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94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94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94" s="73">
        <f ca="1">IF(Tbl_Bezetting[[#This Row],[Periode]]="avond",5-(COUNTBLANK(Tbl_Bezetting[[#This Row],[Biljart1]:[Biljart5]])),"-")</f>
        <v>0</v>
      </c>
    </row>
    <row r="995" spans="1:8" ht="20.100000000000001" customHeight="1" x14ac:dyDescent="0.35">
      <c r="A995" s="80">
        <f t="shared" si="19"/>
        <v>46606.25</v>
      </c>
      <c r="B995" s="81" t="str">
        <f>IF(HOUR(Tbl_Bezetting[[#This Row],[Datum]])&lt;12,"voormiddag",IF(HOUR(Tbl_Bezetting[[#This Row],[Datum]])&gt;18,"avond","namiddag"))</f>
        <v>voormiddag</v>
      </c>
      <c r="C995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95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95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95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95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95" s="83"/>
    </row>
    <row r="996" spans="1:8" ht="20.100000000000001" customHeight="1" x14ac:dyDescent="0.35">
      <c r="A996" s="84">
        <f t="shared" si="19"/>
        <v>46606.583333333336</v>
      </c>
      <c r="B996" s="85" t="str">
        <f>IF(HOUR(Tbl_Bezetting[[#This Row],[Datum]])&lt;12,"voormiddag",IF(HOUR(Tbl_Bezetting[[#This Row],[Datum]])&gt;18,"avond","namiddag"))</f>
        <v>namiddag</v>
      </c>
      <c r="C996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96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96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96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96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96" s="83"/>
    </row>
    <row r="997" spans="1:8" ht="20.100000000000001" customHeight="1" thickBot="1" x14ac:dyDescent="0.4">
      <c r="A997" s="87">
        <f t="shared" si="19"/>
        <v>46606.791666666664</v>
      </c>
      <c r="B997" s="88" t="str">
        <f>IF(HOUR(Tbl_Bezetting[[#This Row],[Datum]])&lt;12,"voormiddag",IF(HOUR(Tbl_Bezetting[[#This Row],[Datum]])&gt;18,"avond","namiddag"))</f>
        <v>avond</v>
      </c>
      <c r="C997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97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97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97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97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97" s="73">
        <f ca="1">IF(Tbl_Bezetting[[#This Row],[Periode]]="avond",5-(COUNTBLANK(Tbl_Bezetting[[#This Row],[Biljart1]:[Biljart5]])),"-")</f>
        <v>0</v>
      </c>
    </row>
    <row r="998" spans="1:8" ht="20.100000000000001" customHeight="1" x14ac:dyDescent="0.35">
      <c r="A998" s="70">
        <f t="shared" si="19"/>
        <v>46607.25</v>
      </c>
      <c r="B998" s="71" t="str">
        <f>IF(HOUR(Tbl_Bezetting[[#This Row],[Datum]])&lt;12,"voormiddag",IF(HOUR(Tbl_Bezetting[[#This Row],[Datum]])&gt;18,"avond","namiddag"))</f>
        <v>voormiddag</v>
      </c>
      <c r="C998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998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998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998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998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998" s="83"/>
    </row>
    <row r="999" spans="1:8" ht="20.100000000000001" customHeight="1" x14ac:dyDescent="0.35">
      <c r="A999" s="74">
        <f t="shared" si="19"/>
        <v>46607.583333333336</v>
      </c>
      <c r="B999" s="75" t="str">
        <f>IF(HOUR(Tbl_Bezetting[[#This Row],[Datum]])&lt;12,"voormiddag",IF(HOUR(Tbl_Bezetting[[#This Row],[Datum]])&gt;18,"avond","namiddag"))</f>
        <v>namiddag</v>
      </c>
      <c r="C999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99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99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99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99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99" s="83"/>
    </row>
    <row r="1000" spans="1:8" ht="20.100000000000001" customHeight="1" thickBot="1" x14ac:dyDescent="0.4">
      <c r="A1000" s="77">
        <f t="shared" si="19"/>
        <v>46607.791666666664</v>
      </c>
      <c r="B1000" s="78" t="str">
        <f>IF(HOUR(Tbl_Bezetting[[#This Row],[Datum]])&lt;12,"voormiddag",IF(HOUR(Tbl_Bezetting[[#This Row],[Datum]])&gt;18,"avond","namiddag"))</f>
        <v>avond</v>
      </c>
      <c r="C1000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00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00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00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00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00" s="73">
        <f ca="1">IF(Tbl_Bezetting[[#This Row],[Periode]]="avond",5-(COUNTBLANK(Tbl_Bezetting[[#This Row],[Biljart1]:[Biljart5]])),"-")</f>
        <v>0</v>
      </c>
    </row>
    <row r="1001" spans="1:8" ht="20.100000000000001" customHeight="1" x14ac:dyDescent="0.35">
      <c r="A1001" s="80">
        <f t="shared" si="19"/>
        <v>46608.25</v>
      </c>
      <c r="B1001" s="81" t="str">
        <f>IF(HOUR(Tbl_Bezetting[[#This Row],[Datum]])&lt;12,"voormiddag",IF(HOUR(Tbl_Bezetting[[#This Row],[Datum]])&gt;18,"avond","namiddag"))</f>
        <v>voormiddag</v>
      </c>
      <c r="C1001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01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01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01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01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01" s="83"/>
    </row>
    <row r="1002" spans="1:8" ht="20.100000000000001" customHeight="1" x14ac:dyDescent="0.35">
      <c r="A1002" s="84">
        <f t="shared" si="19"/>
        <v>46608.583333333336</v>
      </c>
      <c r="B1002" s="85" t="str">
        <f>IF(HOUR(Tbl_Bezetting[[#This Row],[Datum]])&lt;12,"voormiddag",IF(HOUR(Tbl_Bezetting[[#This Row],[Datum]])&gt;18,"avond","namiddag"))</f>
        <v>namiddag</v>
      </c>
      <c r="C1002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02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02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02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02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02" s="83"/>
    </row>
    <row r="1003" spans="1:8" ht="20.100000000000001" customHeight="1" thickBot="1" x14ac:dyDescent="0.4">
      <c r="A1003" s="87">
        <f t="shared" si="19"/>
        <v>46608.791666666664</v>
      </c>
      <c r="B1003" s="88" t="str">
        <f>IF(HOUR(Tbl_Bezetting[[#This Row],[Datum]])&lt;12,"voormiddag",IF(HOUR(Tbl_Bezetting[[#This Row],[Datum]])&gt;18,"avond","namiddag"))</f>
        <v>avond</v>
      </c>
      <c r="C1003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03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03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03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03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03" s="73">
        <f ca="1">IF(Tbl_Bezetting[[#This Row],[Periode]]="avond",5-(COUNTBLANK(Tbl_Bezetting[[#This Row],[Biljart1]:[Biljart5]])),"-")</f>
        <v>0</v>
      </c>
    </row>
    <row r="1004" spans="1:8" ht="20.100000000000001" customHeight="1" x14ac:dyDescent="0.35">
      <c r="A1004" s="70">
        <f t="shared" si="19"/>
        <v>46609.25</v>
      </c>
      <c r="B1004" s="71" t="str">
        <f>IF(HOUR(Tbl_Bezetting[[#This Row],[Datum]])&lt;12,"voormiddag",IF(HOUR(Tbl_Bezetting[[#This Row],[Datum]])&gt;18,"avond","namiddag"))</f>
        <v>voormiddag</v>
      </c>
      <c r="C1004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04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04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04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04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04" s="83"/>
    </row>
    <row r="1005" spans="1:8" ht="20.100000000000001" customHeight="1" x14ac:dyDescent="0.35">
      <c r="A1005" s="74">
        <f t="shared" si="19"/>
        <v>46609.583333333336</v>
      </c>
      <c r="B1005" s="75" t="str">
        <f>IF(HOUR(Tbl_Bezetting[[#This Row],[Datum]])&lt;12,"voormiddag",IF(HOUR(Tbl_Bezetting[[#This Row],[Datum]])&gt;18,"avond","namiddag"))</f>
        <v>namiddag</v>
      </c>
      <c r="C1005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05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05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05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05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05" s="83"/>
    </row>
    <row r="1006" spans="1:8" ht="20.100000000000001" customHeight="1" thickBot="1" x14ac:dyDescent="0.4">
      <c r="A1006" s="77">
        <f t="shared" si="19"/>
        <v>46609.791666666664</v>
      </c>
      <c r="B1006" s="78" t="str">
        <f>IF(HOUR(Tbl_Bezetting[[#This Row],[Datum]])&lt;12,"voormiddag",IF(HOUR(Tbl_Bezetting[[#This Row],[Datum]])&gt;18,"avond","namiddag"))</f>
        <v>avond</v>
      </c>
      <c r="C1006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06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06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06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06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06" s="73">
        <f ca="1">IF(Tbl_Bezetting[[#This Row],[Periode]]="avond",5-(COUNTBLANK(Tbl_Bezetting[[#This Row],[Biljart1]:[Biljart5]])),"-")</f>
        <v>0</v>
      </c>
    </row>
    <row r="1007" spans="1:8" ht="20.100000000000001" customHeight="1" x14ac:dyDescent="0.35">
      <c r="A1007" s="80">
        <f t="shared" si="19"/>
        <v>46610.25</v>
      </c>
      <c r="B1007" s="81" t="str">
        <f>IF(HOUR(Tbl_Bezetting[[#This Row],[Datum]])&lt;12,"voormiddag",IF(HOUR(Tbl_Bezetting[[#This Row],[Datum]])&gt;18,"avond","namiddag"))</f>
        <v>voormiddag</v>
      </c>
      <c r="C1007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07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07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07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07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07" s="83"/>
    </row>
    <row r="1008" spans="1:8" ht="20.100000000000001" customHeight="1" x14ac:dyDescent="0.35">
      <c r="A1008" s="84">
        <f t="shared" si="19"/>
        <v>46610.583333333336</v>
      </c>
      <c r="B1008" s="85" t="str">
        <f>IF(HOUR(Tbl_Bezetting[[#This Row],[Datum]])&lt;12,"voormiddag",IF(HOUR(Tbl_Bezetting[[#This Row],[Datum]])&gt;18,"avond","namiddag"))</f>
        <v>namiddag</v>
      </c>
      <c r="C1008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08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08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08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08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08" s="83"/>
    </row>
    <row r="1009" spans="1:8" ht="20.100000000000001" customHeight="1" thickBot="1" x14ac:dyDescent="0.4">
      <c r="A1009" s="87">
        <f t="shared" si="19"/>
        <v>46610.791666666664</v>
      </c>
      <c r="B1009" s="88" t="str">
        <f>IF(HOUR(Tbl_Bezetting[[#This Row],[Datum]])&lt;12,"voormiddag",IF(HOUR(Tbl_Bezetting[[#This Row],[Datum]])&gt;18,"avond","namiddag"))</f>
        <v>avond</v>
      </c>
      <c r="C1009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09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09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09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09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09" s="73">
        <f ca="1">IF(Tbl_Bezetting[[#This Row],[Periode]]="avond",5-(COUNTBLANK(Tbl_Bezetting[[#This Row],[Biljart1]:[Biljart5]])),"-")</f>
        <v>0</v>
      </c>
    </row>
    <row r="1010" spans="1:8" ht="20.100000000000001" customHeight="1" x14ac:dyDescent="0.35">
      <c r="A1010" s="70">
        <f t="shared" si="19"/>
        <v>46611.25</v>
      </c>
      <c r="B1010" s="71" t="str">
        <f>IF(HOUR(Tbl_Bezetting[[#This Row],[Datum]])&lt;12,"voormiddag",IF(HOUR(Tbl_Bezetting[[#This Row],[Datum]])&gt;18,"avond","namiddag"))</f>
        <v>voormiddag</v>
      </c>
      <c r="C1010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10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10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10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10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10" s="83"/>
    </row>
    <row r="1011" spans="1:8" ht="20.100000000000001" customHeight="1" x14ac:dyDescent="0.35">
      <c r="A1011" s="74">
        <f t="shared" si="19"/>
        <v>46611.583333333336</v>
      </c>
      <c r="B1011" s="75" t="str">
        <f>IF(HOUR(Tbl_Bezetting[[#This Row],[Datum]])&lt;12,"voormiddag",IF(HOUR(Tbl_Bezetting[[#This Row],[Datum]])&gt;18,"avond","namiddag"))</f>
        <v>namiddag</v>
      </c>
      <c r="C1011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1011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1011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1011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1011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1011" s="83"/>
    </row>
    <row r="1012" spans="1:8" ht="20.100000000000001" customHeight="1" thickBot="1" x14ac:dyDescent="0.4">
      <c r="A1012" s="77">
        <f t="shared" si="19"/>
        <v>46611.791666666664</v>
      </c>
      <c r="B1012" s="78" t="str">
        <f>IF(HOUR(Tbl_Bezetting[[#This Row],[Datum]])&lt;12,"voormiddag",IF(HOUR(Tbl_Bezetting[[#This Row],[Datum]])&gt;18,"avond","namiddag"))</f>
        <v>avond</v>
      </c>
      <c r="C1012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12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12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12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12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12" s="73">
        <f ca="1">IF(Tbl_Bezetting[[#This Row],[Periode]]="avond",5-(COUNTBLANK(Tbl_Bezetting[[#This Row],[Biljart1]:[Biljart5]])),"-")</f>
        <v>0</v>
      </c>
    </row>
    <row r="1013" spans="1:8" ht="20.100000000000001" customHeight="1" x14ac:dyDescent="0.35">
      <c r="A1013" s="80">
        <f t="shared" si="19"/>
        <v>46612.25</v>
      </c>
      <c r="B1013" s="81" t="str">
        <f>IF(HOUR(Tbl_Bezetting[[#This Row],[Datum]])&lt;12,"voormiddag",IF(HOUR(Tbl_Bezetting[[#This Row],[Datum]])&gt;18,"avond","namiddag"))</f>
        <v>voormiddag</v>
      </c>
      <c r="C1013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13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13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13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13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13" s="83"/>
    </row>
    <row r="1014" spans="1:8" ht="20.100000000000001" customHeight="1" x14ac:dyDescent="0.35">
      <c r="A1014" s="84">
        <f t="shared" si="19"/>
        <v>46612.583333333336</v>
      </c>
      <c r="B1014" s="85" t="str">
        <f>IF(HOUR(Tbl_Bezetting[[#This Row],[Datum]])&lt;12,"voormiddag",IF(HOUR(Tbl_Bezetting[[#This Row],[Datum]])&gt;18,"avond","namiddag"))</f>
        <v>namiddag</v>
      </c>
      <c r="C1014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14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14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14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14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14" s="83"/>
    </row>
    <row r="1015" spans="1:8" ht="20.100000000000001" customHeight="1" thickBot="1" x14ac:dyDescent="0.4">
      <c r="A1015" s="87">
        <f t="shared" si="19"/>
        <v>46612.791666666664</v>
      </c>
      <c r="B1015" s="88" t="str">
        <f>IF(HOUR(Tbl_Bezetting[[#This Row],[Datum]])&lt;12,"voormiddag",IF(HOUR(Tbl_Bezetting[[#This Row],[Datum]])&gt;18,"avond","namiddag"))</f>
        <v>avond</v>
      </c>
      <c r="C1015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15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15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15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15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15" s="73">
        <f ca="1">IF(Tbl_Bezetting[[#This Row],[Periode]]="avond",5-(COUNTBLANK(Tbl_Bezetting[[#This Row],[Biljart1]:[Biljart5]])),"-")</f>
        <v>0</v>
      </c>
    </row>
    <row r="1016" spans="1:8" ht="20.100000000000001" customHeight="1" x14ac:dyDescent="0.35">
      <c r="A1016" s="70">
        <f t="shared" si="19"/>
        <v>46613.25</v>
      </c>
      <c r="B1016" s="71" t="str">
        <f>IF(HOUR(Tbl_Bezetting[[#This Row],[Datum]])&lt;12,"voormiddag",IF(HOUR(Tbl_Bezetting[[#This Row],[Datum]])&gt;18,"avond","namiddag"))</f>
        <v>voormiddag</v>
      </c>
      <c r="C1016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16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16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16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16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16" s="83"/>
    </row>
    <row r="1017" spans="1:8" ht="20.100000000000001" customHeight="1" x14ac:dyDescent="0.35">
      <c r="A1017" s="74">
        <f t="shared" ref="A1017:A1080" si="20">A1011+2</f>
        <v>46613.583333333336</v>
      </c>
      <c r="B1017" s="75" t="str">
        <f>IF(HOUR(Tbl_Bezetting[[#This Row],[Datum]])&lt;12,"voormiddag",IF(HOUR(Tbl_Bezetting[[#This Row],[Datum]])&gt;18,"avond","namiddag"))</f>
        <v>namiddag</v>
      </c>
      <c r="C1017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17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17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17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17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17" s="83"/>
    </row>
    <row r="1018" spans="1:8" ht="20.100000000000001" customHeight="1" thickBot="1" x14ac:dyDescent="0.4">
      <c r="A1018" s="77">
        <f t="shared" si="20"/>
        <v>46613.791666666664</v>
      </c>
      <c r="B1018" s="78" t="str">
        <f>IF(HOUR(Tbl_Bezetting[[#This Row],[Datum]])&lt;12,"voormiddag",IF(HOUR(Tbl_Bezetting[[#This Row],[Datum]])&gt;18,"avond","namiddag"))</f>
        <v>avond</v>
      </c>
      <c r="C1018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18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18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18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18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18" s="73">
        <f ca="1">IF(Tbl_Bezetting[[#This Row],[Periode]]="avond",5-(COUNTBLANK(Tbl_Bezetting[[#This Row],[Biljart1]:[Biljart5]])),"-")</f>
        <v>0</v>
      </c>
    </row>
    <row r="1019" spans="1:8" ht="20.100000000000001" customHeight="1" x14ac:dyDescent="0.35">
      <c r="A1019" s="80">
        <f t="shared" si="20"/>
        <v>46614.25</v>
      </c>
      <c r="B1019" s="81" t="str">
        <f>IF(HOUR(Tbl_Bezetting[[#This Row],[Datum]])&lt;12,"voormiddag",IF(HOUR(Tbl_Bezetting[[#This Row],[Datum]])&gt;18,"avond","namiddag"))</f>
        <v>voormiddag</v>
      </c>
      <c r="C1019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1019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1019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1019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1019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1019" s="83"/>
    </row>
    <row r="1020" spans="1:8" ht="20.100000000000001" customHeight="1" x14ac:dyDescent="0.35">
      <c r="A1020" s="84">
        <f t="shared" si="20"/>
        <v>46614.583333333336</v>
      </c>
      <c r="B1020" s="85" t="str">
        <f>IF(HOUR(Tbl_Bezetting[[#This Row],[Datum]])&lt;12,"voormiddag",IF(HOUR(Tbl_Bezetting[[#This Row],[Datum]])&gt;18,"avond","namiddag"))</f>
        <v>namiddag</v>
      </c>
      <c r="C1020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20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20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20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20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20" s="83"/>
    </row>
    <row r="1021" spans="1:8" ht="20.100000000000001" customHeight="1" thickBot="1" x14ac:dyDescent="0.4">
      <c r="A1021" s="87">
        <f t="shared" si="20"/>
        <v>46614.791666666664</v>
      </c>
      <c r="B1021" s="88" t="str">
        <f>IF(HOUR(Tbl_Bezetting[[#This Row],[Datum]])&lt;12,"voormiddag",IF(HOUR(Tbl_Bezetting[[#This Row],[Datum]])&gt;18,"avond","namiddag"))</f>
        <v>avond</v>
      </c>
      <c r="C1021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21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21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21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21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21" s="73">
        <f ca="1">IF(Tbl_Bezetting[[#This Row],[Periode]]="avond",5-(COUNTBLANK(Tbl_Bezetting[[#This Row],[Biljart1]:[Biljart5]])),"-")</f>
        <v>0</v>
      </c>
    </row>
    <row r="1022" spans="1:8" ht="20.100000000000001" customHeight="1" x14ac:dyDescent="0.35">
      <c r="A1022" s="70">
        <f t="shared" si="20"/>
        <v>46615.25</v>
      </c>
      <c r="B1022" s="71" t="str">
        <f>IF(HOUR(Tbl_Bezetting[[#This Row],[Datum]])&lt;12,"voormiddag",IF(HOUR(Tbl_Bezetting[[#This Row],[Datum]])&gt;18,"avond","namiddag"))</f>
        <v>voormiddag</v>
      </c>
      <c r="C1022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22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22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22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22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22" s="83"/>
    </row>
    <row r="1023" spans="1:8" ht="20.100000000000001" customHeight="1" x14ac:dyDescent="0.35">
      <c r="A1023" s="74">
        <f t="shared" si="20"/>
        <v>46615.583333333336</v>
      </c>
      <c r="B1023" s="75" t="str">
        <f>IF(HOUR(Tbl_Bezetting[[#This Row],[Datum]])&lt;12,"voormiddag",IF(HOUR(Tbl_Bezetting[[#This Row],[Datum]])&gt;18,"avond","namiddag"))</f>
        <v>namiddag</v>
      </c>
      <c r="C1023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23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23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23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23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23" s="83"/>
    </row>
    <row r="1024" spans="1:8" ht="20.100000000000001" customHeight="1" thickBot="1" x14ac:dyDescent="0.4">
      <c r="A1024" s="77">
        <f t="shared" si="20"/>
        <v>46615.791666666664</v>
      </c>
      <c r="B1024" s="78" t="str">
        <f>IF(HOUR(Tbl_Bezetting[[#This Row],[Datum]])&lt;12,"voormiddag",IF(HOUR(Tbl_Bezetting[[#This Row],[Datum]])&gt;18,"avond","namiddag"))</f>
        <v>avond</v>
      </c>
      <c r="C1024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24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24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24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24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24" s="73">
        <f ca="1">IF(Tbl_Bezetting[[#This Row],[Periode]]="avond",5-(COUNTBLANK(Tbl_Bezetting[[#This Row],[Biljart1]:[Biljart5]])),"-")</f>
        <v>0</v>
      </c>
    </row>
    <row r="1025" spans="1:8" ht="20.100000000000001" customHeight="1" x14ac:dyDescent="0.35">
      <c r="A1025" s="80">
        <f t="shared" si="20"/>
        <v>46616.25</v>
      </c>
      <c r="B1025" s="81" t="str">
        <f>IF(HOUR(Tbl_Bezetting[[#This Row],[Datum]])&lt;12,"voormiddag",IF(HOUR(Tbl_Bezetting[[#This Row],[Datum]])&gt;18,"avond","namiddag"))</f>
        <v>voormiddag</v>
      </c>
      <c r="C1025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25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25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25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25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25" s="83"/>
    </row>
    <row r="1026" spans="1:8" ht="20.100000000000001" customHeight="1" x14ac:dyDescent="0.35">
      <c r="A1026" s="84">
        <f t="shared" si="20"/>
        <v>46616.583333333336</v>
      </c>
      <c r="B1026" s="85" t="str">
        <f>IF(HOUR(Tbl_Bezetting[[#This Row],[Datum]])&lt;12,"voormiddag",IF(HOUR(Tbl_Bezetting[[#This Row],[Datum]])&gt;18,"avond","namiddag"))</f>
        <v>namiddag</v>
      </c>
      <c r="C1026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26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26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26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26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26" s="83"/>
    </row>
    <row r="1027" spans="1:8" ht="20.100000000000001" customHeight="1" thickBot="1" x14ac:dyDescent="0.4">
      <c r="A1027" s="87">
        <f t="shared" si="20"/>
        <v>46616.791666666664</v>
      </c>
      <c r="B1027" s="88" t="str">
        <f>IF(HOUR(Tbl_Bezetting[[#This Row],[Datum]])&lt;12,"voormiddag",IF(HOUR(Tbl_Bezetting[[#This Row],[Datum]])&gt;18,"avond","namiddag"))</f>
        <v>avond</v>
      </c>
      <c r="C1027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27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27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27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27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27" s="73">
        <f ca="1">IF(Tbl_Bezetting[[#This Row],[Periode]]="avond",5-(COUNTBLANK(Tbl_Bezetting[[#This Row],[Biljart1]:[Biljart5]])),"-")</f>
        <v>0</v>
      </c>
    </row>
    <row r="1028" spans="1:8" ht="20.100000000000001" customHeight="1" x14ac:dyDescent="0.35">
      <c r="A1028" s="70">
        <f t="shared" si="20"/>
        <v>46617.25</v>
      </c>
      <c r="B1028" s="71" t="str">
        <f>IF(HOUR(Tbl_Bezetting[[#This Row],[Datum]])&lt;12,"voormiddag",IF(HOUR(Tbl_Bezetting[[#This Row],[Datum]])&gt;18,"avond","namiddag"))</f>
        <v>voormiddag</v>
      </c>
      <c r="C1028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28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28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28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28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28" s="83"/>
    </row>
    <row r="1029" spans="1:8" ht="20.100000000000001" customHeight="1" x14ac:dyDescent="0.35">
      <c r="A1029" s="74">
        <f t="shared" si="20"/>
        <v>46617.583333333336</v>
      </c>
      <c r="B1029" s="75" t="str">
        <f>IF(HOUR(Tbl_Bezetting[[#This Row],[Datum]])&lt;12,"voormiddag",IF(HOUR(Tbl_Bezetting[[#This Row],[Datum]])&gt;18,"avond","namiddag"))</f>
        <v>namiddag</v>
      </c>
      <c r="C1029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29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29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29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29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29" s="83"/>
    </row>
    <row r="1030" spans="1:8" ht="20.100000000000001" customHeight="1" thickBot="1" x14ac:dyDescent="0.4">
      <c r="A1030" s="77">
        <f t="shared" si="20"/>
        <v>46617.791666666664</v>
      </c>
      <c r="B1030" s="78" t="str">
        <f>IF(HOUR(Tbl_Bezetting[[#This Row],[Datum]])&lt;12,"voormiddag",IF(HOUR(Tbl_Bezetting[[#This Row],[Datum]])&gt;18,"avond","namiddag"))</f>
        <v>avond</v>
      </c>
      <c r="C1030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30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30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30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30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30" s="73">
        <f ca="1">IF(Tbl_Bezetting[[#This Row],[Periode]]="avond",5-(COUNTBLANK(Tbl_Bezetting[[#This Row],[Biljart1]:[Biljart5]])),"-")</f>
        <v>0</v>
      </c>
    </row>
    <row r="1031" spans="1:8" ht="20.100000000000001" customHeight="1" x14ac:dyDescent="0.35">
      <c r="A1031" s="80">
        <f t="shared" si="20"/>
        <v>46618.25</v>
      </c>
      <c r="B1031" s="81" t="str">
        <f>IF(HOUR(Tbl_Bezetting[[#This Row],[Datum]])&lt;12,"voormiddag",IF(HOUR(Tbl_Bezetting[[#This Row],[Datum]])&gt;18,"avond","namiddag"))</f>
        <v>voormiddag</v>
      </c>
      <c r="C1031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31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31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31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31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31" s="83"/>
    </row>
    <row r="1032" spans="1:8" ht="20.100000000000001" customHeight="1" x14ac:dyDescent="0.35">
      <c r="A1032" s="84">
        <f t="shared" si="20"/>
        <v>46618.583333333336</v>
      </c>
      <c r="B1032" s="85" t="str">
        <f>IF(HOUR(Tbl_Bezetting[[#This Row],[Datum]])&lt;12,"voormiddag",IF(HOUR(Tbl_Bezetting[[#This Row],[Datum]])&gt;18,"avond","namiddag"))</f>
        <v>namiddag</v>
      </c>
      <c r="C1032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1032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1032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1032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1032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1032" s="83"/>
    </row>
    <row r="1033" spans="1:8" ht="20.100000000000001" customHeight="1" thickBot="1" x14ac:dyDescent="0.4">
      <c r="A1033" s="87">
        <f t="shared" si="20"/>
        <v>46618.791666666664</v>
      </c>
      <c r="B1033" s="88" t="str">
        <f>IF(HOUR(Tbl_Bezetting[[#This Row],[Datum]])&lt;12,"voormiddag",IF(HOUR(Tbl_Bezetting[[#This Row],[Datum]])&gt;18,"avond","namiddag"))</f>
        <v>avond</v>
      </c>
      <c r="C1033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33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33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33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33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33" s="73">
        <f ca="1">IF(Tbl_Bezetting[[#This Row],[Periode]]="avond",5-(COUNTBLANK(Tbl_Bezetting[[#This Row],[Biljart1]:[Biljart5]])),"-")</f>
        <v>0</v>
      </c>
    </row>
    <row r="1034" spans="1:8" ht="20.100000000000001" customHeight="1" x14ac:dyDescent="0.35">
      <c r="A1034" s="70">
        <f t="shared" si="20"/>
        <v>46619.25</v>
      </c>
      <c r="B1034" s="71" t="str">
        <f>IF(HOUR(Tbl_Bezetting[[#This Row],[Datum]])&lt;12,"voormiddag",IF(HOUR(Tbl_Bezetting[[#This Row],[Datum]])&gt;18,"avond","namiddag"))</f>
        <v>voormiddag</v>
      </c>
      <c r="C1034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34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34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34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34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34" s="83"/>
    </row>
    <row r="1035" spans="1:8" ht="20.100000000000001" customHeight="1" x14ac:dyDescent="0.35">
      <c r="A1035" s="74">
        <f t="shared" si="20"/>
        <v>46619.583333333336</v>
      </c>
      <c r="B1035" s="75" t="str">
        <f>IF(HOUR(Tbl_Bezetting[[#This Row],[Datum]])&lt;12,"voormiddag",IF(HOUR(Tbl_Bezetting[[#This Row],[Datum]])&gt;18,"avond","namiddag"))</f>
        <v>namiddag</v>
      </c>
      <c r="C1035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35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35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35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35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35" s="83"/>
    </row>
    <row r="1036" spans="1:8" ht="20.100000000000001" customHeight="1" thickBot="1" x14ac:dyDescent="0.4">
      <c r="A1036" s="77">
        <f t="shared" si="20"/>
        <v>46619.791666666664</v>
      </c>
      <c r="B1036" s="78" t="str">
        <f>IF(HOUR(Tbl_Bezetting[[#This Row],[Datum]])&lt;12,"voormiddag",IF(HOUR(Tbl_Bezetting[[#This Row],[Datum]])&gt;18,"avond","namiddag"))</f>
        <v>avond</v>
      </c>
      <c r="C1036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36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36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36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36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36" s="73">
        <f ca="1">IF(Tbl_Bezetting[[#This Row],[Periode]]="avond",5-(COUNTBLANK(Tbl_Bezetting[[#This Row],[Biljart1]:[Biljart5]])),"-")</f>
        <v>0</v>
      </c>
    </row>
    <row r="1037" spans="1:8" ht="20.100000000000001" customHeight="1" x14ac:dyDescent="0.35">
      <c r="A1037" s="80">
        <f t="shared" si="20"/>
        <v>46620.25</v>
      </c>
      <c r="B1037" s="81" t="str">
        <f>IF(HOUR(Tbl_Bezetting[[#This Row],[Datum]])&lt;12,"voormiddag",IF(HOUR(Tbl_Bezetting[[#This Row],[Datum]])&gt;18,"avond","namiddag"))</f>
        <v>voormiddag</v>
      </c>
      <c r="C1037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37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37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37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37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37" s="83"/>
    </row>
    <row r="1038" spans="1:8" ht="20.100000000000001" customHeight="1" x14ac:dyDescent="0.35">
      <c r="A1038" s="84">
        <f t="shared" si="20"/>
        <v>46620.583333333336</v>
      </c>
      <c r="B1038" s="85" t="str">
        <f>IF(HOUR(Tbl_Bezetting[[#This Row],[Datum]])&lt;12,"voormiddag",IF(HOUR(Tbl_Bezetting[[#This Row],[Datum]])&gt;18,"avond","namiddag"))</f>
        <v>namiddag</v>
      </c>
      <c r="C1038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38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38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38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38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38" s="83"/>
    </row>
    <row r="1039" spans="1:8" ht="20.100000000000001" customHeight="1" thickBot="1" x14ac:dyDescent="0.4">
      <c r="A1039" s="87">
        <f t="shared" si="20"/>
        <v>46620.791666666664</v>
      </c>
      <c r="B1039" s="88" t="str">
        <f>IF(HOUR(Tbl_Bezetting[[#This Row],[Datum]])&lt;12,"voormiddag",IF(HOUR(Tbl_Bezetting[[#This Row],[Datum]])&gt;18,"avond","namiddag"))</f>
        <v>avond</v>
      </c>
      <c r="C1039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39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39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39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39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39" s="73">
        <f ca="1">IF(Tbl_Bezetting[[#This Row],[Periode]]="avond",5-(COUNTBLANK(Tbl_Bezetting[[#This Row],[Biljart1]:[Biljart5]])),"-")</f>
        <v>0</v>
      </c>
    </row>
    <row r="1040" spans="1:8" ht="20.100000000000001" customHeight="1" x14ac:dyDescent="0.35">
      <c r="A1040" s="70">
        <f t="shared" si="20"/>
        <v>46621.25</v>
      </c>
      <c r="B1040" s="71" t="str">
        <f>IF(HOUR(Tbl_Bezetting[[#This Row],[Datum]])&lt;12,"voormiddag",IF(HOUR(Tbl_Bezetting[[#This Row],[Datum]])&gt;18,"avond","namiddag"))</f>
        <v>voormiddag</v>
      </c>
      <c r="C1040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1040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1040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1040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1040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1040" s="83"/>
    </row>
    <row r="1041" spans="1:8" ht="20.100000000000001" customHeight="1" x14ac:dyDescent="0.35">
      <c r="A1041" s="74">
        <f t="shared" si="20"/>
        <v>46621.583333333336</v>
      </c>
      <c r="B1041" s="75" t="str">
        <f>IF(HOUR(Tbl_Bezetting[[#This Row],[Datum]])&lt;12,"voormiddag",IF(HOUR(Tbl_Bezetting[[#This Row],[Datum]])&gt;18,"avond","namiddag"))</f>
        <v>namiddag</v>
      </c>
      <c r="C1041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41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41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41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41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41" s="83"/>
    </row>
    <row r="1042" spans="1:8" ht="20.100000000000001" customHeight="1" thickBot="1" x14ac:dyDescent="0.4">
      <c r="A1042" s="77">
        <f t="shared" si="20"/>
        <v>46621.791666666664</v>
      </c>
      <c r="B1042" s="78" t="str">
        <f>IF(HOUR(Tbl_Bezetting[[#This Row],[Datum]])&lt;12,"voormiddag",IF(HOUR(Tbl_Bezetting[[#This Row],[Datum]])&gt;18,"avond","namiddag"))</f>
        <v>avond</v>
      </c>
      <c r="C1042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42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42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42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42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42" s="73">
        <f ca="1">IF(Tbl_Bezetting[[#This Row],[Periode]]="avond",5-(COUNTBLANK(Tbl_Bezetting[[#This Row],[Biljart1]:[Biljart5]])),"-")</f>
        <v>0</v>
      </c>
    </row>
    <row r="1043" spans="1:8" ht="20.100000000000001" customHeight="1" x14ac:dyDescent="0.35">
      <c r="A1043" s="80">
        <f t="shared" si="20"/>
        <v>46622.25</v>
      </c>
      <c r="B1043" s="81" t="str">
        <f>IF(HOUR(Tbl_Bezetting[[#This Row],[Datum]])&lt;12,"voormiddag",IF(HOUR(Tbl_Bezetting[[#This Row],[Datum]])&gt;18,"avond","namiddag"))</f>
        <v>voormiddag</v>
      </c>
      <c r="C1043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43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43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43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43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43" s="83"/>
    </row>
    <row r="1044" spans="1:8" ht="20.100000000000001" customHeight="1" x14ac:dyDescent="0.35">
      <c r="A1044" s="84">
        <f t="shared" si="20"/>
        <v>46622.583333333336</v>
      </c>
      <c r="B1044" s="85" t="str">
        <f>IF(HOUR(Tbl_Bezetting[[#This Row],[Datum]])&lt;12,"voormiddag",IF(HOUR(Tbl_Bezetting[[#This Row],[Datum]])&gt;18,"avond","namiddag"))</f>
        <v>namiddag</v>
      </c>
      <c r="C1044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44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44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44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44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44" s="83"/>
    </row>
    <row r="1045" spans="1:8" ht="20.100000000000001" customHeight="1" thickBot="1" x14ac:dyDescent="0.4">
      <c r="A1045" s="87">
        <f t="shared" si="20"/>
        <v>46622.791666666664</v>
      </c>
      <c r="B1045" s="88" t="str">
        <f>IF(HOUR(Tbl_Bezetting[[#This Row],[Datum]])&lt;12,"voormiddag",IF(HOUR(Tbl_Bezetting[[#This Row],[Datum]])&gt;18,"avond","namiddag"))</f>
        <v>avond</v>
      </c>
      <c r="C1045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45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45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45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45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45" s="73">
        <f ca="1">IF(Tbl_Bezetting[[#This Row],[Periode]]="avond",5-(COUNTBLANK(Tbl_Bezetting[[#This Row],[Biljart1]:[Biljart5]])),"-")</f>
        <v>0</v>
      </c>
    </row>
    <row r="1046" spans="1:8" ht="20.100000000000001" customHeight="1" x14ac:dyDescent="0.35">
      <c r="A1046" s="70">
        <f t="shared" si="20"/>
        <v>46623.25</v>
      </c>
      <c r="B1046" s="71" t="str">
        <f>IF(HOUR(Tbl_Bezetting[[#This Row],[Datum]])&lt;12,"voormiddag",IF(HOUR(Tbl_Bezetting[[#This Row],[Datum]])&gt;18,"avond","namiddag"))</f>
        <v>voormiddag</v>
      </c>
      <c r="C1046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46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46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46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46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46" s="83"/>
    </row>
    <row r="1047" spans="1:8" ht="20.100000000000001" customHeight="1" x14ac:dyDescent="0.35">
      <c r="A1047" s="74">
        <f t="shared" si="20"/>
        <v>46623.583333333336</v>
      </c>
      <c r="B1047" s="75" t="str">
        <f>IF(HOUR(Tbl_Bezetting[[#This Row],[Datum]])&lt;12,"voormiddag",IF(HOUR(Tbl_Bezetting[[#This Row],[Datum]])&gt;18,"avond","namiddag"))</f>
        <v>namiddag</v>
      </c>
      <c r="C1047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47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47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47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47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47" s="83"/>
    </row>
    <row r="1048" spans="1:8" ht="20.100000000000001" customHeight="1" thickBot="1" x14ac:dyDescent="0.4">
      <c r="A1048" s="77">
        <f t="shared" si="20"/>
        <v>46623.791666666664</v>
      </c>
      <c r="B1048" s="78" t="str">
        <f>IF(HOUR(Tbl_Bezetting[[#This Row],[Datum]])&lt;12,"voormiddag",IF(HOUR(Tbl_Bezetting[[#This Row],[Datum]])&gt;18,"avond","namiddag"))</f>
        <v>avond</v>
      </c>
      <c r="C1048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48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48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48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48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48" s="73">
        <f ca="1">IF(Tbl_Bezetting[[#This Row],[Periode]]="avond",5-(COUNTBLANK(Tbl_Bezetting[[#This Row],[Biljart1]:[Biljart5]])),"-")</f>
        <v>0</v>
      </c>
    </row>
    <row r="1049" spans="1:8" ht="20.100000000000001" customHeight="1" x14ac:dyDescent="0.35">
      <c r="A1049" s="80">
        <f t="shared" si="20"/>
        <v>46624.25</v>
      </c>
      <c r="B1049" s="81" t="str">
        <f>IF(HOUR(Tbl_Bezetting[[#This Row],[Datum]])&lt;12,"voormiddag",IF(HOUR(Tbl_Bezetting[[#This Row],[Datum]])&gt;18,"avond","namiddag"))</f>
        <v>voormiddag</v>
      </c>
      <c r="C1049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49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49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49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49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49" s="83"/>
    </row>
    <row r="1050" spans="1:8" ht="20.100000000000001" customHeight="1" x14ac:dyDescent="0.35">
      <c r="A1050" s="84">
        <f t="shared" si="20"/>
        <v>46624.583333333336</v>
      </c>
      <c r="B1050" s="85" t="str">
        <f>IF(HOUR(Tbl_Bezetting[[#This Row],[Datum]])&lt;12,"voormiddag",IF(HOUR(Tbl_Bezetting[[#This Row],[Datum]])&gt;18,"avond","namiddag"))</f>
        <v>namiddag</v>
      </c>
      <c r="C1050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50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50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50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50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50" s="83"/>
    </row>
    <row r="1051" spans="1:8" ht="20.100000000000001" customHeight="1" thickBot="1" x14ac:dyDescent="0.4">
      <c r="A1051" s="87">
        <f t="shared" si="20"/>
        <v>46624.791666666664</v>
      </c>
      <c r="B1051" s="88" t="str">
        <f>IF(HOUR(Tbl_Bezetting[[#This Row],[Datum]])&lt;12,"voormiddag",IF(HOUR(Tbl_Bezetting[[#This Row],[Datum]])&gt;18,"avond","namiddag"))</f>
        <v>avond</v>
      </c>
      <c r="C1051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51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51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51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51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51" s="73">
        <f ca="1">IF(Tbl_Bezetting[[#This Row],[Periode]]="avond",5-(COUNTBLANK(Tbl_Bezetting[[#This Row],[Biljart1]:[Biljart5]])),"-")</f>
        <v>0</v>
      </c>
    </row>
    <row r="1052" spans="1:8" ht="20.100000000000001" customHeight="1" x14ac:dyDescent="0.35">
      <c r="A1052" s="70">
        <f t="shared" si="20"/>
        <v>46625.25</v>
      </c>
      <c r="B1052" s="71" t="str">
        <f>IF(HOUR(Tbl_Bezetting[[#This Row],[Datum]])&lt;12,"voormiddag",IF(HOUR(Tbl_Bezetting[[#This Row],[Datum]])&gt;18,"avond","namiddag"))</f>
        <v>voormiddag</v>
      </c>
      <c r="C1052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52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52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52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52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52" s="83"/>
    </row>
    <row r="1053" spans="1:8" ht="20.100000000000001" customHeight="1" x14ac:dyDescent="0.35">
      <c r="A1053" s="74">
        <f t="shared" si="20"/>
        <v>46625.583333333336</v>
      </c>
      <c r="B1053" s="75" t="str">
        <f>IF(HOUR(Tbl_Bezetting[[#This Row],[Datum]])&lt;12,"voormiddag",IF(HOUR(Tbl_Bezetting[[#This Row],[Datum]])&gt;18,"avond","namiddag"))</f>
        <v>namiddag</v>
      </c>
      <c r="C1053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1053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1053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1053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1053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1053" s="83"/>
    </row>
    <row r="1054" spans="1:8" ht="20.100000000000001" customHeight="1" thickBot="1" x14ac:dyDescent="0.4">
      <c r="A1054" s="77">
        <f t="shared" si="20"/>
        <v>46625.791666666664</v>
      </c>
      <c r="B1054" s="78" t="str">
        <f>IF(HOUR(Tbl_Bezetting[[#This Row],[Datum]])&lt;12,"voormiddag",IF(HOUR(Tbl_Bezetting[[#This Row],[Datum]])&gt;18,"avond","namiddag"))</f>
        <v>avond</v>
      </c>
      <c r="C1054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54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54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54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54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54" s="73">
        <f ca="1">IF(Tbl_Bezetting[[#This Row],[Periode]]="avond",5-(COUNTBLANK(Tbl_Bezetting[[#This Row],[Biljart1]:[Biljart5]])),"-")</f>
        <v>0</v>
      </c>
    </row>
    <row r="1055" spans="1:8" ht="20.100000000000001" customHeight="1" x14ac:dyDescent="0.35">
      <c r="A1055" s="80">
        <f t="shared" si="20"/>
        <v>46626.25</v>
      </c>
      <c r="B1055" s="81" t="str">
        <f>IF(HOUR(Tbl_Bezetting[[#This Row],[Datum]])&lt;12,"voormiddag",IF(HOUR(Tbl_Bezetting[[#This Row],[Datum]])&gt;18,"avond","namiddag"))</f>
        <v>voormiddag</v>
      </c>
      <c r="C1055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55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55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55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55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55" s="83"/>
    </row>
    <row r="1056" spans="1:8" ht="20.100000000000001" customHeight="1" x14ac:dyDescent="0.35">
      <c r="A1056" s="84">
        <f t="shared" si="20"/>
        <v>46626.583333333336</v>
      </c>
      <c r="B1056" s="85" t="str">
        <f>IF(HOUR(Tbl_Bezetting[[#This Row],[Datum]])&lt;12,"voormiddag",IF(HOUR(Tbl_Bezetting[[#This Row],[Datum]])&gt;18,"avond","namiddag"))</f>
        <v>namiddag</v>
      </c>
      <c r="C1056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56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56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56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56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56" s="83"/>
    </row>
    <row r="1057" spans="1:8" ht="20.100000000000001" customHeight="1" thickBot="1" x14ac:dyDescent="0.4">
      <c r="A1057" s="87">
        <f t="shared" si="20"/>
        <v>46626.791666666664</v>
      </c>
      <c r="B1057" s="88" t="str">
        <f>IF(HOUR(Tbl_Bezetting[[#This Row],[Datum]])&lt;12,"voormiddag",IF(HOUR(Tbl_Bezetting[[#This Row],[Datum]])&gt;18,"avond","namiddag"))</f>
        <v>avond</v>
      </c>
      <c r="C1057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57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57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57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57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57" s="73">
        <f ca="1">IF(Tbl_Bezetting[[#This Row],[Periode]]="avond",5-(COUNTBLANK(Tbl_Bezetting[[#This Row],[Biljart1]:[Biljart5]])),"-")</f>
        <v>0</v>
      </c>
    </row>
    <row r="1058" spans="1:8" ht="20.100000000000001" customHeight="1" x14ac:dyDescent="0.35">
      <c r="A1058" s="70">
        <f t="shared" si="20"/>
        <v>46627.25</v>
      </c>
      <c r="B1058" s="71" t="str">
        <f>IF(HOUR(Tbl_Bezetting[[#This Row],[Datum]])&lt;12,"voormiddag",IF(HOUR(Tbl_Bezetting[[#This Row],[Datum]])&gt;18,"avond","namiddag"))</f>
        <v>voormiddag</v>
      </c>
      <c r="C1058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58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58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58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58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58" s="83"/>
    </row>
    <row r="1059" spans="1:8" ht="20.100000000000001" customHeight="1" x14ac:dyDescent="0.35">
      <c r="A1059" s="74">
        <f t="shared" si="20"/>
        <v>46627.583333333336</v>
      </c>
      <c r="B1059" s="75" t="str">
        <f>IF(HOUR(Tbl_Bezetting[[#This Row],[Datum]])&lt;12,"voormiddag",IF(HOUR(Tbl_Bezetting[[#This Row],[Datum]])&gt;18,"avond","namiddag"))</f>
        <v>namiddag</v>
      </c>
      <c r="C1059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59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59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59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59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59" s="83"/>
    </row>
    <row r="1060" spans="1:8" ht="20.100000000000001" customHeight="1" thickBot="1" x14ac:dyDescent="0.4">
      <c r="A1060" s="77">
        <f t="shared" si="20"/>
        <v>46627.791666666664</v>
      </c>
      <c r="B1060" s="78" t="str">
        <f>IF(HOUR(Tbl_Bezetting[[#This Row],[Datum]])&lt;12,"voormiddag",IF(HOUR(Tbl_Bezetting[[#This Row],[Datum]])&gt;18,"avond","namiddag"))</f>
        <v>avond</v>
      </c>
      <c r="C1060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60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60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60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60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60" s="73">
        <f ca="1">IF(Tbl_Bezetting[[#This Row],[Periode]]="avond",5-(COUNTBLANK(Tbl_Bezetting[[#This Row],[Biljart1]:[Biljart5]])),"-")</f>
        <v>0</v>
      </c>
    </row>
    <row r="1061" spans="1:8" ht="20.100000000000001" customHeight="1" x14ac:dyDescent="0.35">
      <c r="A1061" s="80">
        <f t="shared" si="20"/>
        <v>46628.25</v>
      </c>
      <c r="B1061" s="81" t="str">
        <f>IF(HOUR(Tbl_Bezetting[[#This Row],[Datum]])&lt;12,"voormiddag",IF(HOUR(Tbl_Bezetting[[#This Row],[Datum]])&gt;18,"avond","namiddag"))</f>
        <v>voormiddag</v>
      </c>
      <c r="C1061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1061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1061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1061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1061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1061" s="83"/>
    </row>
    <row r="1062" spans="1:8" ht="20.100000000000001" customHeight="1" x14ac:dyDescent="0.35">
      <c r="A1062" s="84">
        <f t="shared" si="20"/>
        <v>46628.583333333336</v>
      </c>
      <c r="B1062" s="85" t="str">
        <f>IF(HOUR(Tbl_Bezetting[[#This Row],[Datum]])&lt;12,"voormiddag",IF(HOUR(Tbl_Bezetting[[#This Row],[Datum]])&gt;18,"avond","namiddag"))</f>
        <v>namiddag</v>
      </c>
      <c r="C1062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62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62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62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62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62" s="83"/>
    </row>
    <row r="1063" spans="1:8" ht="20.100000000000001" customHeight="1" thickBot="1" x14ac:dyDescent="0.4">
      <c r="A1063" s="87">
        <f t="shared" si="20"/>
        <v>46628.791666666664</v>
      </c>
      <c r="B1063" s="88" t="str">
        <f>IF(HOUR(Tbl_Bezetting[[#This Row],[Datum]])&lt;12,"voormiddag",IF(HOUR(Tbl_Bezetting[[#This Row],[Datum]])&gt;18,"avond","namiddag"))</f>
        <v>avond</v>
      </c>
      <c r="C1063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63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63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63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63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63" s="73">
        <f ca="1">IF(Tbl_Bezetting[[#This Row],[Periode]]="avond",5-(COUNTBLANK(Tbl_Bezetting[[#This Row],[Biljart1]:[Biljart5]])),"-")</f>
        <v>0</v>
      </c>
    </row>
    <row r="1064" spans="1:8" ht="20.100000000000001" customHeight="1" x14ac:dyDescent="0.35">
      <c r="A1064" s="70">
        <f t="shared" si="20"/>
        <v>46629.25</v>
      </c>
      <c r="B1064" s="71" t="str">
        <f>IF(HOUR(Tbl_Bezetting[[#This Row],[Datum]])&lt;12,"voormiddag",IF(HOUR(Tbl_Bezetting[[#This Row],[Datum]])&gt;18,"avond","namiddag"))</f>
        <v>voormiddag</v>
      </c>
      <c r="C1064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64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64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64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64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64" s="83"/>
    </row>
    <row r="1065" spans="1:8" ht="20.100000000000001" customHeight="1" x14ac:dyDescent="0.35">
      <c r="A1065" s="74">
        <f t="shared" si="20"/>
        <v>46629.583333333336</v>
      </c>
      <c r="B1065" s="75" t="str">
        <f>IF(HOUR(Tbl_Bezetting[[#This Row],[Datum]])&lt;12,"voormiddag",IF(HOUR(Tbl_Bezetting[[#This Row],[Datum]])&gt;18,"avond","namiddag"))</f>
        <v>namiddag</v>
      </c>
      <c r="C1065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65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65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65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65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65" s="83"/>
    </row>
    <row r="1066" spans="1:8" ht="20.100000000000001" customHeight="1" thickBot="1" x14ac:dyDescent="0.4">
      <c r="A1066" s="77">
        <f t="shared" si="20"/>
        <v>46629.791666666664</v>
      </c>
      <c r="B1066" s="78" t="str">
        <f>IF(HOUR(Tbl_Bezetting[[#This Row],[Datum]])&lt;12,"voormiddag",IF(HOUR(Tbl_Bezetting[[#This Row],[Datum]])&gt;18,"avond","namiddag"))</f>
        <v>avond</v>
      </c>
      <c r="C1066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66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66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66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66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66" s="73">
        <f ca="1">IF(Tbl_Bezetting[[#This Row],[Periode]]="avond",5-(COUNTBLANK(Tbl_Bezetting[[#This Row],[Biljart1]:[Biljart5]])),"-")</f>
        <v>0</v>
      </c>
    </row>
    <row r="1067" spans="1:8" ht="20.100000000000001" customHeight="1" x14ac:dyDescent="0.35">
      <c r="A1067" s="80">
        <f t="shared" si="20"/>
        <v>46630.25</v>
      </c>
      <c r="B1067" s="81" t="str">
        <f>IF(HOUR(Tbl_Bezetting[[#This Row],[Datum]])&lt;12,"voormiddag",IF(HOUR(Tbl_Bezetting[[#This Row],[Datum]])&gt;18,"avond","namiddag"))</f>
        <v>voormiddag</v>
      </c>
      <c r="C1067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67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67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67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67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67" s="83"/>
    </row>
    <row r="1068" spans="1:8" ht="20.100000000000001" customHeight="1" x14ac:dyDescent="0.35">
      <c r="A1068" s="84">
        <f t="shared" si="20"/>
        <v>46630.583333333336</v>
      </c>
      <c r="B1068" s="85" t="str">
        <f>IF(HOUR(Tbl_Bezetting[[#This Row],[Datum]])&lt;12,"voormiddag",IF(HOUR(Tbl_Bezetting[[#This Row],[Datum]])&gt;18,"avond","namiddag"))</f>
        <v>namiddag</v>
      </c>
      <c r="C1068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68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68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68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68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68" s="83"/>
    </row>
    <row r="1069" spans="1:8" ht="20.100000000000001" customHeight="1" thickBot="1" x14ac:dyDescent="0.4">
      <c r="A1069" s="87">
        <f t="shared" si="20"/>
        <v>46630.791666666664</v>
      </c>
      <c r="B1069" s="88" t="str">
        <f>IF(HOUR(Tbl_Bezetting[[#This Row],[Datum]])&lt;12,"voormiddag",IF(HOUR(Tbl_Bezetting[[#This Row],[Datum]])&gt;18,"avond","namiddag"))</f>
        <v>avond</v>
      </c>
      <c r="C1069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69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69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69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69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69" s="73">
        <f ca="1">IF(Tbl_Bezetting[[#This Row],[Periode]]="avond",5-(COUNTBLANK(Tbl_Bezetting[[#This Row],[Biljart1]:[Biljart5]])),"-")</f>
        <v>0</v>
      </c>
    </row>
    <row r="1070" spans="1:8" ht="20.100000000000001" customHeight="1" x14ac:dyDescent="0.35">
      <c r="A1070" s="70">
        <f t="shared" si="20"/>
        <v>46631.25</v>
      </c>
      <c r="B1070" s="71" t="str">
        <f>IF(HOUR(Tbl_Bezetting[[#This Row],[Datum]])&lt;12,"voormiddag",IF(HOUR(Tbl_Bezetting[[#This Row],[Datum]])&gt;18,"avond","namiddag"))</f>
        <v>voormiddag</v>
      </c>
      <c r="C1070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70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70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70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70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70" s="83"/>
    </row>
    <row r="1071" spans="1:8" ht="20.100000000000001" customHeight="1" x14ac:dyDescent="0.35">
      <c r="A1071" s="74">
        <f t="shared" si="20"/>
        <v>46631.583333333336</v>
      </c>
      <c r="B1071" s="75" t="str">
        <f>IF(HOUR(Tbl_Bezetting[[#This Row],[Datum]])&lt;12,"voormiddag",IF(HOUR(Tbl_Bezetting[[#This Row],[Datum]])&gt;18,"avond","namiddag"))</f>
        <v>namiddag</v>
      </c>
      <c r="C1071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71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71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71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71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71" s="83"/>
    </row>
    <row r="1072" spans="1:8" ht="20.100000000000001" customHeight="1" thickBot="1" x14ac:dyDescent="0.4">
      <c r="A1072" s="77">
        <f t="shared" si="20"/>
        <v>46631.791666666664</v>
      </c>
      <c r="B1072" s="78" t="str">
        <f>IF(HOUR(Tbl_Bezetting[[#This Row],[Datum]])&lt;12,"voormiddag",IF(HOUR(Tbl_Bezetting[[#This Row],[Datum]])&gt;18,"avond","namiddag"))</f>
        <v>avond</v>
      </c>
      <c r="C1072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72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72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72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72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72" s="73">
        <f ca="1">IF(Tbl_Bezetting[[#This Row],[Periode]]="avond",5-(COUNTBLANK(Tbl_Bezetting[[#This Row],[Biljart1]:[Biljart5]])),"-")</f>
        <v>0</v>
      </c>
    </row>
    <row r="1073" spans="1:8" ht="20.100000000000001" customHeight="1" x14ac:dyDescent="0.35">
      <c r="A1073" s="80">
        <f t="shared" si="20"/>
        <v>46632.25</v>
      </c>
      <c r="B1073" s="81" t="str">
        <f>IF(HOUR(Tbl_Bezetting[[#This Row],[Datum]])&lt;12,"voormiddag",IF(HOUR(Tbl_Bezetting[[#This Row],[Datum]])&gt;18,"avond","namiddag"))</f>
        <v>voormiddag</v>
      </c>
      <c r="C1073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73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73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73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73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73" s="83"/>
    </row>
    <row r="1074" spans="1:8" ht="20.100000000000001" customHeight="1" x14ac:dyDescent="0.35">
      <c r="A1074" s="84">
        <f t="shared" si="20"/>
        <v>46632.583333333336</v>
      </c>
      <c r="B1074" s="85" t="str">
        <f>IF(HOUR(Tbl_Bezetting[[#This Row],[Datum]])&lt;12,"voormiddag",IF(HOUR(Tbl_Bezetting[[#This Row],[Datum]])&gt;18,"avond","namiddag"))</f>
        <v>namiddag</v>
      </c>
      <c r="C1074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1074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1074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1074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1074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1074" s="83"/>
    </row>
    <row r="1075" spans="1:8" ht="20.100000000000001" customHeight="1" thickBot="1" x14ac:dyDescent="0.4">
      <c r="A1075" s="87">
        <f t="shared" si="20"/>
        <v>46632.791666666664</v>
      </c>
      <c r="B1075" s="88" t="str">
        <f>IF(HOUR(Tbl_Bezetting[[#This Row],[Datum]])&lt;12,"voormiddag",IF(HOUR(Tbl_Bezetting[[#This Row],[Datum]])&gt;18,"avond","namiddag"))</f>
        <v>avond</v>
      </c>
      <c r="C1075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75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75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75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75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75" s="73">
        <f ca="1">IF(Tbl_Bezetting[[#This Row],[Periode]]="avond",5-(COUNTBLANK(Tbl_Bezetting[[#This Row],[Biljart1]:[Biljart5]])),"-")</f>
        <v>0</v>
      </c>
    </row>
    <row r="1076" spans="1:8" ht="20.100000000000001" customHeight="1" x14ac:dyDescent="0.35">
      <c r="A1076" s="70">
        <f t="shared" si="20"/>
        <v>46633.25</v>
      </c>
      <c r="B1076" s="71" t="str">
        <f>IF(HOUR(Tbl_Bezetting[[#This Row],[Datum]])&lt;12,"voormiddag",IF(HOUR(Tbl_Bezetting[[#This Row],[Datum]])&gt;18,"avond","namiddag"))</f>
        <v>voormiddag</v>
      </c>
      <c r="C1076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76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76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76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76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76" s="83"/>
    </row>
    <row r="1077" spans="1:8" ht="20.100000000000001" customHeight="1" x14ac:dyDescent="0.35">
      <c r="A1077" s="74">
        <f t="shared" si="20"/>
        <v>46633.583333333336</v>
      </c>
      <c r="B1077" s="75" t="str">
        <f>IF(HOUR(Tbl_Bezetting[[#This Row],[Datum]])&lt;12,"voormiddag",IF(HOUR(Tbl_Bezetting[[#This Row],[Datum]])&gt;18,"avond","namiddag"))</f>
        <v>namiddag</v>
      </c>
      <c r="C1077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77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77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77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77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77" s="83"/>
    </row>
    <row r="1078" spans="1:8" ht="20.100000000000001" customHeight="1" thickBot="1" x14ac:dyDescent="0.4">
      <c r="A1078" s="77">
        <f t="shared" si="20"/>
        <v>46633.791666666664</v>
      </c>
      <c r="B1078" s="78" t="str">
        <f>IF(HOUR(Tbl_Bezetting[[#This Row],[Datum]])&lt;12,"voormiddag",IF(HOUR(Tbl_Bezetting[[#This Row],[Datum]])&gt;18,"avond","namiddag"))</f>
        <v>avond</v>
      </c>
      <c r="C1078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78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78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78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78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78" s="73">
        <f ca="1">IF(Tbl_Bezetting[[#This Row],[Periode]]="avond",5-(COUNTBLANK(Tbl_Bezetting[[#This Row],[Biljart1]:[Biljart5]])),"-")</f>
        <v>0</v>
      </c>
    </row>
    <row r="1079" spans="1:8" ht="20.100000000000001" customHeight="1" x14ac:dyDescent="0.35">
      <c r="A1079" s="80">
        <f t="shared" si="20"/>
        <v>46634.25</v>
      </c>
      <c r="B1079" s="81" t="str">
        <f>IF(HOUR(Tbl_Bezetting[[#This Row],[Datum]])&lt;12,"voormiddag",IF(HOUR(Tbl_Bezetting[[#This Row],[Datum]])&gt;18,"avond","namiddag"))</f>
        <v>voormiddag</v>
      </c>
      <c r="C1079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79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79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79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79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79" s="83"/>
    </row>
    <row r="1080" spans="1:8" ht="20.100000000000001" customHeight="1" x14ac:dyDescent="0.35">
      <c r="A1080" s="84">
        <f t="shared" si="20"/>
        <v>46634.583333333336</v>
      </c>
      <c r="B1080" s="85" t="str">
        <f>IF(HOUR(Tbl_Bezetting[[#This Row],[Datum]])&lt;12,"voormiddag",IF(HOUR(Tbl_Bezetting[[#This Row],[Datum]])&gt;18,"avond","namiddag"))</f>
        <v>namiddag</v>
      </c>
      <c r="C1080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80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80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80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80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80" s="83"/>
    </row>
    <row r="1081" spans="1:8" ht="20.100000000000001" customHeight="1" thickBot="1" x14ac:dyDescent="0.4">
      <c r="A1081" s="87">
        <f t="shared" ref="A1081:A1144" si="21">A1075+2</f>
        <v>46634.791666666664</v>
      </c>
      <c r="B1081" s="88" t="str">
        <f>IF(HOUR(Tbl_Bezetting[[#This Row],[Datum]])&lt;12,"voormiddag",IF(HOUR(Tbl_Bezetting[[#This Row],[Datum]])&gt;18,"avond","namiddag"))</f>
        <v>avond</v>
      </c>
      <c r="C1081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81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81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81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81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81" s="73">
        <f ca="1">IF(Tbl_Bezetting[[#This Row],[Periode]]="avond",5-(COUNTBLANK(Tbl_Bezetting[[#This Row],[Biljart1]:[Biljart5]])),"-")</f>
        <v>0</v>
      </c>
    </row>
    <row r="1082" spans="1:8" ht="20.100000000000001" customHeight="1" x14ac:dyDescent="0.35">
      <c r="A1082" s="70">
        <f t="shared" si="21"/>
        <v>46635.25</v>
      </c>
      <c r="B1082" s="71" t="str">
        <f>IF(HOUR(Tbl_Bezetting[[#This Row],[Datum]])&lt;12,"voormiddag",IF(HOUR(Tbl_Bezetting[[#This Row],[Datum]])&gt;18,"avond","namiddag"))</f>
        <v>voormiddag</v>
      </c>
      <c r="C1082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1082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1082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1082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1082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1082" s="83"/>
    </row>
    <row r="1083" spans="1:8" ht="20.100000000000001" customHeight="1" x14ac:dyDescent="0.35">
      <c r="A1083" s="74">
        <f t="shared" si="21"/>
        <v>46635.583333333336</v>
      </c>
      <c r="B1083" s="75" t="str">
        <f>IF(HOUR(Tbl_Bezetting[[#This Row],[Datum]])&lt;12,"voormiddag",IF(HOUR(Tbl_Bezetting[[#This Row],[Datum]])&gt;18,"avond","namiddag"))</f>
        <v>namiddag</v>
      </c>
      <c r="C1083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83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83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83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83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83" s="83"/>
    </row>
    <row r="1084" spans="1:8" ht="20.100000000000001" customHeight="1" thickBot="1" x14ac:dyDescent="0.4">
      <c r="A1084" s="77">
        <f t="shared" si="21"/>
        <v>46635.791666666664</v>
      </c>
      <c r="B1084" s="78" t="str">
        <f>IF(HOUR(Tbl_Bezetting[[#This Row],[Datum]])&lt;12,"voormiddag",IF(HOUR(Tbl_Bezetting[[#This Row],[Datum]])&gt;18,"avond","namiddag"))</f>
        <v>avond</v>
      </c>
      <c r="C1084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84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84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84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84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84" s="73">
        <f ca="1">IF(Tbl_Bezetting[[#This Row],[Periode]]="avond",5-(COUNTBLANK(Tbl_Bezetting[[#This Row],[Biljart1]:[Biljart5]])),"-")</f>
        <v>0</v>
      </c>
    </row>
    <row r="1085" spans="1:8" ht="20.100000000000001" customHeight="1" x14ac:dyDescent="0.35">
      <c r="A1085" s="80">
        <f t="shared" si="21"/>
        <v>46636.25</v>
      </c>
      <c r="B1085" s="81" t="str">
        <f>IF(HOUR(Tbl_Bezetting[[#This Row],[Datum]])&lt;12,"voormiddag",IF(HOUR(Tbl_Bezetting[[#This Row],[Datum]])&gt;18,"avond","namiddag"))</f>
        <v>voormiddag</v>
      </c>
      <c r="C1085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85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85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85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85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85" s="83"/>
    </row>
    <row r="1086" spans="1:8" ht="20.100000000000001" customHeight="1" x14ac:dyDescent="0.35">
      <c r="A1086" s="84">
        <f t="shared" si="21"/>
        <v>46636.583333333336</v>
      </c>
      <c r="B1086" s="85" t="str">
        <f>IF(HOUR(Tbl_Bezetting[[#This Row],[Datum]])&lt;12,"voormiddag",IF(HOUR(Tbl_Bezetting[[#This Row],[Datum]])&gt;18,"avond","namiddag"))</f>
        <v>namiddag</v>
      </c>
      <c r="C1086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86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86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86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86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86" s="83"/>
    </row>
    <row r="1087" spans="1:8" ht="20.100000000000001" customHeight="1" thickBot="1" x14ac:dyDescent="0.4">
      <c r="A1087" s="87">
        <f t="shared" si="21"/>
        <v>46636.791666666664</v>
      </c>
      <c r="B1087" s="88" t="str">
        <f>IF(HOUR(Tbl_Bezetting[[#This Row],[Datum]])&lt;12,"voormiddag",IF(HOUR(Tbl_Bezetting[[#This Row],[Datum]])&gt;18,"avond","namiddag"))</f>
        <v>avond</v>
      </c>
      <c r="C1087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87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87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87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87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87" s="73">
        <f ca="1">IF(Tbl_Bezetting[[#This Row],[Periode]]="avond",5-(COUNTBLANK(Tbl_Bezetting[[#This Row],[Biljart1]:[Biljart5]])),"-")</f>
        <v>0</v>
      </c>
    </row>
    <row r="1088" spans="1:8" ht="20.100000000000001" customHeight="1" x14ac:dyDescent="0.35">
      <c r="A1088" s="70">
        <f t="shared" si="21"/>
        <v>46637.25</v>
      </c>
      <c r="B1088" s="71" t="str">
        <f>IF(HOUR(Tbl_Bezetting[[#This Row],[Datum]])&lt;12,"voormiddag",IF(HOUR(Tbl_Bezetting[[#This Row],[Datum]])&gt;18,"avond","namiddag"))</f>
        <v>voormiddag</v>
      </c>
      <c r="C1088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88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88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88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88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88" s="83"/>
    </row>
    <row r="1089" spans="1:8" ht="20.100000000000001" customHeight="1" x14ac:dyDescent="0.35">
      <c r="A1089" s="74">
        <f t="shared" si="21"/>
        <v>46637.583333333336</v>
      </c>
      <c r="B1089" s="75" t="str">
        <f>IF(HOUR(Tbl_Bezetting[[#This Row],[Datum]])&lt;12,"voormiddag",IF(HOUR(Tbl_Bezetting[[#This Row],[Datum]])&gt;18,"avond","namiddag"))</f>
        <v>namiddag</v>
      </c>
      <c r="C1089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89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89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89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89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89" s="83"/>
    </row>
    <row r="1090" spans="1:8" ht="20.100000000000001" customHeight="1" thickBot="1" x14ac:dyDescent="0.4">
      <c r="A1090" s="77">
        <f t="shared" si="21"/>
        <v>46637.791666666664</v>
      </c>
      <c r="B1090" s="78" t="str">
        <f>IF(HOUR(Tbl_Bezetting[[#This Row],[Datum]])&lt;12,"voormiddag",IF(HOUR(Tbl_Bezetting[[#This Row],[Datum]])&gt;18,"avond","namiddag"))</f>
        <v>avond</v>
      </c>
      <c r="C1090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90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90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90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90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90" s="73">
        <f ca="1">IF(Tbl_Bezetting[[#This Row],[Periode]]="avond",5-(COUNTBLANK(Tbl_Bezetting[[#This Row],[Biljart1]:[Biljart5]])),"-")</f>
        <v>0</v>
      </c>
    </row>
    <row r="1091" spans="1:8" ht="20.100000000000001" customHeight="1" x14ac:dyDescent="0.35">
      <c r="A1091" s="80">
        <f t="shared" si="21"/>
        <v>46638.25</v>
      </c>
      <c r="B1091" s="81" t="str">
        <f>IF(HOUR(Tbl_Bezetting[[#This Row],[Datum]])&lt;12,"voormiddag",IF(HOUR(Tbl_Bezetting[[#This Row],[Datum]])&gt;18,"avond","namiddag"))</f>
        <v>voormiddag</v>
      </c>
      <c r="C1091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91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91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91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91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91" s="83"/>
    </row>
    <row r="1092" spans="1:8" ht="20.100000000000001" customHeight="1" x14ac:dyDescent="0.35">
      <c r="A1092" s="84">
        <f t="shared" si="21"/>
        <v>46638.583333333336</v>
      </c>
      <c r="B1092" s="85" t="str">
        <f>IF(HOUR(Tbl_Bezetting[[#This Row],[Datum]])&lt;12,"voormiddag",IF(HOUR(Tbl_Bezetting[[#This Row],[Datum]])&gt;18,"avond","namiddag"))</f>
        <v>namiddag</v>
      </c>
      <c r="C1092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92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92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92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92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92" s="83"/>
    </row>
    <row r="1093" spans="1:8" ht="20.100000000000001" customHeight="1" thickBot="1" x14ac:dyDescent="0.4">
      <c r="A1093" s="87">
        <f t="shared" si="21"/>
        <v>46638.791666666664</v>
      </c>
      <c r="B1093" s="88" t="str">
        <f>IF(HOUR(Tbl_Bezetting[[#This Row],[Datum]])&lt;12,"voormiddag",IF(HOUR(Tbl_Bezetting[[#This Row],[Datum]])&gt;18,"avond","namiddag"))</f>
        <v>avond</v>
      </c>
      <c r="C1093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93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93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93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93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93" s="73">
        <f ca="1">IF(Tbl_Bezetting[[#This Row],[Periode]]="avond",5-(COUNTBLANK(Tbl_Bezetting[[#This Row],[Biljart1]:[Biljart5]])),"-")</f>
        <v>0</v>
      </c>
    </row>
    <row r="1094" spans="1:8" ht="20.100000000000001" customHeight="1" x14ac:dyDescent="0.35">
      <c r="A1094" s="70">
        <f t="shared" si="21"/>
        <v>46639.25</v>
      </c>
      <c r="B1094" s="71" t="str">
        <f>IF(HOUR(Tbl_Bezetting[[#This Row],[Datum]])&lt;12,"voormiddag",IF(HOUR(Tbl_Bezetting[[#This Row],[Datum]])&gt;18,"avond","namiddag"))</f>
        <v>voormiddag</v>
      </c>
      <c r="C1094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94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94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94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94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94" s="83"/>
    </row>
    <row r="1095" spans="1:8" ht="20.100000000000001" customHeight="1" x14ac:dyDescent="0.35">
      <c r="A1095" s="74">
        <f t="shared" si="21"/>
        <v>46639.583333333336</v>
      </c>
      <c r="B1095" s="75" t="str">
        <f>IF(HOUR(Tbl_Bezetting[[#This Row],[Datum]])&lt;12,"voormiddag",IF(HOUR(Tbl_Bezetting[[#This Row],[Datum]])&gt;18,"avond","namiddag"))</f>
        <v>namiddag</v>
      </c>
      <c r="C1095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1095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1095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1095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1095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1095" s="83"/>
    </row>
    <row r="1096" spans="1:8" ht="20.100000000000001" customHeight="1" thickBot="1" x14ac:dyDescent="0.4">
      <c r="A1096" s="77">
        <f t="shared" si="21"/>
        <v>46639.791666666664</v>
      </c>
      <c r="B1096" s="78" t="str">
        <f>IF(HOUR(Tbl_Bezetting[[#This Row],[Datum]])&lt;12,"voormiddag",IF(HOUR(Tbl_Bezetting[[#This Row],[Datum]])&gt;18,"avond","namiddag"))</f>
        <v>avond</v>
      </c>
      <c r="C1096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96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96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96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96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96" s="73">
        <f ca="1">IF(Tbl_Bezetting[[#This Row],[Periode]]="avond",5-(COUNTBLANK(Tbl_Bezetting[[#This Row],[Biljart1]:[Biljart5]])),"-")</f>
        <v>0</v>
      </c>
    </row>
    <row r="1097" spans="1:8" ht="20.100000000000001" customHeight="1" x14ac:dyDescent="0.35">
      <c r="A1097" s="80">
        <f t="shared" si="21"/>
        <v>46640.25</v>
      </c>
      <c r="B1097" s="81" t="str">
        <f>IF(HOUR(Tbl_Bezetting[[#This Row],[Datum]])&lt;12,"voormiddag",IF(HOUR(Tbl_Bezetting[[#This Row],[Datum]])&gt;18,"avond","namiddag"))</f>
        <v>voormiddag</v>
      </c>
      <c r="C1097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97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97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97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97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97" s="83"/>
    </row>
    <row r="1098" spans="1:8" ht="20.100000000000001" customHeight="1" x14ac:dyDescent="0.35">
      <c r="A1098" s="84">
        <f t="shared" si="21"/>
        <v>46640.583333333336</v>
      </c>
      <c r="B1098" s="85" t="str">
        <f>IF(HOUR(Tbl_Bezetting[[#This Row],[Datum]])&lt;12,"voormiddag",IF(HOUR(Tbl_Bezetting[[#This Row],[Datum]])&gt;18,"avond","namiddag"))</f>
        <v>namiddag</v>
      </c>
      <c r="C1098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98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98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98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98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98" s="83"/>
    </row>
    <row r="1099" spans="1:8" ht="20.100000000000001" customHeight="1" thickBot="1" x14ac:dyDescent="0.4">
      <c r="A1099" s="87">
        <f t="shared" si="21"/>
        <v>46640.791666666664</v>
      </c>
      <c r="B1099" s="88" t="str">
        <f>IF(HOUR(Tbl_Bezetting[[#This Row],[Datum]])&lt;12,"voormiddag",IF(HOUR(Tbl_Bezetting[[#This Row],[Datum]])&gt;18,"avond","namiddag"))</f>
        <v>avond</v>
      </c>
      <c r="C1099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99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99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99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99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99" s="73">
        <f ca="1">IF(Tbl_Bezetting[[#This Row],[Periode]]="avond",5-(COUNTBLANK(Tbl_Bezetting[[#This Row],[Biljart1]:[Biljart5]])),"-")</f>
        <v>0</v>
      </c>
    </row>
    <row r="1100" spans="1:8" ht="20.100000000000001" customHeight="1" x14ac:dyDescent="0.35">
      <c r="A1100" s="70">
        <f t="shared" si="21"/>
        <v>46641.25</v>
      </c>
      <c r="B1100" s="71" t="str">
        <f>IF(HOUR(Tbl_Bezetting[[#This Row],[Datum]])&lt;12,"voormiddag",IF(HOUR(Tbl_Bezetting[[#This Row],[Datum]])&gt;18,"avond","namiddag"))</f>
        <v>voormiddag</v>
      </c>
      <c r="C1100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00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00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00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00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00" s="83"/>
    </row>
    <row r="1101" spans="1:8" ht="20.100000000000001" customHeight="1" x14ac:dyDescent="0.35">
      <c r="A1101" s="74">
        <f t="shared" si="21"/>
        <v>46641.583333333336</v>
      </c>
      <c r="B1101" s="75" t="str">
        <f>IF(HOUR(Tbl_Bezetting[[#This Row],[Datum]])&lt;12,"voormiddag",IF(HOUR(Tbl_Bezetting[[#This Row],[Datum]])&gt;18,"avond","namiddag"))</f>
        <v>namiddag</v>
      </c>
      <c r="C1101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01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01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01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01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01" s="83"/>
    </row>
    <row r="1102" spans="1:8" ht="20.100000000000001" customHeight="1" thickBot="1" x14ac:dyDescent="0.4">
      <c r="A1102" s="77">
        <f t="shared" si="21"/>
        <v>46641.791666666664</v>
      </c>
      <c r="B1102" s="78" t="str">
        <f>IF(HOUR(Tbl_Bezetting[[#This Row],[Datum]])&lt;12,"voormiddag",IF(HOUR(Tbl_Bezetting[[#This Row],[Datum]])&gt;18,"avond","namiddag"))</f>
        <v>avond</v>
      </c>
      <c r="C1102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02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02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02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02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02" s="73">
        <f ca="1">IF(Tbl_Bezetting[[#This Row],[Periode]]="avond",5-(COUNTBLANK(Tbl_Bezetting[[#This Row],[Biljart1]:[Biljart5]])),"-")</f>
        <v>0</v>
      </c>
    </row>
    <row r="1103" spans="1:8" ht="20.100000000000001" customHeight="1" x14ac:dyDescent="0.35">
      <c r="A1103" s="80">
        <f t="shared" si="21"/>
        <v>46642.25</v>
      </c>
      <c r="B1103" s="81" t="str">
        <f>IF(HOUR(Tbl_Bezetting[[#This Row],[Datum]])&lt;12,"voormiddag",IF(HOUR(Tbl_Bezetting[[#This Row],[Datum]])&gt;18,"avond","namiddag"))</f>
        <v>voormiddag</v>
      </c>
      <c r="C1103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1103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1103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1103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1103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1103" s="83"/>
    </row>
    <row r="1104" spans="1:8" ht="20.100000000000001" customHeight="1" x14ac:dyDescent="0.35">
      <c r="A1104" s="84">
        <f t="shared" si="21"/>
        <v>46642.583333333336</v>
      </c>
      <c r="B1104" s="85" t="str">
        <f>IF(HOUR(Tbl_Bezetting[[#This Row],[Datum]])&lt;12,"voormiddag",IF(HOUR(Tbl_Bezetting[[#This Row],[Datum]])&gt;18,"avond","namiddag"))</f>
        <v>namiddag</v>
      </c>
      <c r="C1104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04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04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04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04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04" s="83"/>
    </row>
    <row r="1105" spans="1:8" ht="20.100000000000001" customHeight="1" thickBot="1" x14ac:dyDescent="0.4">
      <c r="A1105" s="87">
        <f t="shared" si="21"/>
        <v>46642.791666666664</v>
      </c>
      <c r="B1105" s="88" t="str">
        <f>IF(HOUR(Tbl_Bezetting[[#This Row],[Datum]])&lt;12,"voormiddag",IF(HOUR(Tbl_Bezetting[[#This Row],[Datum]])&gt;18,"avond","namiddag"))</f>
        <v>avond</v>
      </c>
      <c r="C1105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05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05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05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05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05" s="73">
        <f ca="1">IF(Tbl_Bezetting[[#This Row],[Periode]]="avond",5-(COUNTBLANK(Tbl_Bezetting[[#This Row],[Biljart1]:[Biljart5]])),"-")</f>
        <v>0</v>
      </c>
    </row>
    <row r="1106" spans="1:8" ht="20.100000000000001" customHeight="1" x14ac:dyDescent="0.35">
      <c r="A1106" s="70">
        <f t="shared" si="21"/>
        <v>46643.25</v>
      </c>
      <c r="B1106" s="71" t="str">
        <f>IF(HOUR(Tbl_Bezetting[[#This Row],[Datum]])&lt;12,"voormiddag",IF(HOUR(Tbl_Bezetting[[#This Row],[Datum]])&gt;18,"avond","namiddag"))</f>
        <v>voormiddag</v>
      </c>
      <c r="C1106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06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06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06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06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06" s="83"/>
    </row>
    <row r="1107" spans="1:8" ht="20.100000000000001" customHeight="1" x14ac:dyDescent="0.35">
      <c r="A1107" s="74">
        <f t="shared" si="21"/>
        <v>46643.583333333336</v>
      </c>
      <c r="B1107" s="75" t="str">
        <f>IF(HOUR(Tbl_Bezetting[[#This Row],[Datum]])&lt;12,"voormiddag",IF(HOUR(Tbl_Bezetting[[#This Row],[Datum]])&gt;18,"avond","namiddag"))</f>
        <v>namiddag</v>
      </c>
      <c r="C1107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07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07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07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07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07" s="83"/>
    </row>
    <row r="1108" spans="1:8" ht="20.100000000000001" customHeight="1" thickBot="1" x14ac:dyDescent="0.4">
      <c r="A1108" s="77">
        <f t="shared" si="21"/>
        <v>46643.791666666664</v>
      </c>
      <c r="B1108" s="78" t="str">
        <f>IF(HOUR(Tbl_Bezetting[[#This Row],[Datum]])&lt;12,"voormiddag",IF(HOUR(Tbl_Bezetting[[#This Row],[Datum]])&gt;18,"avond","namiddag"))</f>
        <v>avond</v>
      </c>
      <c r="C1108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08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08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08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08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08" s="73">
        <f ca="1">IF(Tbl_Bezetting[[#This Row],[Periode]]="avond",5-(COUNTBLANK(Tbl_Bezetting[[#This Row],[Biljart1]:[Biljart5]])),"-")</f>
        <v>0</v>
      </c>
    </row>
    <row r="1109" spans="1:8" ht="20.100000000000001" customHeight="1" x14ac:dyDescent="0.35">
      <c r="A1109" s="80">
        <f t="shared" si="21"/>
        <v>46644.25</v>
      </c>
      <c r="B1109" s="81" t="str">
        <f>IF(HOUR(Tbl_Bezetting[[#This Row],[Datum]])&lt;12,"voormiddag",IF(HOUR(Tbl_Bezetting[[#This Row],[Datum]])&gt;18,"avond","namiddag"))</f>
        <v>voormiddag</v>
      </c>
      <c r="C1109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09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09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09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09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09" s="83"/>
    </row>
    <row r="1110" spans="1:8" ht="20.100000000000001" customHeight="1" x14ac:dyDescent="0.35">
      <c r="A1110" s="84">
        <f t="shared" si="21"/>
        <v>46644.583333333336</v>
      </c>
      <c r="B1110" s="85" t="str">
        <f>IF(HOUR(Tbl_Bezetting[[#This Row],[Datum]])&lt;12,"voormiddag",IF(HOUR(Tbl_Bezetting[[#This Row],[Datum]])&gt;18,"avond","namiddag"))</f>
        <v>namiddag</v>
      </c>
      <c r="C1110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10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10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10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10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10" s="83"/>
    </row>
    <row r="1111" spans="1:8" ht="20.100000000000001" customHeight="1" thickBot="1" x14ac:dyDescent="0.4">
      <c r="A1111" s="87">
        <f t="shared" si="21"/>
        <v>46644.791666666664</v>
      </c>
      <c r="B1111" s="88" t="str">
        <f>IF(HOUR(Tbl_Bezetting[[#This Row],[Datum]])&lt;12,"voormiddag",IF(HOUR(Tbl_Bezetting[[#This Row],[Datum]])&gt;18,"avond","namiddag"))</f>
        <v>avond</v>
      </c>
      <c r="C1111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11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11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11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11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11" s="73">
        <f ca="1">IF(Tbl_Bezetting[[#This Row],[Periode]]="avond",5-(COUNTBLANK(Tbl_Bezetting[[#This Row],[Biljart1]:[Biljart5]])),"-")</f>
        <v>0</v>
      </c>
    </row>
    <row r="1112" spans="1:8" ht="20.100000000000001" customHeight="1" x14ac:dyDescent="0.35">
      <c r="A1112" s="70">
        <f t="shared" si="21"/>
        <v>46645.25</v>
      </c>
      <c r="B1112" s="71" t="str">
        <f>IF(HOUR(Tbl_Bezetting[[#This Row],[Datum]])&lt;12,"voormiddag",IF(HOUR(Tbl_Bezetting[[#This Row],[Datum]])&gt;18,"avond","namiddag"))</f>
        <v>voormiddag</v>
      </c>
      <c r="C1112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12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12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12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12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12" s="83"/>
    </row>
    <row r="1113" spans="1:8" ht="20.100000000000001" customHeight="1" x14ac:dyDescent="0.35">
      <c r="A1113" s="74">
        <f t="shared" si="21"/>
        <v>46645.583333333336</v>
      </c>
      <c r="B1113" s="75" t="str">
        <f>IF(HOUR(Tbl_Bezetting[[#This Row],[Datum]])&lt;12,"voormiddag",IF(HOUR(Tbl_Bezetting[[#This Row],[Datum]])&gt;18,"avond","namiddag"))</f>
        <v>namiddag</v>
      </c>
      <c r="C1113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13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13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13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13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13" s="83"/>
    </row>
    <row r="1114" spans="1:8" ht="20.100000000000001" customHeight="1" thickBot="1" x14ac:dyDescent="0.4">
      <c r="A1114" s="77">
        <f t="shared" si="21"/>
        <v>46645.791666666664</v>
      </c>
      <c r="B1114" s="78" t="str">
        <f>IF(HOUR(Tbl_Bezetting[[#This Row],[Datum]])&lt;12,"voormiddag",IF(HOUR(Tbl_Bezetting[[#This Row],[Datum]])&gt;18,"avond","namiddag"))</f>
        <v>avond</v>
      </c>
      <c r="C1114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14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14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14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14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14" s="73">
        <f ca="1">IF(Tbl_Bezetting[[#This Row],[Periode]]="avond",5-(COUNTBLANK(Tbl_Bezetting[[#This Row],[Biljart1]:[Biljart5]])),"-")</f>
        <v>0</v>
      </c>
    </row>
    <row r="1115" spans="1:8" ht="20.100000000000001" customHeight="1" x14ac:dyDescent="0.35">
      <c r="A1115" s="80">
        <f t="shared" si="21"/>
        <v>46646.25</v>
      </c>
      <c r="B1115" s="81" t="str">
        <f>IF(HOUR(Tbl_Bezetting[[#This Row],[Datum]])&lt;12,"voormiddag",IF(HOUR(Tbl_Bezetting[[#This Row],[Datum]])&gt;18,"avond","namiddag"))</f>
        <v>voormiddag</v>
      </c>
      <c r="C1115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15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15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15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15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15" s="83"/>
    </row>
    <row r="1116" spans="1:8" ht="20.100000000000001" customHeight="1" x14ac:dyDescent="0.35">
      <c r="A1116" s="84">
        <f t="shared" si="21"/>
        <v>46646.583333333336</v>
      </c>
      <c r="B1116" s="85" t="str">
        <f>IF(HOUR(Tbl_Bezetting[[#This Row],[Datum]])&lt;12,"voormiddag",IF(HOUR(Tbl_Bezetting[[#This Row],[Datum]])&gt;18,"avond","namiddag"))</f>
        <v>namiddag</v>
      </c>
      <c r="C1116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1116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1116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1116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1116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1116" s="83"/>
    </row>
    <row r="1117" spans="1:8" ht="20.100000000000001" customHeight="1" thickBot="1" x14ac:dyDescent="0.4">
      <c r="A1117" s="87">
        <f t="shared" si="21"/>
        <v>46646.791666666664</v>
      </c>
      <c r="B1117" s="88" t="str">
        <f>IF(HOUR(Tbl_Bezetting[[#This Row],[Datum]])&lt;12,"voormiddag",IF(HOUR(Tbl_Bezetting[[#This Row],[Datum]])&gt;18,"avond","namiddag"))</f>
        <v>avond</v>
      </c>
      <c r="C1117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17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17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17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17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17" s="73">
        <f ca="1">IF(Tbl_Bezetting[[#This Row],[Periode]]="avond",5-(COUNTBLANK(Tbl_Bezetting[[#This Row],[Biljart1]:[Biljart5]])),"-")</f>
        <v>0</v>
      </c>
    </row>
    <row r="1118" spans="1:8" ht="20.100000000000001" customHeight="1" x14ac:dyDescent="0.35">
      <c r="A1118" s="70">
        <f t="shared" si="21"/>
        <v>46647.25</v>
      </c>
      <c r="B1118" s="71" t="str">
        <f>IF(HOUR(Tbl_Bezetting[[#This Row],[Datum]])&lt;12,"voormiddag",IF(HOUR(Tbl_Bezetting[[#This Row],[Datum]])&gt;18,"avond","namiddag"))</f>
        <v>voormiddag</v>
      </c>
      <c r="C1118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18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18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18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18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18" s="83"/>
    </row>
    <row r="1119" spans="1:8" ht="20.100000000000001" customHeight="1" x14ac:dyDescent="0.35">
      <c r="A1119" s="74">
        <f t="shared" si="21"/>
        <v>46647.583333333336</v>
      </c>
      <c r="B1119" s="75" t="str">
        <f>IF(HOUR(Tbl_Bezetting[[#This Row],[Datum]])&lt;12,"voormiddag",IF(HOUR(Tbl_Bezetting[[#This Row],[Datum]])&gt;18,"avond","namiddag"))</f>
        <v>namiddag</v>
      </c>
      <c r="C1119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19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19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19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19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19" s="83"/>
    </row>
    <row r="1120" spans="1:8" ht="20.100000000000001" customHeight="1" thickBot="1" x14ac:dyDescent="0.4">
      <c r="A1120" s="77">
        <f t="shared" si="21"/>
        <v>46647.791666666664</v>
      </c>
      <c r="B1120" s="78" t="str">
        <f>IF(HOUR(Tbl_Bezetting[[#This Row],[Datum]])&lt;12,"voormiddag",IF(HOUR(Tbl_Bezetting[[#This Row],[Datum]])&gt;18,"avond","namiddag"))</f>
        <v>avond</v>
      </c>
      <c r="C1120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20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20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20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20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20" s="73">
        <f ca="1">IF(Tbl_Bezetting[[#This Row],[Periode]]="avond",5-(COUNTBLANK(Tbl_Bezetting[[#This Row],[Biljart1]:[Biljart5]])),"-")</f>
        <v>0</v>
      </c>
    </row>
    <row r="1121" spans="1:8" ht="20.100000000000001" customHeight="1" x14ac:dyDescent="0.35">
      <c r="A1121" s="80">
        <f t="shared" si="21"/>
        <v>46648.25</v>
      </c>
      <c r="B1121" s="81" t="str">
        <f>IF(HOUR(Tbl_Bezetting[[#This Row],[Datum]])&lt;12,"voormiddag",IF(HOUR(Tbl_Bezetting[[#This Row],[Datum]])&gt;18,"avond","namiddag"))</f>
        <v>voormiddag</v>
      </c>
      <c r="C1121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21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21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21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21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21" s="83"/>
    </row>
    <row r="1122" spans="1:8" ht="20.100000000000001" customHeight="1" x14ac:dyDescent="0.35">
      <c r="A1122" s="84">
        <f t="shared" si="21"/>
        <v>46648.583333333336</v>
      </c>
      <c r="B1122" s="85" t="str">
        <f>IF(HOUR(Tbl_Bezetting[[#This Row],[Datum]])&lt;12,"voormiddag",IF(HOUR(Tbl_Bezetting[[#This Row],[Datum]])&gt;18,"avond","namiddag"))</f>
        <v>namiddag</v>
      </c>
      <c r="C1122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22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22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22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22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22" s="83"/>
    </row>
    <row r="1123" spans="1:8" ht="20.100000000000001" customHeight="1" thickBot="1" x14ac:dyDescent="0.4">
      <c r="A1123" s="87">
        <f t="shared" si="21"/>
        <v>46648.791666666664</v>
      </c>
      <c r="B1123" s="88" t="str">
        <f>IF(HOUR(Tbl_Bezetting[[#This Row],[Datum]])&lt;12,"voormiddag",IF(HOUR(Tbl_Bezetting[[#This Row],[Datum]])&gt;18,"avond","namiddag"))</f>
        <v>avond</v>
      </c>
      <c r="C1123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23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23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23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23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23" s="73">
        <f ca="1">IF(Tbl_Bezetting[[#This Row],[Periode]]="avond",5-(COUNTBLANK(Tbl_Bezetting[[#This Row],[Biljart1]:[Biljart5]])),"-")</f>
        <v>0</v>
      </c>
    </row>
    <row r="1124" spans="1:8" ht="20.100000000000001" customHeight="1" x14ac:dyDescent="0.35">
      <c r="A1124" s="70">
        <f t="shared" si="21"/>
        <v>46649.25</v>
      </c>
      <c r="B1124" s="71" t="str">
        <f>IF(HOUR(Tbl_Bezetting[[#This Row],[Datum]])&lt;12,"voormiddag",IF(HOUR(Tbl_Bezetting[[#This Row],[Datum]])&gt;18,"avond","namiddag"))</f>
        <v>voormiddag</v>
      </c>
      <c r="C1124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1124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1124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1124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1124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1124" s="83"/>
    </row>
    <row r="1125" spans="1:8" ht="20.100000000000001" customHeight="1" x14ac:dyDescent="0.35">
      <c r="A1125" s="74">
        <f t="shared" si="21"/>
        <v>46649.583333333336</v>
      </c>
      <c r="B1125" s="75" t="str">
        <f>IF(HOUR(Tbl_Bezetting[[#This Row],[Datum]])&lt;12,"voormiddag",IF(HOUR(Tbl_Bezetting[[#This Row],[Datum]])&gt;18,"avond","namiddag"))</f>
        <v>namiddag</v>
      </c>
      <c r="C1125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25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25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25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25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25" s="83"/>
    </row>
    <row r="1126" spans="1:8" ht="20.100000000000001" customHeight="1" thickBot="1" x14ac:dyDescent="0.4">
      <c r="A1126" s="77">
        <f t="shared" si="21"/>
        <v>46649.791666666664</v>
      </c>
      <c r="B1126" s="78" t="str">
        <f>IF(HOUR(Tbl_Bezetting[[#This Row],[Datum]])&lt;12,"voormiddag",IF(HOUR(Tbl_Bezetting[[#This Row],[Datum]])&gt;18,"avond","namiddag"))</f>
        <v>avond</v>
      </c>
      <c r="C1126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26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26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26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26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26" s="73">
        <f ca="1">IF(Tbl_Bezetting[[#This Row],[Periode]]="avond",5-(COUNTBLANK(Tbl_Bezetting[[#This Row],[Biljart1]:[Biljart5]])),"-")</f>
        <v>0</v>
      </c>
    </row>
    <row r="1127" spans="1:8" ht="20.100000000000001" customHeight="1" x14ac:dyDescent="0.35">
      <c r="A1127" s="80">
        <f t="shared" si="21"/>
        <v>46650.25</v>
      </c>
      <c r="B1127" s="81" t="str">
        <f>IF(HOUR(Tbl_Bezetting[[#This Row],[Datum]])&lt;12,"voormiddag",IF(HOUR(Tbl_Bezetting[[#This Row],[Datum]])&gt;18,"avond","namiddag"))</f>
        <v>voormiddag</v>
      </c>
      <c r="C1127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27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27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27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27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27" s="83"/>
    </row>
    <row r="1128" spans="1:8" ht="20.100000000000001" customHeight="1" x14ac:dyDescent="0.35">
      <c r="A1128" s="84">
        <f t="shared" si="21"/>
        <v>46650.583333333336</v>
      </c>
      <c r="B1128" s="85" t="str">
        <f>IF(HOUR(Tbl_Bezetting[[#This Row],[Datum]])&lt;12,"voormiddag",IF(HOUR(Tbl_Bezetting[[#This Row],[Datum]])&gt;18,"avond","namiddag"))</f>
        <v>namiddag</v>
      </c>
      <c r="C1128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28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28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28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28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28" s="83"/>
    </row>
    <row r="1129" spans="1:8" ht="20.100000000000001" customHeight="1" thickBot="1" x14ac:dyDescent="0.4">
      <c r="A1129" s="87">
        <f t="shared" si="21"/>
        <v>46650.791666666664</v>
      </c>
      <c r="B1129" s="88" t="str">
        <f>IF(HOUR(Tbl_Bezetting[[#This Row],[Datum]])&lt;12,"voormiddag",IF(HOUR(Tbl_Bezetting[[#This Row],[Datum]])&gt;18,"avond","namiddag"))</f>
        <v>avond</v>
      </c>
      <c r="C1129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29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29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29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29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29" s="73">
        <f ca="1">IF(Tbl_Bezetting[[#This Row],[Periode]]="avond",5-(COUNTBLANK(Tbl_Bezetting[[#This Row],[Biljart1]:[Biljart5]])),"-")</f>
        <v>0</v>
      </c>
    </row>
    <row r="1130" spans="1:8" ht="20.100000000000001" customHeight="1" x14ac:dyDescent="0.35">
      <c r="A1130" s="70">
        <f t="shared" si="21"/>
        <v>46651.25</v>
      </c>
      <c r="B1130" s="71" t="str">
        <f>IF(HOUR(Tbl_Bezetting[[#This Row],[Datum]])&lt;12,"voormiddag",IF(HOUR(Tbl_Bezetting[[#This Row],[Datum]])&gt;18,"avond","namiddag"))</f>
        <v>voormiddag</v>
      </c>
      <c r="C1130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30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30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30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30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30" s="83"/>
    </row>
    <row r="1131" spans="1:8" ht="20.100000000000001" customHeight="1" x14ac:dyDescent="0.35">
      <c r="A1131" s="74">
        <f t="shared" si="21"/>
        <v>46651.583333333336</v>
      </c>
      <c r="B1131" s="75" t="str">
        <f>IF(HOUR(Tbl_Bezetting[[#This Row],[Datum]])&lt;12,"voormiddag",IF(HOUR(Tbl_Bezetting[[#This Row],[Datum]])&gt;18,"avond","namiddag"))</f>
        <v>namiddag</v>
      </c>
      <c r="C1131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31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31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31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31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31" s="83"/>
    </row>
    <row r="1132" spans="1:8" ht="20.100000000000001" customHeight="1" thickBot="1" x14ac:dyDescent="0.4">
      <c r="A1132" s="77">
        <f t="shared" si="21"/>
        <v>46651.791666666664</v>
      </c>
      <c r="B1132" s="78" t="str">
        <f>IF(HOUR(Tbl_Bezetting[[#This Row],[Datum]])&lt;12,"voormiddag",IF(HOUR(Tbl_Bezetting[[#This Row],[Datum]])&gt;18,"avond","namiddag"))</f>
        <v>avond</v>
      </c>
      <c r="C1132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32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32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32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32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32" s="73">
        <f ca="1">IF(Tbl_Bezetting[[#This Row],[Periode]]="avond",5-(COUNTBLANK(Tbl_Bezetting[[#This Row],[Biljart1]:[Biljart5]])),"-")</f>
        <v>0</v>
      </c>
    </row>
    <row r="1133" spans="1:8" ht="20.100000000000001" customHeight="1" x14ac:dyDescent="0.35">
      <c r="A1133" s="80">
        <f t="shared" si="21"/>
        <v>46652.25</v>
      </c>
      <c r="B1133" s="81" t="str">
        <f>IF(HOUR(Tbl_Bezetting[[#This Row],[Datum]])&lt;12,"voormiddag",IF(HOUR(Tbl_Bezetting[[#This Row],[Datum]])&gt;18,"avond","namiddag"))</f>
        <v>voormiddag</v>
      </c>
      <c r="C1133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33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33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33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33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33" s="83"/>
    </row>
    <row r="1134" spans="1:8" ht="20.100000000000001" customHeight="1" x14ac:dyDescent="0.35">
      <c r="A1134" s="84">
        <f t="shared" si="21"/>
        <v>46652.583333333336</v>
      </c>
      <c r="B1134" s="85" t="str">
        <f>IF(HOUR(Tbl_Bezetting[[#This Row],[Datum]])&lt;12,"voormiddag",IF(HOUR(Tbl_Bezetting[[#This Row],[Datum]])&gt;18,"avond","namiddag"))</f>
        <v>namiddag</v>
      </c>
      <c r="C1134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34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34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34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34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34" s="83"/>
    </row>
    <row r="1135" spans="1:8" ht="20.100000000000001" customHeight="1" thickBot="1" x14ac:dyDescent="0.4">
      <c r="A1135" s="87">
        <f t="shared" si="21"/>
        <v>46652.791666666664</v>
      </c>
      <c r="B1135" s="88" t="str">
        <f>IF(HOUR(Tbl_Bezetting[[#This Row],[Datum]])&lt;12,"voormiddag",IF(HOUR(Tbl_Bezetting[[#This Row],[Datum]])&gt;18,"avond","namiddag"))</f>
        <v>avond</v>
      </c>
      <c r="C1135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35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35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35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35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35" s="73">
        <f ca="1">IF(Tbl_Bezetting[[#This Row],[Periode]]="avond",5-(COUNTBLANK(Tbl_Bezetting[[#This Row],[Biljart1]:[Biljart5]])),"-")</f>
        <v>0</v>
      </c>
    </row>
    <row r="1136" spans="1:8" ht="20.100000000000001" customHeight="1" x14ac:dyDescent="0.35">
      <c r="A1136" s="70">
        <f t="shared" si="21"/>
        <v>46653.25</v>
      </c>
      <c r="B1136" s="71" t="str">
        <f>IF(HOUR(Tbl_Bezetting[[#This Row],[Datum]])&lt;12,"voormiddag",IF(HOUR(Tbl_Bezetting[[#This Row],[Datum]])&gt;18,"avond","namiddag"))</f>
        <v>voormiddag</v>
      </c>
      <c r="C1136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36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36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36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36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36" s="83"/>
    </row>
    <row r="1137" spans="1:8" ht="20.100000000000001" customHeight="1" x14ac:dyDescent="0.35">
      <c r="A1137" s="74">
        <f t="shared" si="21"/>
        <v>46653.583333333336</v>
      </c>
      <c r="B1137" s="75" t="str">
        <f>IF(HOUR(Tbl_Bezetting[[#This Row],[Datum]])&lt;12,"voormiddag",IF(HOUR(Tbl_Bezetting[[#This Row],[Datum]])&gt;18,"avond","namiddag"))</f>
        <v>namiddag</v>
      </c>
      <c r="C1137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1137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1137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1137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1137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 E K A  - - -&gt; </v>
      </c>
      <c r="H1137" s="83"/>
    </row>
    <row r="1138" spans="1:8" ht="20.100000000000001" customHeight="1" thickBot="1" x14ac:dyDescent="0.4">
      <c r="A1138" s="77">
        <f t="shared" si="21"/>
        <v>46653.791666666664</v>
      </c>
      <c r="B1138" s="78" t="str">
        <f>IF(HOUR(Tbl_Bezetting[[#This Row],[Datum]])&lt;12,"voormiddag",IF(HOUR(Tbl_Bezetting[[#This Row],[Datum]])&gt;18,"avond","namiddag"))</f>
        <v>avond</v>
      </c>
      <c r="C1138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38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38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38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38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38" s="73">
        <f ca="1">IF(Tbl_Bezetting[[#This Row],[Periode]]="avond",5-(COUNTBLANK(Tbl_Bezetting[[#This Row],[Biljart1]:[Biljart5]])),"-")</f>
        <v>0</v>
      </c>
    </row>
    <row r="1139" spans="1:8" ht="20.100000000000001" customHeight="1" x14ac:dyDescent="0.35">
      <c r="A1139" s="80">
        <f t="shared" si="21"/>
        <v>46654.25</v>
      </c>
      <c r="B1139" s="81" t="str">
        <f>IF(HOUR(Tbl_Bezetting[[#This Row],[Datum]])&lt;12,"voormiddag",IF(HOUR(Tbl_Bezetting[[#This Row],[Datum]])&gt;18,"avond","namiddag"))</f>
        <v>voormiddag</v>
      </c>
      <c r="C1139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39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39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39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39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39" s="83"/>
    </row>
    <row r="1140" spans="1:8" ht="20.100000000000001" customHeight="1" x14ac:dyDescent="0.35">
      <c r="A1140" s="84">
        <f t="shared" si="21"/>
        <v>46654.583333333336</v>
      </c>
      <c r="B1140" s="85" t="str">
        <f>IF(HOUR(Tbl_Bezetting[[#This Row],[Datum]])&lt;12,"voormiddag",IF(HOUR(Tbl_Bezetting[[#This Row],[Datum]])&gt;18,"avond","namiddag"))</f>
        <v>namiddag</v>
      </c>
      <c r="C1140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40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40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40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40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40" s="83"/>
    </row>
    <row r="1141" spans="1:8" ht="20.100000000000001" customHeight="1" thickBot="1" x14ac:dyDescent="0.4">
      <c r="A1141" s="87">
        <f t="shared" si="21"/>
        <v>46654.791666666664</v>
      </c>
      <c r="B1141" s="88" t="str">
        <f>IF(HOUR(Tbl_Bezetting[[#This Row],[Datum]])&lt;12,"voormiddag",IF(HOUR(Tbl_Bezetting[[#This Row],[Datum]])&gt;18,"avond","namiddag"))</f>
        <v>avond</v>
      </c>
      <c r="C1141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41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41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41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41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41" s="73">
        <f ca="1">IF(Tbl_Bezetting[[#This Row],[Periode]]="avond",5-(COUNTBLANK(Tbl_Bezetting[[#This Row],[Biljart1]:[Biljart5]])),"-")</f>
        <v>0</v>
      </c>
    </row>
    <row r="1142" spans="1:8" ht="20.100000000000001" customHeight="1" x14ac:dyDescent="0.35">
      <c r="A1142" s="70">
        <f t="shared" si="21"/>
        <v>46655.25</v>
      </c>
      <c r="B1142" s="71" t="str">
        <f>IF(HOUR(Tbl_Bezetting[[#This Row],[Datum]])&lt;12,"voormiddag",IF(HOUR(Tbl_Bezetting[[#This Row],[Datum]])&gt;18,"avond","namiddag"))</f>
        <v>voormiddag</v>
      </c>
      <c r="C1142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42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42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42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42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42" s="83"/>
    </row>
    <row r="1143" spans="1:8" ht="20.100000000000001" customHeight="1" x14ac:dyDescent="0.35">
      <c r="A1143" s="74">
        <f t="shared" si="21"/>
        <v>46655.583333333336</v>
      </c>
      <c r="B1143" s="75" t="str">
        <f>IF(HOUR(Tbl_Bezetting[[#This Row],[Datum]])&lt;12,"voormiddag",IF(HOUR(Tbl_Bezetting[[#This Row],[Datum]])&gt;18,"avond","namiddag"))</f>
        <v>namiddag</v>
      </c>
      <c r="C1143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43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43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43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43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43" s="83"/>
    </row>
    <row r="1144" spans="1:8" ht="20.100000000000001" customHeight="1" thickBot="1" x14ac:dyDescent="0.4">
      <c r="A1144" s="77">
        <f t="shared" si="21"/>
        <v>46655.791666666664</v>
      </c>
      <c r="B1144" s="78" t="str">
        <f>IF(HOUR(Tbl_Bezetting[[#This Row],[Datum]])&lt;12,"voormiddag",IF(HOUR(Tbl_Bezetting[[#This Row],[Datum]])&gt;18,"avond","namiddag"))</f>
        <v>avond</v>
      </c>
      <c r="C1144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44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44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44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44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44" s="73">
        <f ca="1">IF(Tbl_Bezetting[[#This Row],[Periode]]="avond",5-(COUNTBLANK(Tbl_Bezetting[[#This Row],[Biljart1]:[Biljart5]])),"-")</f>
        <v>0</v>
      </c>
    </row>
    <row r="1145" spans="1:8" ht="20.100000000000001" customHeight="1" x14ac:dyDescent="0.35">
      <c r="A1145" s="80">
        <f t="shared" ref="A1145:A1150" si="22">A1139+2</f>
        <v>46656.25</v>
      </c>
      <c r="B1145" s="81" t="str">
        <f>IF(HOUR(Tbl_Bezetting[[#This Row],[Datum]])&lt;12,"voormiddag",IF(HOUR(Tbl_Bezetting[[#This Row],[Datum]])&gt;18,"avond","namiddag"))</f>
        <v>voormiddag</v>
      </c>
      <c r="C1145" s="8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1145" s="8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1145" s="8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1145" s="8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1145" s="8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1145" s="83"/>
    </row>
    <row r="1146" spans="1:8" ht="20.100000000000001" customHeight="1" x14ac:dyDescent="0.35">
      <c r="A1146" s="84">
        <f t="shared" si="22"/>
        <v>46656.583333333336</v>
      </c>
      <c r="B1146" s="85" t="str">
        <f>IF(HOUR(Tbl_Bezetting[[#This Row],[Datum]])&lt;12,"voormiddag",IF(HOUR(Tbl_Bezetting[[#This Row],[Datum]])&gt;18,"avond","namiddag"))</f>
        <v>namiddag</v>
      </c>
      <c r="C1146" s="8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46" s="8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46" s="8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46" s="8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46" s="8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46" s="83"/>
    </row>
    <row r="1147" spans="1:8" ht="20.100000000000001" customHeight="1" thickBot="1" x14ac:dyDescent="0.4">
      <c r="A1147" s="87">
        <f t="shared" si="22"/>
        <v>46656.791666666664</v>
      </c>
      <c r="B1147" s="88" t="str">
        <f>IF(HOUR(Tbl_Bezetting[[#This Row],[Datum]])&lt;12,"voormiddag",IF(HOUR(Tbl_Bezetting[[#This Row],[Datum]])&gt;18,"avond","namiddag"))</f>
        <v>avond</v>
      </c>
      <c r="C1147" s="8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47" s="8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47" s="8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47" s="8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47" s="8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47" s="73">
        <f ca="1">IF(Tbl_Bezetting[[#This Row],[Periode]]="avond",5-(COUNTBLANK(Tbl_Bezetting[[#This Row],[Biljart1]:[Biljart5]])),"-")</f>
        <v>0</v>
      </c>
    </row>
    <row r="1148" spans="1:8" ht="20.100000000000001" customHeight="1" x14ac:dyDescent="0.35">
      <c r="A1148" s="70">
        <f t="shared" si="22"/>
        <v>46657.25</v>
      </c>
      <c r="B1148" s="71" t="str">
        <f>IF(HOUR(Tbl_Bezetting[[#This Row],[Datum]])&lt;12,"voormiddag",IF(HOUR(Tbl_Bezetting[[#This Row],[Datum]])&gt;18,"avond","namiddag"))</f>
        <v>voormiddag</v>
      </c>
      <c r="C1148" s="7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48" s="7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48" s="7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48" s="7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48" s="7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48" s="83"/>
    </row>
    <row r="1149" spans="1:8" ht="20.100000000000001" customHeight="1" x14ac:dyDescent="0.35">
      <c r="A1149" s="74">
        <f t="shared" si="22"/>
        <v>46657.583333333336</v>
      </c>
      <c r="B1149" s="75" t="str">
        <f>IF(HOUR(Tbl_Bezetting[[#This Row],[Datum]])&lt;12,"voormiddag",IF(HOUR(Tbl_Bezetting[[#This Row],[Datum]])&gt;18,"avond","namiddag"))</f>
        <v>namiddag</v>
      </c>
      <c r="C1149" s="7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49" s="7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49" s="7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49" s="7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49" s="7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49" s="83"/>
    </row>
    <row r="1150" spans="1:8" ht="20.100000000000001" customHeight="1" thickBot="1" x14ac:dyDescent="0.4">
      <c r="A1150" s="77">
        <f t="shared" si="22"/>
        <v>46657.791666666664</v>
      </c>
      <c r="B1150" s="78" t="str">
        <f>IF(HOUR(Tbl_Bezetting[[#This Row],[Datum]])&lt;12,"voormiddag",IF(HOUR(Tbl_Bezetting[[#This Row],[Datum]])&gt;18,"avond","namiddag"))</f>
        <v>avond</v>
      </c>
      <c r="C1150" s="78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50" s="78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50" s="78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50" s="78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50" s="79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50" s="73">
        <f ca="1">IF(Tbl_Bezetting[[#This Row],[Periode]]="avond",5-(COUNTBLANK(Tbl_Bezetting[[#This Row],[Biljart1]:[Biljart5]])),"-")</f>
        <v>0</v>
      </c>
    </row>
  </sheetData>
  <phoneticPr fontId="2" type="noConversion"/>
  <conditionalFormatting sqref="C2:D1150">
    <cfRule type="expression" dxfId="23" priority="1">
      <formula>SUMPRODUCT(--ISNUMBER(SEARCH("*BN",C2:D2)))&gt;0</formula>
    </cfRule>
    <cfRule type="expression" dxfId="22" priority="3">
      <formula>SUMPRODUCT(--ISNUMBER(SEARCH("*GSE",C2:D2)))&gt;0</formula>
    </cfRule>
  </conditionalFormatting>
  <conditionalFormatting sqref="G2:G1150">
    <cfRule type="containsText" dxfId="21" priority="7" operator="containsText" text="*NTP">
      <formula>NOT(ISERROR(SEARCH("*NTP",G2)))</formula>
    </cfRule>
  </conditionalFormatting>
  <conditionalFormatting sqref="H1:H1048576">
    <cfRule type="cellIs" dxfId="20" priority="8" operator="greaterThan">
      <formula>3</formula>
    </cfRule>
  </conditionalFormatting>
  <printOptions horizontalCentered="1" verticalCentered="1"/>
  <pageMargins left="0.23622047244094491" right="0.23622047244094491" top="0.15748031496062992" bottom="0.15748031496062992" header="0.19685039370078741" footer="0.19685039370078741"/>
  <pageSetup paperSize="8" scale="65" fitToHeight="0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D13B-A5E8-40A8-AD3F-18DFC4F1A558}">
  <sheetPr>
    <pageSetUpPr fitToPage="1"/>
  </sheetPr>
  <dimension ref="A1:G127"/>
  <sheetViews>
    <sheetView workbookViewId="0">
      <selection activeCell="A3" sqref="A3"/>
    </sheetView>
  </sheetViews>
  <sheetFormatPr defaultRowHeight="39.950000000000003" customHeight="1" x14ac:dyDescent="0.25"/>
  <cols>
    <col min="1" max="1" width="12.42578125" style="24" bestFit="1" customWidth="1"/>
    <col min="2" max="2" width="15.28515625" style="25" customWidth="1"/>
    <col min="3" max="3" width="29.85546875" style="25" bestFit="1" customWidth="1"/>
    <col min="4" max="4" width="10.28515625" style="25" customWidth="1"/>
    <col min="5" max="5" width="9.140625" style="4"/>
    <col min="6" max="6" width="9.140625" style="17"/>
    <col min="7" max="7" width="24.7109375" style="4" customWidth="1"/>
    <col min="8" max="16384" width="9.140625" style="4"/>
  </cols>
  <sheetData>
    <row r="1" spans="1:7" ht="39.950000000000003" customHeight="1" x14ac:dyDescent="0.25">
      <c r="A1" s="150" t="s">
        <v>158</v>
      </c>
      <c r="B1" s="151"/>
      <c r="C1" s="151"/>
      <c r="D1" s="151"/>
      <c r="E1" s="151"/>
      <c r="F1" s="151"/>
      <c r="G1" s="152"/>
    </row>
    <row r="2" spans="1:7" customFormat="1" ht="39.950000000000003" customHeight="1" thickBot="1" x14ac:dyDescent="0.3">
      <c r="A2" s="18" t="s">
        <v>1</v>
      </c>
      <c r="B2" s="19" t="s">
        <v>159</v>
      </c>
      <c r="C2" s="19" t="s">
        <v>160</v>
      </c>
      <c r="D2" s="19" t="s">
        <v>170</v>
      </c>
      <c r="E2" s="12" t="s">
        <v>161</v>
      </c>
      <c r="F2" s="14" t="s">
        <v>157</v>
      </c>
      <c r="G2" s="13" t="s">
        <v>162</v>
      </c>
    </row>
    <row r="3" spans="1:7" ht="39.950000000000003" customHeight="1" x14ac:dyDescent="0.25">
      <c r="A3" s="20">
        <v>45684</v>
      </c>
      <c r="B3" s="21" t="s">
        <v>163</v>
      </c>
      <c r="C3" s="21" t="s">
        <v>117</v>
      </c>
      <c r="D3" s="21" t="s">
        <v>103</v>
      </c>
      <c r="E3" s="10" t="s">
        <v>156</v>
      </c>
      <c r="F3" s="15" t="s">
        <v>157</v>
      </c>
      <c r="G3" s="11"/>
    </row>
    <row r="4" spans="1:7" ht="39.950000000000003" customHeight="1" x14ac:dyDescent="0.25">
      <c r="A4" s="22">
        <v>45684</v>
      </c>
      <c r="B4" s="23" t="s">
        <v>155</v>
      </c>
      <c r="C4" s="23"/>
      <c r="D4" s="23"/>
      <c r="E4" s="8" t="s">
        <v>156</v>
      </c>
      <c r="F4" s="16" t="s">
        <v>157</v>
      </c>
      <c r="G4" s="9"/>
    </row>
    <row r="5" spans="1:7" ht="39.950000000000003" customHeight="1" x14ac:dyDescent="0.25">
      <c r="A5" s="22">
        <v>45687</v>
      </c>
      <c r="B5" s="23" t="s">
        <v>154</v>
      </c>
      <c r="C5" s="23"/>
      <c r="D5" s="23"/>
      <c r="E5" s="8" t="s">
        <v>156</v>
      </c>
      <c r="F5" s="16" t="s">
        <v>157</v>
      </c>
      <c r="G5" s="9"/>
    </row>
    <row r="6" spans="1:7" ht="39.950000000000003" customHeight="1" x14ac:dyDescent="0.25">
      <c r="A6" s="22">
        <v>45688</v>
      </c>
      <c r="B6" s="23" t="s">
        <v>164</v>
      </c>
      <c r="C6" s="23" t="s">
        <v>125</v>
      </c>
      <c r="D6" s="23" t="s">
        <v>86</v>
      </c>
      <c r="E6" s="8" t="s">
        <v>156</v>
      </c>
      <c r="F6" s="16" t="s">
        <v>157</v>
      </c>
      <c r="G6" s="9"/>
    </row>
    <row r="7" spans="1:7" ht="39.950000000000003" customHeight="1" x14ac:dyDescent="0.25">
      <c r="A7" s="22">
        <v>45688</v>
      </c>
      <c r="B7" s="23" t="s">
        <v>18</v>
      </c>
      <c r="C7" s="23" t="s">
        <v>78</v>
      </c>
      <c r="D7" s="23" t="s">
        <v>77</v>
      </c>
      <c r="E7" s="8" t="s">
        <v>156</v>
      </c>
      <c r="F7" s="16" t="s">
        <v>157</v>
      </c>
      <c r="G7" s="9"/>
    </row>
    <row r="8" spans="1:7" ht="39.950000000000003" customHeight="1" x14ac:dyDescent="0.25">
      <c r="A8" s="22">
        <v>45691</v>
      </c>
      <c r="B8" s="23" t="s">
        <v>165</v>
      </c>
      <c r="C8" s="23" t="s">
        <v>109</v>
      </c>
      <c r="D8" s="23" t="s">
        <v>49</v>
      </c>
      <c r="E8" s="8" t="s">
        <v>156</v>
      </c>
      <c r="F8" s="16" t="s">
        <v>157</v>
      </c>
      <c r="G8" s="9"/>
    </row>
    <row r="9" spans="1:7" ht="39.950000000000003" customHeight="1" x14ac:dyDescent="0.25">
      <c r="A9" s="22">
        <v>45691</v>
      </c>
      <c r="B9" s="23" t="s">
        <v>164</v>
      </c>
      <c r="C9" s="23" t="s">
        <v>126</v>
      </c>
      <c r="D9" s="23" t="s">
        <v>91</v>
      </c>
      <c r="E9" s="8" t="s">
        <v>156</v>
      </c>
      <c r="F9" s="16" t="s">
        <v>157</v>
      </c>
      <c r="G9" s="9"/>
    </row>
    <row r="10" spans="1:7" ht="39.950000000000003" customHeight="1" x14ac:dyDescent="0.25">
      <c r="A10" s="22">
        <v>45691</v>
      </c>
      <c r="B10" s="23" t="s">
        <v>155</v>
      </c>
      <c r="C10" s="23"/>
      <c r="D10" s="23"/>
      <c r="E10" s="8" t="s">
        <v>156</v>
      </c>
      <c r="F10" s="16" t="s">
        <v>157</v>
      </c>
      <c r="G10" s="9"/>
    </row>
    <row r="11" spans="1:7" ht="39.950000000000003" customHeight="1" x14ac:dyDescent="0.25">
      <c r="A11" s="22">
        <v>45692</v>
      </c>
      <c r="B11" s="23" t="s">
        <v>166</v>
      </c>
      <c r="C11" s="23" t="s">
        <v>128</v>
      </c>
      <c r="D11" s="23" t="s">
        <v>61</v>
      </c>
      <c r="E11" s="8" t="s">
        <v>156</v>
      </c>
      <c r="F11" s="16" t="s">
        <v>157</v>
      </c>
      <c r="G11" s="9"/>
    </row>
    <row r="12" spans="1:7" ht="39.950000000000003" customHeight="1" x14ac:dyDescent="0.25">
      <c r="A12" s="22">
        <v>45692</v>
      </c>
      <c r="B12" s="23" t="s">
        <v>165</v>
      </c>
      <c r="C12" s="23" t="s">
        <v>111</v>
      </c>
      <c r="D12" s="23" t="s">
        <v>98</v>
      </c>
      <c r="E12" s="8" t="s">
        <v>156</v>
      </c>
      <c r="F12" s="16" t="s">
        <v>157</v>
      </c>
      <c r="G12" s="9"/>
    </row>
    <row r="13" spans="1:7" ht="39.950000000000003" customHeight="1" x14ac:dyDescent="0.25">
      <c r="A13" s="22">
        <v>45693</v>
      </c>
      <c r="B13" s="23" t="s">
        <v>167</v>
      </c>
      <c r="C13" s="23" t="s">
        <v>125</v>
      </c>
      <c r="D13" s="23" t="s">
        <v>56</v>
      </c>
      <c r="E13" s="8" t="s">
        <v>156</v>
      </c>
      <c r="F13" s="16" t="s">
        <v>157</v>
      </c>
      <c r="G13" s="9"/>
    </row>
    <row r="14" spans="1:7" ht="39.950000000000003" customHeight="1" x14ac:dyDescent="0.25">
      <c r="A14" s="22">
        <v>45693</v>
      </c>
      <c r="B14" s="23" t="s">
        <v>168</v>
      </c>
      <c r="C14" s="23" t="s">
        <v>108</v>
      </c>
      <c r="D14" s="23" t="s">
        <v>97</v>
      </c>
      <c r="E14" s="8" t="s">
        <v>156</v>
      </c>
      <c r="F14" s="16" t="s">
        <v>157</v>
      </c>
      <c r="G14" s="9"/>
    </row>
    <row r="15" spans="1:7" ht="39.950000000000003" customHeight="1" x14ac:dyDescent="0.25">
      <c r="A15" s="22">
        <v>45693</v>
      </c>
      <c r="B15" s="23" t="s">
        <v>166</v>
      </c>
      <c r="C15" s="23" t="s">
        <v>112</v>
      </c>
      <c r="D15" s="23" t="s">
        <v>102</v>
      </c>
      <c r="E15" s="8" t="s">
        <v>156</v>
      </c>
      <c r="F15" s="16" t="s">
        <v>157</v>
      </c>
      <c r="G15" s="9"/>
    </row>
    <row r="16" spans="1:7" ht="39.950000000000003" customHeight="1" x14ac:dyDescent="0.25">
      <c r="A16" s="22">
        <v>45694</v>
      </c>
      <c r="B16" s="23" t="s">
        <v>167</v>
      </c>
      <c r="C16" s="23" t="s">
        <v>118</v>
      </c>
      <c r="D16" s="23" t="s">
        <v>100</v>
      </c>
      <c r="E16" s="8" t="s">
        <v>156</v>
      </c>
      <c r="F16" s="16" t="s">
        <v>157</v>
      </c>
      <c r="G16" s="9"/>
    </row>
    <row r="17" spans="1:7" ht="39.950000000000003" customHeight="1" x14ac:dyDescent="0.25">
      <c r="A17" s="22">
        <v>45694</v>
      </c>
      <c r="B17" s="23" t="s">
        <v>154</v>
      </c>
      <c r="C17" s="23"/>
      <c r="D17" s="23"/>
      <c r="E17" s="8" t="s">
        <v>156</v>
      </c>
      <c r="F17" s="16" t="s">
        <v>157</v>
      </c>
      <c r="G17" s="9"/>
    </row>
    <row r="18" spans="1:7" ht="39.950000000000003" customHeight="1" x14ac:dyDescent="0.25">
      <c r="A18" s="22">
        <v>45695</v>
      </c>
      <c r="B18" s="23" t="s">
        <v>18</v>
      </c>
      <c r="C18" s="23" t="s">
        <v>79</v>
      </c>
      <c r="D18" s="23" t="s">
        <v>77</v>
      </c>
      <c r="E18" s="8" t="s">
        <v>156</v>
      </c>
      <c r="F18" s="16" t="s">
        <v>157</v>
      </c>
      <c r="G18" s="9"/>
    </row>
    <row r="19" spans="1:7" ht="39.950000000000003" customHeight="1" x14ac:dyDescent="0.25">
      <c r="A19" s="22">
        <v>45698</v>
      </c>
      <c r="B19" s="23" t="s">
        <v>164</v>
      </c>
      <c r="C19" s="23" t="s">
        <v>129</v>
      </c>
      <c r="D19" s="23" t="s">
        <v>22</v>
      </c>
      <c r="E19" s="8" t="s">
        <v>156</v>
      </c>
      <c r="F19" s="16" t="s">
        <v>157</v>
      </c>
      <c r="G19" s="9"/>
    </row>
    <row r="20" spans="1:7" ht="39.950000000000003" customHeight="1" x14ac:dyDescent="0.25">
      <c r="A20" s="22">
        <v>45698</v>
      </c>
      <c r="B20" s="23" t="s">
        <v>168</v>
      </c>
      <c r="C20" s="23" t="s">
        <v>112</v>
      </c>
      <c r="D20" s="23" t="s">
        <v>93</v>
      </c>
      <c r="E20" s="8" t="s">
        <v>156</v>
      </c>
      <c r="F20" s="16" t="s">
        <v>157</v>
      </c>
      <c r="G20" s="9"/>
    </row>
    <row r="21" spans="1:7" ht="39.950000000000003" customHeight="1" x14ac:dyDescent="0.25">
      <c r="A21" s="22">
        <v>45698</v>
      </c>
      <c r="B21" s="23" t="s">
        <v>155</v>
      </c>
      <c r="C21" s="23"/>
      <c r="D21" s="23"/>
      <c r="E21" s="8" t="s">
        <v>156</v>
      </c>
      <c r="F21" s="16" t="s">
        <v>157</v>
      </c>
      <c r="G21" s="9"/>
    </row>
    <row r="22" spans="1:7" ht="39.950000000000003" customHeight="1" x14ac:dyDescent="0.25">
      <c r="A22" s="22">
        <v>45699</v>
      </c>
      <c r="B22" s="23" t="s">
        <v>148</v>
      </c>
      <c r="C22" s="23" t="s">
        <v>149</v>
      </c>
      <c r="D22" s="23" t="s">
        <v>150</v>
      </c>
      <c r="E22" s="8" t="s">
        <v>156</v>
      </c>
      <c r="F22" s="16" t="s">
        <v>157</v>
      </c>
      <c r="G22" s="9"/>
    </row>
    <row r="23" spans="1:7" ht="39.950000000000003" customHeight="1" x14ac:dyDescent="0.25">
      <c r="A23" s="22">
        <v>45701</v>
      </c>
      <c r="B23" s="23" t="s">
        <v>152</v>
      </c>
      <c r="C23" s="23" t="s">
        <v>151</v>
      </c>
      <c r="D23" s="23" t="s">
        <v>150</v>
      </c>
      <c r="E23" s="8" t="s">
        <v>156</v>
      </c>
      <c r="F23" s="16" t="s">
        <v>157</v>
      </c>
      <c r="G23" s="9"/>
    </row>
    <row r="24" spans="1:7" ht="39.950000000000003" customHeight="1" x14ac:dyDescent="0.25">
      <c r="A24" s="22">
        <v>45701</v>
      </c>
      <c r="B24" s="23" t="s">
        <v>154</v>
      </c>
      <c r="C24" s="23"/>
      <c r="D24" s="23"/>
      <c r="E24" s="8" t="s">
        <v>156</v>
      </c>
      <c r="F24" s="16" t="s">
        <v>157</v>
      </c>
      <c r="G24" s="9"/>
    </row>
    <row r="25" spans="1:7" ht="39.950000000000003" customHeight="1" x14ac:dyDescent="0.25">
      <c r="A25" s="22">
        <v>45705</v>
      </c>
      <c r="B25" s="23" t="s">
        <v>164</v>
      </c>
      <c r="C25" s="23" t="s">
        <v>130</v>
      </c>
      <c r="D25" s="23" t="s">
        <v>27</v>
      </c>
      <c r="E25" s="8" t="s">
        <v>156</v>
      </c>
      <c r="F25" s="16" t="s">
        <v>157</v>
      </c>
      <c r="G25" s="9"/>
    </row>
    <row r="26" spans="1:7" ht="39.950000000000003" customHeight="1" x14ac:dyDescent="0.25">
      <c r="A26" s="22">
        <v>45705</v>
      </c>
      <c r="B26" s="23" t="s">
        <v>165</v>
      </c>
      <c r="C26" s="23" t="s">
        <v>124</v>
      </c>
      <c r="D26" s="23" t="s">
        <v>50</v>
      </c>
      <c r="E26" s="8" t="s">
        <v>156</v>
      </c>
      <c r="F26" s="16" t="s">
        <v>157</v>
      </c>
      <c r="G26" s="9"/>
    </row>
    <row r="27" spans="1:7" ht="39.950000000000003" customHeight="1" x14ac:dyDescent="0.25">
      <c r="A27" s="22">
        <v>45705</v>
      </c>
      <c r="B27" s="23" t="s">
        <v>163</v>
      </c>
      <c r="C27" s="23" t="s">
        <v>107</v>
      </c>
      <c r="D27" s="23" t="s">
        <v>104</v>
      </c>
      <c r="E27" s="8" t="s">
        <v>156</v>
      </c>
      <c r="F27" s="16" t="s">
        <v>157</v>
      </c>
      <c r="G27" s="9"/>
    </row>
    <row r="28" spans="1:7" ht="39.950000000000003" customHeight="1" x14ac:dyDescent="0.25">
      <c r="A28" s="22">
        <v>45705</v>
      </c>
      <c r="B28" s="23" t="s">
        <v>155</v>
      </c>
      <c r="C28" s="23"/>
      <c r="D28" s="23"/>
      <c r="E28" s="8" t="s">
        <v>156</v>
      </c>
      <c r="F28" s="16" t="s">
        <v>157</v>
      </c>
      <c r="G28" s="9"/>
    </row>
    <row r="29" spans="1:7" ht="39.950000000000003" customHeight="1" x14ac:dyDescent="0.25">
      <c r="A29" s="22">
        <v>45706</v>
      </c>
      <c r="B29" s="23" t="s">
        <v>166</v>
      </c>
      <c r="C29" s="23" t="s">
        <v>121</v>
      </c>
      <c r="D29" s="23" t="s">
        <v>131</v>
      </c>
      <c r="E29" s="8" t="s">
        <v>156</v>
      </c>
      <c r="F29" s="16" t="s">
        <v>157</v>
      </c>
      <c r="G29" s="9"/>
    </row>
    <row r="30" spans="1:7" ht="39.950000000000003" customHeight="1" x14ac:dyDescent="0.25">
      <c r="A30" s="22">
        <v>45706</v>
      </c>
      <c r="B30" s="23" t="s">
        <v>164</v>
      </c>
      <c r="C30" s="23" t="s">
        <v>165</v>
      </c>
      <c r="D30" s="23" t="s">
        <v>92</v>
      </c>
      <c r="E30" s="8" t="s">
        <v>156</v>
      </c>
      <c r="F30" s="16" t="s">
        <v>157</v>
      </c>
      <c r="G30" s="9"/>
    </row>
    <row r="31" spans="1:7" ht="39.950000000000003" customHeight="1" x14ac:dyDescent="0.25">
      <c r="A31" s="22">
        <v>45707</v>
      </c>
      <c r="B31" s="23" t="s">
        <v>167</v>
      </c>
      <c r="C31" s="23" t="s">
        <v>55</v>
      </c>
      <c r="D31" s="23" t="s">
        <v>132</v>
      </c>
      <c r="E31" s="8" t="s">
        <v>156</v>
      </c>
      <c r="F31" s="16" t="s">
        <v>157</v>
      </c>
      <c r="G31" s="9"/>
    </row>
    <row r="32" spans="1:7" ht="39.950000000000003" customHeight="1" x14ac:dyDescent="0.25">
      <c r="A32" s="22">
        <v>45708</v>
      </c>
      <c r="B32" s="23" t="s">
        <v>167</v>
      </c>
      <c r="C32" s="23" t="s">
        <v>166</v>
      </c>
      <c r="D32" s="23" t="s">
        <v>101</v>
      </c>
      <c r="E32" s="8" t="s">
        <v>156</v>
      </c>
      <c r="F32" s="16" t="s">
        <v>157</v>
      </c>
      <c r="G32" s="9"/>
    </row>
    <row r="33" spans="1:7" ht="39.950000000000003" customHeight="1" x14ac:dyDescent="0.25">
      <c r="A33" s="22">
        <v>45708</v>
      </c>
      <c r="B33" s="23" t="s">
        <v>154</v>
      </c>
      <c r="C33" s="23"/>
      <c r="D33" s="23"/>
      <c r="E33" s="8" t="s">
        <v>156</v>
      </c>
      <c r="F33" s="16" t="s">
        <v>157</v>
      </c>
      <c r="G33" s="9"/>
    </row>
    <row r="34" spans="1:7" ht="39.950000000000003" customHeight="1" x14ac:dyDescent="0.25">
      <c r="A34" s="22">
        <v>45709</v>
      </c>
      <c r="B34" s="23" t="s">
        <v>18</v>
      </c>
      <c r="C34" s="23" t="s">
        <v>80</v>
      </c>
      <c r="D34" s="23" t="s">
        <v>77</v>
      </c>
      <c r="E34" s="8" t="s">
        <v>156</v>
      </c>
      <c r="F34" s="16" t="s">
        <v>157</v>
      </c>
      <c r="G34" s="9"/>
    </row>
    <row r="35" spans="1:7" ht="39.950000000000003" customHeight="1" x14ac:dyDescent="0.25">
      <c r="A35" s="22">
        <v>45712</v>
      </c>
      <c r="B35" s="23" t="s">
        <v>169</v>
      </c>
      <c r="C35" s="23" t="s">
        <v>125</v>
      </c>
      <c r="D35" s="23" t="s">
        <v>68</v>
      </c>
      <c r="E35" s="8" t="s">
        <v>156</v>
      </c>
      <c r="F35" s="16" t="s">
        <v>157</v>
      </c>
      <c r="G35" s="9"/>
    </row>
    <row r="36" spans="1:7" ht="39.950000000000003" customHeight="1" x14ac:dyDescent="0.25">
      <c r="A36" s="22">
        <v>45712</v>
      </c>
      <c r="B36" s="23" t="s">
        <v>155</v>
      </c>
      <c r="C36" s="23"/>
      <c r="D36" s="23"/>
      <c r="E36" s="8" t="s">
        <v>156</v>
      </c>
      <c r="F36" s="16" t="s">
        <v>157</v>
      </c>
      <c r="G36" s="9"/>
    </row>
    <row r="37" spans="1:7" ht="39.950000000000003" customHeight="1" x14ac:dyDescent="0.25">
      <c r="A37" s="22">
        <v>45713</v>
      </c>
      <c r="B37" s="23" t="s">
        <v>164</v>
      </c>
      <c r="C37" s="23" t="s">
        <v>108</v>
      </c>
      <c r="D37" s="23" t="s">
        <v>29</v>
      </c>
      <c r="E37" s="8" t="s">
        <v>156</v>
      </c>
      <c r="F37" s="16" t="s">
        <v>157</v>
      </c>
      <c r="G37" s="9"/>
    </row>
    <row r="38" spans="1:7" ht="39.950000000000003" customHeight="1" x14ac:dyDescent="0.25">
      <c r="A38" s="22">
        <v>45713</v>
      </c>
      <c r="B38" s="23" t="s">
        <v>165</v>
      </c>
      <c r="C38" s="23" t="s">
        <v>110</v>
      </c>
      <c r="D38" s="23" t="s">
        <v>99</v>
      </c>
      <c r="E38" s="8" t="s">
        <v>156</v>
      </c>
      <c r="F38" s="16" t="s">
        <v>157</v>
      </c>
      <c r="G38" s="9"/>
    </row>
    <row r="39" spans="1:7" ht="39.950000000000003" customHeight="1" x14ac:dyDescent="0.25">
      <c r="A39" s="22">
        <v>45713</v>
      </c>
      <c r="B39" s="23" t="s">
        <v>168</v>
      </c>
      <c r="C39" s="23" t="s">
        <v>114</v>
      </c>
      <c r="D39" s="23" t="s">
        <v>43</v>
      </c>
      <c r="E39" s="8" t="s">
        <v>156</v>
      </c>
      <c r="F39" s="16" t="s">
        <v>157</v>
      </c>
      <c r="G39" s="9"/>
    </row>
    <row r="40" spans="1:7" ht="39.950000000000003" customHeight="1" x14ac:dyDescent="0.25">
      <c r="A40" s="22">
        <v>45714</v>
      </c>
      <c r="B40" s="23" t="s">
        <v>166</v>
      </c>
      <c r="C40" s="23" t="s">
        <v>109</v>
      </c>
      <c r="D40" s="23" t="s">
        <v>64</v>
      </c>
      <c r="E40" s="8" t="s">
        <v>156</v>
      </c>
      <c r="F40" s="16" t="s">
        <v>157</v>
      </c>
      <c r="G40" s="9"/>
    </row>
    <row r="41" spans="1:7" ht="39.950000000000003" customHeight="1" x14ac:dyDescent="0.25">
      <c r="A41" s="22">
        <v>45715</v>
      </c>
      <c r="B41" s="23" t="s">
        <v>154</v>
      </c>
      <c r="C41" s="23"/>
      <c r="D41" s="23"/>
      <c r="E41" s="8" t="s">
        <v>156</v>
      </c>
      <c r="F41" s="16" t="s">
        <v>157</v>
      </c>
      <c r="G41" s="9"/>
    </row>
    <row r="42" spans="1:7" ht="39.950000000000003" customHeight="1" x14ac:dyDescent="0.25">
      <c r="A42" s="22">
        <v>45716</v>
      </c>
      <c r="B42" s="23" t="s">
        <v>168</v>
      </c>
      <c r="C42" s="23" t="s">
        <v>133</v>
      </c>
      <c r="D42" s="23" t="s">
        <v>34</v>
      </c>
      <c r="E42" s="8" t="s">
        <v>156</v>
      </c>
      <c r="F42" s="16" t="s">
        <v>157</v>
      </c>
      <c r="G42" s="9"/>
    </row>
    <row r="43" spans="1:7" ht="39.950000000000003" customHeight="1" x14ac:dyDescent="0.25">
      <c r="A43" s="22">
        <v>45719</v>
      </c>
      <c r="B43" s="23" t="s">
        <v>169</v>
      </c>
      <c r="C43" s="23" t="s">
        <v>166</v>
      </c>
      <c r="D43" s="23" t="s">
        <v>69</v>
      </c>
      <c r="E43" s="8" t="s">
        <v>156</v>
      </c>
      <c r="F43" s="16" t="s">
        <v>157</v>
      </c>
      <c r="G43" s="9"/>
    </row>
    <row r="44" spans="1:7" ht="39.950000000000003" customHeight="1" x14ac:dyDescent="0.25">
      <c r="A44" s="22">
        <v>45719</v>
      </c>
      <c r="B44" s="23" t="s">
        <v>155</v>
      </c>
      <c r="C44" s="23"/>
      <c r="D44" s="23"/>
      <c r="E44" s="8" t="s">
        <v>156</v>
      </c>
      <c r="F44" s="16" t="s">
        <v>157</v>
      </c>
      <c r="G44" s="9"/>
    </row>
    <row r="45" spans="1:7" ht="39.950000000000003" customHeight="1" x14ac:dyDescent="0.25">
      <c r="A45" s="22">
        <v>45720</v>
      </c>
      <c r="B45" s="23" t="s">
        <v>168</v>
      </c>
      <c r="C45" s="23" t="s">
        <v>165</v>
      </c>
      <c r="D45" s="23" t="s">
        <v>44</v>
      </c>
      <c r="E45" s="8" t="s">
        <v>156</v>
      </c>
      <c r="F45" s="16" t="s">
        <v>157</v>
      </c>
      <c r="G45" s="9"/>
    </row>
    <row r="46" spans="1:7" ht="39.950000000000003" customHeight="1" x14ac:dyDescent="0.25">
      <c r="A46" s="22">
        <v>45721</v>
      </c>
      <c r="B46" s="23" t="s">
        <v>168</v>
      </c>
      <c r="C46" s="23" t="s">
        <v>122</v>
      </c>
      <c r="D46" s="23" t="s">
        <v>41</v>
      </c>
      <c r="E46" s="8" t="s">
        <v>156</v>
      </c>
      <c r="F46" s="16" t="s">
        <v>157</v>
      </c>
      <c r="G46" s="9"/>
    </row>
    <row r="47" spans="1:7" ht="39.950000000000003" customHeight="1" x14ac:dyDescent="0.25">
      <c r="A47" s="22">
        <v>45722</v>
      </c>
      <c r="B47" s="23" t="s">
        <v>154</v>
      </c>
      <c r="C47" s="23"/>
      <c r="D47" s="23"/>
      <c r="E47" s="8" t="s">
        <v>156</v>
      </c>
      <c r="F47" s="16" t="s">
        <v>157</v>
      </c>
      <c r="G47" s="9"/>
    </row>
    <row r="48" spans="1:7" ht="39.950000000000003" customHeight="1" x14ac:dyDescent="0.25">
      <c r="A48" s="22">
        <v>45723</v>
      </c>
      <c r="B48" s="23" t="s">
        <v>18</v>
      </c>
      <c r="C48" s="23" t="s">
        <v>153</v>
      </c>
      <c r="D48" s="23" t="s">
        <v>77</v>
      </c>
      <c r="E48" s="8" t="s">
        <v>156</v>
      </c>
      <c r="F48" s="16" t="s">
        <v>157</v>
      </c>
      <c r="G48" s="9"/>
    </row>
    <row r="49" spans="1:7" ht="39.950000000000003" customHeight="1" x14ac:dyDescent="0.25">
      <c r="A49" s="22">
        <v>45726</v>
      </c>
      <c r="B49" s="23" t="s">
        <v>164</v>
      </c>
      <c r="C49" s="23" t="s">
        <v>134</v>
      </c>
      <c r="D49" s="23" t="s">
        <v>23</v>
      </c>
      <c r="E49" s="8" t="s">
        <v>156</v>
      </c>
      <c r="F49" s="16" t="s">
        <v>157</v>
      </c>
      <c r="G49" s="9"/>
    </row>
    <row r="50" spans="1:7" ht="39.950000000000003" customHeight="1" x14ac:dyDescent="0.25">
      <c r="A50" s="22">
        <v>45726</v>
      </c>
      <c r="B50" s="23" t="s">
        <v>155</v>
      </c>
      <c r="C50" s="23"/>
      <c r="D50" s="23"/>
      <c r="E50" s="8" t="s">
        <v>156</v>
      </c>
      <c r="F50" s="16" t="s">
        <v>157</v>
      </c>
      <c r="G50" s="9"/>
    </row>
    <row r="51" spans="1:7" ht="39.950000000000003" customHeight="1" x14ac:dyDescent="0.25">
      <c r="A51" s="22">
        <v>45729</v>
      </c>
      <c r="B51" s="23" t="s">
        <v>168</v>
      </c>
      <c r="C51" s="23" t="s">
        <v>123</v>
      </c>
      <c r="D51" s="23" t="s">
        <v>94</v>
      </c>
      <c r="E51" s="8" t="s">
        <v>156</v>
      </c>
      <c r="F51" s="16" t="s">
        <v>157</v>
      </c>
      <c r="G51" s="9"/>
    </row>
    <row r="52" spans="1:7" ht="39.950000000000003" customHeight="1" x14ac:dyDescent="0.25">
      <c r="A52" s="22">
        <v>45729</v>
      </c>
      <c r="B52" s="23" t="s">
        <v>154</v>
      </c>
      <c r="C52" s="23"/>
      <c r="D52" s="23"/>
      <c r="E52" s="8" t="s">
        <v>156</v>
      </c>
      <c r="F52" s="16" t="s">
        <v>157</v>
      </c>
      <c r="G52" s="9"/>
    </row>
    <row r="53" spans="1:7" ht="39.950000000000003" customHeight="1" x14ac:dyDescent="0.25">
      <c r="A53" s="22">
        <v>45730</v>
      </c>
      <c r="B53" s="23" t="s">
        <v>168</v>
      </c>
      <c r="C53" s="23" t="s">
        <v>135</v>
      </c>
      <c r="D53" s="23" t="s">
        <v>35</v>
      </c>
      <c r="E53" s="8" t="s">
        <v>156</v>
      </c>
      <c r="F53" s="16" t="s">
        <v>157</v>
      </c>
      <c r="G53" s="9"/>
    </row>
    <row r="54" spans="1:7" ht="39.950000000000003" customHeight="1" x14ac:dyDescent="0.25">
      <c r="A54" s="22">
        <v>45731</v>
      </c>
      <c r="B54" s="23" t="s">
        <v>18</v>
      </c>
      <c r="C54" s="23" t="s">
        <v>146</v>
      </c>
      <c r="D54" s="23" t="s">
        <v>147</v>
      </c>
      <c r="E54" s="8" t="s">
        <v>156</v>
      </c>
      <c r="F54" s="16" t="s">
        <v>157</v>
      </c>
      <c r="G54" s="9"/>
    </row>
    <row r="55" spans="1:7" ht="39.950000000000003" customHeight="1" x14ac:dyDescent="0.25">
      <c r="A55" s="22">
        <v>45733</v>
      </c>
      <c r="B55" s="23" t="s">
        <v>169</v>
      </c>
      <c r="C55" s="23" t="s">
        <v>118</v>
      </c>
      <c r="D55" s="23" t="s">
        <v>70</v>
      </c>
      <c r="E55" s="8" t="s">
        <v>156</v>
      </c>
      <c r="F55" s="16" t="s">
        <v>157</v>
      </c>
      <c r="G55" s="9"/>
    </row>
    <row r="56" spans="1:7" ht="39.950000000000003" customHeight="1" x14ac:dyDescent="0.25">
      <c r="A56" s="22">
        <v>45733</v>
      </c>
      <c r="B56" s="23" t="s">
        <v>163</v>
      </c>
      <c r="C56" s="23" t="s">
        <v>125</v>
      </c>
      <c r="D56" s="23" t="s">
        <v>74</v>
      </c>
      <c r="E56" s="8" t="s">
        <v>156</v>
      </c>
      <c r="F56" s="16" t="s">
        <v>157</v>
      </c>
      <c r="G56" s="9"/>
    </row>
    <row r="57" spans="1:7" ht="39.950000000000003" customHeight="1" x14ac:dyDescent="0.25">
      <c r="A57" s="22">
        <v>45733</v>
      </c>
      <c r="B57" s="23" t="s">
        <v>155</v>
      </c>
      <c r="C57" s="23"/>
      <c r="D57" s="23"/>
      <c r="E57" s="8" t="s">
        <v>156</v>
      </c>
      <c r="F57" s="16" t="s">
        <v>157</v>
      </c>
      <c r="G57" s="9"/>
    </row>
    <row r="58" spans="1:7" ht="39.950000000000003" customHeight="1" x14ac:dyDescent="0.25">
      <c r="A58" s="22">
        <v>45734</v>
      </c>
      <c r="B58" s="23" t="s">
        <v>166</v>
      </c>
      <c r="C58" s="23" t="s">
        <v>126</v>
      </c>
      <c r="D58" s="23" t="s">
        <v>62</v>
      </c>
      <c r="E58" s="8" t="s">
        <v>156</v>
      </c>
      <c r="F58" s="16" t="s">
        <v>157</v>
      </c>
      <c r="G58" s="9"/>
    </row>
    <row r="59" spans="1:7" ht="39.950000000000003" customHeight="1" x14ac:dyDescent="0.25">
      <c r="A59" s="22">
        <v>45735</v>
      </c>
      <c r="B59" s="23" t="s">
        <v>168</v>
      </c>
      <c r="C59" s="23" t="s">
        <v>126</v>
      </c>
      <c r="D59" s="23" t="s">
        <v>45</v>
      </c>
      <c r="E59" s="8" t="s">
        <v>156</v>
      </c>
      <c r="F59" s="16" t="s">
        <v>157</v>
      </c>
      <c r="G59" s="9"/>
    </row>
    <row r="60" spans="1:7" ht="39.950000000000003" customHeight="1" x14ac:dyDescent="0.25">
      <c r="A60" s="22">
        <v>45736</v>
      </c>
      <c r="B60" s="23" t="s">
        <v>154</v>
      </c>
      <c r="C60" s="23"/>
      <c r="D60" s="23"/>
      <c r="E60" s="8" t="s">
        <v>156</v>
      </c>
      <c r="F60" s="16" t="s">
        <v>157</v>
      </c>
      <c r="G60" s="9"/>
    </row>
    <row r="61" spans="1:7" ht="39.950000000000003" customHeight="1" x14ac:dyDescent="0.25">
      <c r="A61" s="22">
        <v>45740</v>
      </c>
      <c r="B61" s="23" t="s">
        <v>169</v>
      </c>
      <c r="C61" s="23" t="s">
        <v>55</v>
      </c>
      <c r="D61" s="23" t="s">
        <v>71</v>
      </c>
      <c r="E61" s="8" t="s">
        <v>156</v>
      </c>
      <c r="F61" s="16" t="s">
        <v>157</v>
      </c>
      <c r="G61" s="9"/>
    </row>
    <row r="62" spans="1:7" ht="39.950000000000003" customHeight="1" x14ac:dyDescent="0.25">
      <c r="A62" s="22">
        <v>45740</v>
      </c>
      <c r="B62" s="23" t="s">
        <v>155</v>
      </c>
      <c r="C62" s="23"/>
      <c r="D62" s="23"/>
      <c r="E62" s="8" t="s">
        <v>156</v>
      </c>
      <c r="F62" s="16" t="s">
        <v>157</v>
      </c>
      <c r="G62" s="9"/>
    </row>
    <row r="63" spans="1:7" ht="39.950000000000003" customHeight="1" x14ac:dyDescent="0.25">
      <c r="A63" s="22">
        <v>45741</v>
      </c>
      <c r="B63" s="23" t="s">
        <v>168</v>
      </c>
      <c r="C63" s="23" t="s">
        <v>119</v>
      </c>
      <c r="D63" s="23" t="s">
        <v>46</v>
      </c>
      <c r="E63" s="8" t="s">
        <v>156</v>
      </c>
      <c r="F63" s="16" t="s">
        <v>157</v>
      </c>
      <c r="G63" s="9"/>
    </row>
    <row r="64" spans="1:7" ht="39.950000000000003" customHeight="1" x14ac:dyDescent="0.25">
      <c r="A64" s="22">
        <v>45741</v>
      </c>
      <c r="B64" s="23" t="s">
        <v>164</v>
      </c>
      <c r="C64" s="23" t="s">
        <v>121</v>
      </c>
      <c r="D64" s="23" t="s">
        <v>30</v>
      </c>
      <c r="E64" s="8" t="s">
        <v>156</v>
      </c>
      <c r="F64" s="16" t="s">
        <v>157</v>
      </c>
      <c r="G64" s="9"/>
    </row>
    <row r="65" spans="1:7" ht="39.950000000000003" customHeight="1" x14ac:dyDescent="0.25">
      <c r="A65" s="22">
        <v>45742</v>
      </c>
      <c r="B65" s="23" t="s">
        <v>166</v>
      </c>
      <c r="C65" s="23" t="s">
        <v>117</v>
      </c>
      <c r="D65" s="23" t="s">
        <v>65</v>
      </c>
      <c r="E65" s="8" t="s">
        <v>156</v>
      </c>
      <c r="F65" s="16" t="s">
        <v>157</v>
      </c>
      <c r="G65" s="9"/>
    </row>
    <row r="66" spans="1:7" ht="39.950000000000003" customHeight="1" x14ac:dyDescent="0.25">
      <c r="A66" s="22">
        <v>45743</v>
      </c>
      <c r="B66" s="23" t="s">
        <v>167</v>
      </c>
      <c r="C66" s="23" t="s">
        <v>113</v>
      </c>
      <c r="D66" s="23" t="s">
        <v>58</v>
      </c>
      <c r="E66" s="8" t="s">
        <v>156</v>
      </c>
      <c r="F66" s="16" t="s">
        <v>157</v>
      </c>
      <c r="G66" s="9"/>
    </row>
    <row r="67" spans="1:7" ht="39.950000000000003" customHeight="1" x14ac:dyDescent="0.25">
      <c r="A67" s="22">
        <v>45743</v>
      </c>
      <c r="B67" s="23" t="s">
        <v>154</v>
      </c>
      <c r="C67" s="23"/>
      <c r="D67" s="23"/>
      <c r="E67" s="8" t="s">
        <v>156</v>
      </c>
      <c r="F67" s="16" t="s">
        <v>157</v>
      </c>
      <c r="G67" s="9"/>
    </row>
    <row r="68" spans="1:7" ht="39.950000000000003" customHeight="1" x14ac:dyDescent="0.25">
      <c r="A68" s="22">
        <v>45744</v>
      </c>
      <c r="B68" s="23" t="s">
        <v>168</v>
      </c>
      <c r="C68" s="23" t="s">
        <v>136</v>
      </c>
      <c r="D68" s="23" t="s">
        <v>36</v>
      </c>
      <c r="E68" s="8" t="s">
        <v>156</v>
      </c>
      <c r="F68" s="16" t="s">
        <v>157</v>
      </c>
      <c r="G68" s="9"/>
    </row>
    <row r="69" spans="1:7" ht="39.950000000000003" customHeight="1" x14ac:dyDescent="0.25">
      <c r="A69" s="22">
        <v>45744</v>
      </c>
      <c r="B69" s="23" t="s">
        <v>164</v>
      </c>
      <c r="C69" s="23" t="s">
        <v>115</v>
      </c>
      <c r="D69" s="23" t="s">
        <v>87</v>
      </c>
      <c r="E69" s="8" t="s">
        <v>156</v>
      </c>
      <c r="F69" s="16" t="s">
        <v>157</v>
      </c>
      <c r="G69" s="9"/>
    </row>
    <row r="70" spans="1:7" ht="39.950000000000003" customHeight="1" x14ac:dyDescent="0.25">
      <c r="A70" s="22">
        <v>45747</v>
      </c>
      <c r="B70" s="23" t="s">
        <v>164</v>
      </c>
      <c r="C70" s="23" t="s">
        <v>137</v>
      </c>
      <c r="D70" s="23" t="s">
        <v>28</v>
      </c>
      <c r="E70" s="8" t="s">
        <v>156</v>
      </c>
      <c r="F70" s="16" t="s">
        <v>157</v>
      </c>
      <c r="G70" s="9"/>
    </row>
    <row r="71" spans="1:7" ht="39.950000000000003" customHeight="1" x14ac:dyDescent="0.25">
      <c r="A71" s="22">
        <v>45747</v>
      </c>
      <c r="B71" s="23" t="s">
        <v>155</v>
      </c>
      <c r="C71" s="23"/>
      <c r="D71" s="23"/>
      <c r="E71" s="8" t="s">
        <v>156</v>
      </c>
      <c r="F71" s="16" t="s">
        <v>157</v>
      </c>
      <c r="G71" s="9"/>
    </row>
    <row r="72" spans="1:7" ht="39.950000000000003" customHeight="1" x14ac:dyDescent="0.25">
      <c r="A72" s="22">
        <v>45750</v>
      </c>
      <c r="B72" s="23" t="s">
        <v>154</v>
      </c>
      <c r="C72" s="23"/>
      <c r="D72" s="23"/>
      <c r="E72" s="8" t="s">
        <v>156</v>
      </c>
      <c r="F72" s="16" t="s">
        <v>157</v>
      </c>
      <c r="G72" s="9"/>
    </row>
    <row r="73" spans="1:7" ht="39.950000000000003" customHeight="1" x14ac:dyDescent="0.25">
      <c r="A73" s="22">
        <v>45751</v>
      </c>
      <c r="B73" s="23" t="s">
        <v>18</v>
      </c>
      <c r="C73" s="23" t="s">
        <v>81</v>
      </c>
      <c r="D73" s="23" t="s">
        <v>77</v>
      </c>
      <c r="E73" s="8" t="s">
        <v>156</v>
      </c>
      <c r="F73" s="16" t="s">
        <v>157</v>
      </c>
      <c r="G73" s="9"/>
    </row>
    <row r="74" spans="1:7" ht="39.950000000000003" customHeight="1" x14ac:dyDescent="0.25">
      <c r="A74" s="22">
        <v>45754</v>
      </c>
      <c r="B74" s="23" t="s">
        <v>164</v>
      </c>
      <c r="C74" s="23" t="s">
        <v>108</v>
      </c>
      <c r="D74" s="23" t="s">
        <v>138</v>
      </c>
      <c r="E74" s="8" t="s">
        <v>156</v>
      </c>
      <c r="F74" s="16" t="s">
        <v>157</v>
      </c>
      <c r="G74" s="9"/>
    </row>
    <row r="75" spans="1:7" ht="39.950000000000003" customHeight="1" x14ac:dyDescent="0.25">
      <c r="A75" s="22">
        <v>45754</v>
      </c>
      <c r="B75" s="23" t="s">
        <v>165</v>
      </c>
      <c r="C75" s="23" t="s">
        <v>40</v>
      </c>
      <c r="D75" s="23" t="s">
        <v>51</v>
      </c>
      <c r="E75" s="8" t="s">
        <v>156</v>
      </c>
      <c r="F75" s="16" t="s">
        <v>157</v>
      </c>
      <c r="G75" s="9"/>
    </row>
    <row r="76" spans="1:7" ht="39.950000000000003" customHeight="1" x14ac:dyDescent="0.25">
      <c r="A76" s="22">
        <v>45754</v>
      </c>
      <c r="B76" s="23" t="s">
        <v>155</v>
      </c>
      <c r="C76" s="23"/>
      <c r="D76" s="23"/>
      <c r="E76" s="8" t="s">
        <v>156</v>
      </c>
      <c r="F76" s="16" t="s">
        <v>157</v>
      </c>
      <c r="G76" s="9"/>
    </row>
    <row r="77" spans="1:7" ht="39.950000000000003" customHeight="1" x14ac:dyDescent="0.25">
      <c r="A77" s="22">
        <v>45755</v>
      </c>
      <c r="B77" s="23" t="s">
        <v>166</v>
      </c>
      <c r="C77" s="23" t="s">
        <v>129</v>
      </c>
      <c r="D77" s="23" t="s">
        <v>63</v>
      </c>
      <c r="E77" s="8" t="s">
        <v>156</v>
      </c>
      <c r="F77" s="16" t="s">
        <v>157</v>
      </c>
      <c r="G77" s="9"/>
    </row>
    <row r="78" spans="1:7" ht="39.950000000000003" customHeight="1" x14ac:dyDescent="0.25">
      <c r="A78" s="22">
        <v>45756</v>
      </c>
      <c r="B78" s="23" t="s">
        <v>167</v>
      </c>
      <c r="C78" s="23" t="s">
        <v>133</v>
      </c>
      <c r="D78" s="23" t="s">
        <v>139</v>
      </c>
      <c r="E78" s="8" t="s">
        <v>156</v>
      </c>
      <c r="F78" s="16" t="s">
        <v>157</v>
      </c>
      <c r="G78" s="9"/>
    </row>
    <row r="79" spans="1:7" ht="39.950000000000003" customHeight="1" x14ac:dyDescent="0.25">
      <c r="A79" s="22">
        <v>45757</v>
      </c>
      <c r="B79" s="23" t="s">
        <v>154</v>
      </c>
      <c r="C79" s="23"/>
      <c r="D79" s="23"/>
      <c r="E79" s="8" t="s">
        <v>156</v>
      </c>
      <c r="F79" s="16" t="s">
        <v>157</v>
      </c>
      <c r="G79" s="9"/>
    </row>
    <row r="80" spans="1:7" ht="39.950000000000003" customHeight="1" x14ac:dyDescent="0.25">
      <c r="A80" s="22">
        <v>45758</v>
      </c>
      <c r="B80" s="23" t="s">
        <v>164</v>
      </c>
      <c r="C80" s="23" t="s">
        <v>111</v>
      </c>
      <c r="D80" s="23" t="s">
        <v>88</v>
      </c>
      <c r="E80" s="8" t="s">
        <v>156</v>
      </c>
      <c r="F80" s="16" t="s">
        <v>157</v>
      </c>
      <c r="G80" s="9"/>
    </row>
    <row r="81" spans="1:7" ht="39.950000000000003" customHeight="1" x14ac:dyDescent="0.25">
      <c r="A81" s="22">
        <v>45758</v>
      </c>
      <c r="B81" s="23" t="s">
        <v>18</v>
      </c>
      <c r="C81" s="23" t="s">
        <v>82</v>
      </c>
      <c r="D81" s="23" t="s">
        <v>77</v>
      </c>
      <c r="E81" s="8" t="s">
        <v>156</v>
      </c>
      <c r="F81" s="16" t="s">
        <v>157</v>
      </c>
      <c r="G81" s="9"/>
    </row>
    <row r="82" spans="1:7" ht="39.950000000000003" customHeight="1" x14ac:dyDescent="0.25">
      <c r="A82" s="22">
        <v>45761</v>
      </c>
      <c r="B82" s="23" t="s">
        <v>165</v>
      </c>
      <c r="C82" s="23" t="s">
        <v>120</v>
      </c>
      <c r="D82" s="23" t="s">
        <v>53</v>
      </c>
      <c r="E82" s="8" t="s">
        <v>156</v>
      </c>
      <c r="F82" s="16" t="s">
        <v>157</v>
      </c>
      <c r="G82" s="9"/>
    </row>
    <row r="83" spans="1:7" ht="39.950000000000003" customHeight="1" x14ac:dyDescent="0.25">
      <c r="A83" s="22">
        <v>45761</v>
      </c>
      <c r="B83" s="23" t="s">
        <v>169</v>
      </c>
      <c r="C83" s="23" t="s">
        <v>113</v>
      </c>
      <c r="D83" s="23" t="s">
        <v>72</v>
      </c>
      <c r="E83" s="8" t="s">
        <v>156</v>
      </c>
      <c r="F83" s="16" t="s">
        <v>157</v>
      </c>
      <c r="G83" s="9"/>
    </row>
    <row r="84" spans="1:7" ht="39.950000000000003" customHeight="1" x14ac:dyDescent="0.25">
      <c r="A84" s="22">
        <v>45761</v>
      </c>
      <c r="B84" s="23" t="s">
        <v>155</v>
      </c>
      <c r="C84" s="23"/>
      <c r="D84" s="23"/>
      <c r="E84" s="8" t="s">
        <v>156</v>
      </c>
      <c r="F84" s="16" t="s">
        <v>157</v>
      </c>
      <c r="G84" s="9"/>
    </row>
    <row r="85" spans="1:7" ht="39.950000000000003" customHeight="1" x14ac:dyDescent="0.25">
      <c r="A85" s="22">
        <v>45762</v>
      </c>
      <c r="B85" s="23" t="s">
        <v>166</v>
      </c>
      <c r="C85" s="23" t="s">
        <v>140</v>
      </c>
      <c r="D85" s="23" t="s">
        <v>141</v>
      </c>
      <c r="E85" s="8" t="s">
        <v>156</v>
      </c>
      <c r="F85" s="16" t="s">
        <v>157</v>
      </c>
      <c r="G85" s="9"/>
    </row>
    <row r="86" spans="1:7" ht="39.950000000000003" customHeight="1" x14ac:dyDescent="0.25">
      <c r="A86" s="22">
        <v>45762</v>
      </c>
      <c r="B86" s="23" t="s">
        <v>164</v>
      </c>
      <c r="C86" s="23" t="s">
        <v>124</v>
      </c>
      <c r="D86" s="23" t="s">
        <v>31</v>
      </c>
      <c r="E86" s="8" t="s">
        <v>156</v>
      </c>
      <c r="F86" s="16" t="s">
        <v>157</v>
      </c>
      <c r="G86" s="9"/>
    </row>
    <row r="87" spans="1:7" ht="39.950000000000003" customHeight="1" x14ac:dyDescent="0.25">
      <c r="A87" s="22">
        <v>45763</v>
      </c>
      <c r="B87" s="23" t="s">
        <v>168</v>
      </c>
      <c r="C87" s="23" t="s">
        <v>40</v>
      </c>
      <c r="D87" s="23" t="s">
        <v>42</v>
      </c>
      <c r="E87" s="8" t="s">
        <v>156</v>
      </c>
      <c r="F87" s="16" t="s">
        <v>157</v>
      </c>
      <c r="G87" s="9"/>
    </row>
    <row r="88" spans="1:7" ht="39.950000000000003" customHeight="1" x14ac:dyDescent="0.25">
      <c r="A88" s="22">
        <v>45763</v>
      </c>
      <c r="B88" s="23" t="s">
        <v>168</v>
      </c>
      <c r="C88" s="23" t="s">
        <v>121</v>
      </c>
      <c r="D88" s="23" t="s">
        <v>47</v>
      </c>
      <c r="E88" s="8" t="s">
        <v>156</v>
      </c>
      <c r="F88" s="16" t="s">
        <v>157</v>
      </c>
      <c r="G88" s="9"/>
    </row>
    <row r="89" spans="1:7" ht="39.950000000000003" customHeight="1" x14ac:dyDescent="0.25">
      <c r="A89" s="22">
        <v>45763</v>
      </c>
      <c r="B89" s="23" t="s">
        <v>166</v>
      </c>
      <c r="C89" s="23" t="s">
        <v>107</v>
      </c>
      <c r="D89" s="23" t="s">
        <v>66</v>
      </c>
      <c r="E89" s="8" t="s">
        <v>156</v>
      </c>
      <c r="F89" s="16" t="s">
        <v>157</v>
      </c>
      <c r="G89" s="9"/>
    </row>
    <row r="90" spans="1:7" ht="39.950000000000003" customHeight="1" x14ac:dyDescent="0.25">
      <c r="A90" s="22">
        <v>45764</v>
      </c>
      <c r="B90" s="23" t="s">
        <v>167</v>
      </c>
      <c r="C90" s="23" t="s">
        <v>106</v>
      </c>
      <c r="D90" s="23" t="s">
        <v>59</v>
      </c>
      <c r="E90" s="8" t="s">
        <v>156</v>
      </c>
      <c r="F90" s="16" t="s">
        <v>157</v>
      </c>
      <c r="G90" s="9"/>
    </row>
    <row r="91" spans="1:7" ht="39.950000000000003" customHeight="1" x14ac:dyDescent="0.25">
      <c r="A91" s="22">
        <v>45764</v>
      </c>
      <c r="B91" s="23" t="s">
        <v>154</v>
      </c>
      <c r="C91" s="23"/>
      <c r="D91" s="23"/>
      <c r="E91" s="8" t="s">
        <v>156</v>
      </c>
      <c r="F91" s="16" t="s">
        <v>157</v>
      </c>
      <c r="G91" s="9"/>
    </row>
    <row r="92" spans="1:7" ht="39.950000000000003" customHeight="1" x14ac:dyDescent="0.25">
      <c r="A92" s="22">
        <v>45768</v>
      </c>
      <c r="B92" s="23" t="s">
        <v>164</v>
      </c>
      <c r="C92" s="23" t="s">
        <v>142</v>
      </c>
      <c r="D92" s="23" t="s">
        <v>25</v>
      </c>
      <c r="E92" s="8" t="s">
        <v>156</v>
      </c>
      <c r="F92" s="16" t="s">
        <v>157</v>
      </c>
      <c r="G92" s="9"/>
    </row>
    <row r="93" spans="1:7" ht="39.950000000000003" customHeight="1" x14ac:dyDescent="0.25">
      <c r="A93" s="22">
        <v>45768</v>
      </c>
      <c r="B93" s="23" t="s">
        <v>163</v>
      </c>
      <c r="C93" s="23" t="s">
        <v>167</v>
      </c>
      <c r="D93" s="23" t="s">
        <v>75</v>
      </c>
      <c r="E93" s="8" t="s">
        <v>156</v>
      </c>
      <c r="F93" s="16" t="s">
        <v>157</v>
      </c>
      <c r="G93" s="9"/>
    </row>
    <row r="94" spans="1:7" ht="39.950000000000003" customHeight="1" x14ac:dyDescent="0.25">
      <c r="A94" s="22">
        <v>45768</v>
      </c>
      <c r="B94" s="23" t="s">
        <v>155</v>
      </c>
      <c r="C94" s="23"/>
      <c r="D94" s="23"/>
      <c r="E94" s="8" t="s">
        <v>156</v>
      </c>
      <c r="F94" s="16" t="s">
        <v>157</v>
      </c>
      <c r="G94" s="9"/>
    </row>
    <row r="95" spans="1:7" ht="39.950000000000003" customHeight="1" x14ac:dyDescent="0.25">
      <c r="A95" s="22">
        <v>45771</v>
      </c>
      <c r="B95" s="23" t="s">
        <v>168</v>
      </c>
      <c r="C95" s="23" t="s">
        <v>116</v>
      </c>
      <c r="D95" s="23" t="s">
        <v>95</v>
      </c>
      <c r="E95" s="8" t="s">
        <v>156</v>
      </c>
      <c r="F95" s="16" t="s">
        <v>157</v>
      </c>
      <c r="G95" s="9"/>
    </row>
    <row r="96" spans="1:7" ht="39.950000000000003" customHeight="1" x14ac:dyDescent="0.25">
      <c r="A96" s="22">
        <v>45771</v>
      </c>
      <c r="B96" s="23" t="s">
        <v>154</v>
      </c>
      <c r="C96" s="23"/>
      <c r="D96" s="23"/>
      <c r="E96" s="8" t="s">
        <v>156</v>
      </c>
      <c r="F96" s="16" t="s">
        <v>157</v>
      </c>
      <c r="G96" s="9"/>
    </row>
    <row r="97" spans="1:7" ht="39.950000000000003" customHeight="1" x14ac:dyDescent="0.25">
      <c r="A97" s="22">
        <v>45772</v>
      </c>
      <c r="B97" s="23" t="s">
        <v>168</v>
      </c>
      <c r="C97" s="23" t="s">
        <v>143</v>
      </c>
      <c r="D97" s="23" t="s">
        <v>37</v>
      </c>
      <c r="E97" s="8" t="s">
        <v>156</v>
      </c>
      <c r="F97" s="16" t="s">
        <v>157</v>
      </c>
      <c r="G97" s="9"/>
    </row>
    <row r="98" spans="1:7" ht="39.950000000000003" customHeight="1" x14ac:dyDescent="0.25">
      <c r="A98" s="22">
        <v>45775</v>
      </c>
      <c r="B98" s="23" t="s">
        <v>169</v>
      </c>
      <c r="C98" s="23" t="s">
        <v>106</v>
      </c>
      <c r="D98" s="23" t="s">
        <v>73</v>
      </c>
      <c r="E98" s="8" t="s">
        <v>156</v>
      </c>
      <c r="F98" s="16" t="s">
        <v>157</v>
      </c>
      <c r="G98" s="9"/>
    </row>
    <row r="99" spans="1:7" ht="39.950000000000003" customHeight="1" x14ac:dyDescent="0.25">
      <c r="A99" s="22">
        <v>45775</v>
      </c>
      <c r="B99" s="23" t="s">
        <v>155</v>
      </c>
      <c r="C99" s="23"/>
      <c r="D99" s="23"/>
      <c r="E99" s="8" t="s">
        <v>156</v>
      </c>
      <c r="F99" s="16" t="s">
        <v>157</v>
      </c>
      <c r="G99" s="9"/>
    </row>
    <row r="100" spans="1:7" ht="39.950000000000003" customHeight="1" x14ac:dyDescent="0.25">
      <c r="A100" s="22">
        <v>45776</v>
      </c>
      <c r="B100" s="23" t="s">
        <v>164</v>
      </c>
      <c r="C100" s="23" t="s">
        <v>114</v>
      </c>
      <c r="D100" s="23" t="s">
        <v>32</v>
      </c>
      <c r="E100" s="8" t="s">
        <v>156</v>
      </c>
      <c r="F100" s="16" t="s">
        <v>157</v>
      </c>
      <c r="G100" s="9"/>
    </row>
    <row r="101" spans="1:7" ht="39.950000000000003" customHeight="1" x14ac:dyDescent="0.25">
      <c r="A101" s="22">
        <v>45776</v>
      </c>
      <c r="B101" s="23" t="s">
        <v>168</v>
      </c>
      <c r="C101" s="23" t="s">
        <v>124</v>
      </c>
      <c r="D101" s="23" t="s">
        <v>48</v>
      </c>
      <c r="E101" s="8" t="s">
        <v>156</v>
      </c>
      <c r="F101" s="16" t="s">
        <v>157</v>
      </c>
      <c r="G101" s="9"/>
    </row>
    <row r="102" spans="1:7" ht="39.950000000000003" customHeight="1" x14ac:dyDescent="0.25">
      <c r="A102" s="22">
        <v>45776</v>
      </c>
      <c r="B102" s="23" t="s">
        <v>165</v>
      </c>
      <c r="C102" s="23" t="s">
        <v>123</v>
      </c>
      <c r="D102" s="23" t="s">
        <v>54</v>
      </c>
      <c r="E102" s="8" t="s">
        <v>156</v>
      </c>
      <c r="F102" s="16" t="s">
        <v>157</v>
      </c>
      <c r="G102" s="9"/>
    </row>
    <row r="103" spans="1:7" ht="39.950000000000003" customHeight="1" x14ac:dyDescent="0.25">
      <c r="A103" s="22">
        <v>45777</v>
      </c>
      <c r="B103" s="23" t="s">
        <v>166</v>
      </c>
      <c r="C103" s="23" t="s">
        <v>163</v>
      </c>
      <c r="D103" s="23" t="s">
        <v>67</v>
      </c>
      <c r="E103" s="8" t="s">
        <v>156</v>
      </c>
      <c r="F103" s="16" t="s">
        <v>157</v>
      </c>
      <c r="G103" s="9"/>
    </row>
    <row r="104" spans="1:7" ht="39.950000000000003" customHeight="1" x14ac:dyDescent="0.25">
      <c r="A104" s="22">
        <v>45778</v>
      </c>
      <c r="B104" s="23" t="s">
        <v>167</v>
      </c>
      <c r="C104" s="23" t="s">
        <v>125</v>
      </c>
      <c r="D104" s="23" t="s">
        <v>60</v>
      </c>
      <c r="E104" s="8" t="s">
        <v>156</v>
      </c>
      <c r="F104" s="16" t="s">
        <v>157</v>
      </c>
      <c r="G104" s="9"/>
    </row>
    <row r="105" spans="1:7" ht="39.950000000000003" customHeight="1" x14ac:dyDescent="0.25">
      <c r="A105" s="22">
        <v>45778</v>
      </c>
      <c r="B105" s="23" t="s">
        <v>154</v>
      </c>
      <c r="C105" s="23"/>
      <c r="D105" s="23"/>
      <c r="E105" s="8" t="s">
        <v>156</v>
      </c>
      <c r="F105" s="16" t="s">
        <v>157</v>
      </c>
      <c r="G105" s="9"/>
    </row>
    <row r="106" spans="1:7" ht="39.950000000000003" customHeight="1" x14ac:dyDescent="0.25">
      <c r="A106" s="22">
        <v>45782</v>
      </c>
      <c r="B106" s="23" t="s">
        <v>155</v>
      </c>
      <c r="C106" s="23"/>
      <c r="D106" s="23"/>
      <c r="E106" s="8" t="s">
        <v>156</v>
      </c>
      <c r="F106" s="16" t="s">
        <v>157</v>
      </c>
      <c r="G106" s="9"/>
    </row>
    <row r="107" spans="1:7" ht="39.950000000000003" customHeight="1" x14ac:dyDescent="0.25">
      <c r="A107" s="22">
        <v>45785</v>
      </c>
      <c r="B107" s="23" t="s">
        <v>154</v>
      </c>
      <c r="C107" s="23"/>
      <c r="D107" s="23"/>
      <c r="E107" s="8" t="s">
        <v>156</v>
      </c>
      <c r="F107" s="16" t="s">
        <v>157</v>
      </c>
      <c r="G107" s="9"/>
    </row>
    <row r="108" spans="1:7" ht="39.950000000000003" customHeight="1" x14ac:dyDescent="0.25">
      <c r="A108" s="22">
        <v>45786</v>
      </c>
      <c r="B108" s="23" t="s">
        <v>168</v>
      </c>
      <c r="C108" s="23" t="s">
        <v>127</v>
      </c>
      <c r="D108" s="23" t="s">
        <v>38</v>
      </c>
      <c r="E108" s="8" t="s">
        <v>156</v>
      </c>
      <c r="F108" s="16" t="s">
        <v>157</v>
      </c>
      <c r="G108" s="9"/>
    </row>
    <row r="109" spans="1:7" ht="39.950000000000003" customHeight="1" x14ac:dyDescent="0.25">
      <c r="A109" s="22">
        <v>45786</v>
      </c>
      <c r="B109" s="23" t="s">
        <v>164</v>
      </c>
      <c r="C109" s="23" t="s">
        <v>123</v>
      </c>
      <c r="D109" s="23" t="s">
        <v>89</v>
      </c>
      <c r="E109" s="8" t="s">
        <v>156</v>
      </c>
      <c r="F109" s="16" t="s">
        <v>157</v>
      </c>
      <c r="G109" s="9"/>
    </row>
    <row r="110" spans="1:7" ht="39.950000000000003" customHeight="1" x14ac:dyDescent="0.25">
      <c r="A110" s="22">
        <v>45789</v>
      </c>
      <c r="B110" s="23" t="s">
        <v>165</v>
      </c>
      <c r="C110" s="23" t="s">
        <v>117</v>
      </c>
      <c r="D110" s="23" t="s">
        <v>52</v>
      </c>
      <c r="E110" s="8" t="s">
        <v>156</v>
      </c>
      <c r="F110" s="16" t="s">
        <v>157</v>
      </c>
      <c r="G110" s="9"/>
    </row>
    <row r="111" spans="1:7" ht="39.950000000000003" customHeight="1" x14ac:dyDescent="0.25">
      <c r="A111" s="22">
        <v>45789</v>
      </c>
      <c r="B111" s="23" t="s">
        <v>163</v>
      </c>
      <c r="C111" s="23" t="s">
        <v>169</v>
      </c>
      <c r="D111" s="23" t="s">
        <v>105</v>
      </c>
      <c r="E111" s="8" t="s">
        <v>156</v>
      </c>
      <c r="F111" s="16" t="s">
        <v>157</v>
      </c>
      <c r="G111" s="9"/>
    </row>
    <row r="112" spans="1:7" ht="39.950000000000003" customHeight="1" x14ac:dyDescent="0.25">
      <c r="A112" s="22">
        <v>45789</v>
      </c>
      <c r="B112" s="23" t="s">
        <v>155</v>
      </c>
      <c r="C112" s="23"/>
      <c r="D112" s="23"/>
      <c r="E112" s="8" t="s">
        <v>156</v>
      </c>
      <c r="F112" s="16" t="s">
        <v>157</v>
      </c>
      <c r="G112" s="9"/>
    </row>
    <row r="113" spans="1:7" ht="39.950000000000003" customHeight="1" x14ac:dyDescent="0.25">
      <c r="A113" s="22">
        <v>45791</v>
      </c>
      <c r="B113" s="23" t="s">
        <v>167</v>
      </c>
      <c r="C113" s="23" t="s">
        <v>144</v>
      </c>
      <c r="D113" s="23" t="s">
        <v>57</v>
      </c>
      <c r="E113" s="8" t="s">
        <v>156</v>
      </c>
      <c r="F113" s="16" t="s">
        <v>157</v>
      </c>
      <c r="G113" s="9"/>
    </row>
    <row r="114" spans="1:7" ht="39.950000000000003" customHeight="1" x14ac:dyDescent="0.25">
      <c r="A114" s="22">
        <v>45792</v>
      </c>
      <c r="B114" s="23" t="s">
        <v>154</v>
      </c>
      <c r="C114" s="23"/>
      <c r="D114" s="23"/>
      <c r="E114" s="8" t="s">
        <v>156</v>
      </c>
      <c r="F114" s="16" t="s">
        <v>157</v>
      </c>
      <c r="G114" s="9"/>
    </row>
    <row r="115" spans="1:7" ht="39.950000000000003" customHeight="1" x14ac:dyDescent="0.25">
      <c r="A115" s="22">
        <v>45793</v>
      </c>
      <c r="B115" s="23" t="s">
        <v>164</v>
      </c>
      <c r="C115" s="23" t="s">
        <v>113</v>
      </c>
      <c r="D115" s="23" t="s">
        <v>90</v>
      </c>
      <c r="E115" s="8" t="s">
        <v>156</v>
      </c>
      <c r="F115" s="16" t="s">
        <v>157</v>
      </c>
      <c r="G115" s="9"/>
    </row>
    <row r="116" spans="1:7" ht="39.950000000000003" customHeight="1" x14ac:dyDescent="0.25">
      <c r="A116" s="22">
        <v>45796</v>
      </c>
      <c r="B116" s="23" t="s">
        <v>164</v>
      </c>
      <c r="C116" s="23" t="s">
        <v>24</v>
      </c>
      <c r="D116" s="23" t="s">
        <v>26</v>
      </c>
      <c r="E116" s="8" t="s">
        <v>156</v>
      </c>
      <c r="F116" s="16" t="s">
        <v>157</v>
      </c>
      <c r="G116" s="9"/>
    </row>
    <row r="117" spans="1:7" ht="39.950000000000003" customHeight="1" x14ac:dyDescent="0.25">
      <c r="A117" s="22">
        <v>45796</v>
      </c>
      <c r="B117" s="23" t="s">
        <v>155</v>
      </c>
      <c r="C117" s="23"/>
      <c r="D117" s="23"/>
      <c r="E117" s="8" t="s">
        <v>156</v>
      </c>
      <c r="F117" s="16" t="s">
        <v>157</v>
      </c>
      <c r="G117" s="9"/>
    </row>
    <row r="118" spans="1:7" ht="39.950000000000003" customHeight="1" x14ac:dyDescent="0.25">
      <c r="A118" s="22">
        <v>45799</v>
      </c>
      <c r="B118" s="23" t="s">
        <v>168</v>
      </c>
      <c r="C118" s="23" t="s">
        <v>125</v>
      </c>
      <c r="D118" s="23" t="s">
        <v>96</v>
      </c>
      <c r="E118" s="8" t="s">
        <v>156</v>
      </c>
      <c r="F118" s="16" t="s">
        <v>157</v>
      </c>
      <c r="G118" s="9"/>
    </row>
    <row r="119" spans="1:7" ht="39.950000000000003" customHeight="1" x14ac:dyDescent="0.25">
      <c r="A119" s="22">
        <v>45799</v>
      </c>
      <c r="B119" s="23" t="s">
        <v>154</v>
      </c>
      <c r="C119" s="23"/>
      <c r="D119" s="23"/>
      <c r="E119" s="8" t="s">
        <v>156</v>
      </c>
      <c r="F119" s="16" t="s">
        <v>157</v>
      </c>
      <c r="G119" s="9"/>
    </row>
    <row r="120" spans="1:7" ht="39.950000000000003" customHeight="1" x14ac:dyDescent="0.25">
      <c r="A120" s="22">
        <v>45800</v>
      </c>
      <c r="B120" s="23" t="s">
        <v>168</v>
      </c>
      <c r="C120" s="23" t="s">
        <v>33</v>
      </c>
      <c r="D120" s="23" t="s">
        <v>39</v>
      </c>
      <c r="E120" s="8" t="s">
        <v>156</v>
      </c>
      <c r="F120" s="16" t="s">
        <v>157</v>
      </c>
      <c r="G120" s="9"/>
    </row>
    <row r="121" spans="1:7" ht="39.950000000000003" customHeight="1" x14ac:dyDescent="0.25">
      <c r="A121" s="22">
        <v>45803</v>
      </c>
      <c r="B121" s="23" t="s">
        <v>155</v>
      </c>
      <c r="C121" s="23"/>
      <c r="D121" s="23"/>
      <c r="E121" s="8" t="s">
        <v>156</v>
      </c>
      <c r="F121" s="16" t="s">
        <v>157</v>
      </c>
      <c r="G121" s="9"/>
    </row>
    <row r="122" spans="1:7" ht="39.950000000000003" customHeight="1" x14ac:dyDescent="0.25">
      <c r="A122" s="22">
        <v>45806</v>
      </c>
      <c r="B122" s="23" t="s">
        <v>154</v>
      </c>
      <c r="C122" s="23"/>
      <c r="D122" s="23"/>
      <c r="E122" s="8" t="s">
        <v>156</v>
      </c>
      <c r="F122" s="16" t="s">
        <v>157</v>
      </c>
      <c r="G122" s="9"/>
    </row>
    <row r="123" spans="1:7" ht="39.950000000000003" customHeight="1" x14ac:dyDescent="0.25">
      <c r="A123" s="22">
        <v>45810</v>
      </c>
      <c r="B123" s="23" t="s">
        <v>155</v>
      </c>
      <c r="C123" s="23"/>
      <c r="D123" s="23"/>
      <c r="E123" s="8" t="s">
        <v>156</v>
      </c>
      <c r="F123" s="16" t="s">
        <v>157</v>
      </c>
      <c r="G123" s="9"/>
    </row>
    <row r="124" spans="1:7" ht="39.950000000000003" customHeight="1" x14ac:dyDescent="0.25">
      <c r="A124" s="22">
        <v>45813</v>
      </c>
      <c r="B124" s="23" t="s">
        <v>154</v>
      </c>
      <c r="C124" s="23"/>
      <c r="D124" s="23"/>
      <c r="E124" s="8" t="s">
        <v>156</v>
      </c>
      <c r="F124" s="16" t="s">
        <v>157</v>
      </c>
      <c r="G124" s="9"/>
    </row>
    <row r="125" spans="1:7" ht="39.950000000000003" customHeight="1" x14ac:dyDescent="0.25">
      <c r="A125" s="22">
        <v>45817</v>
      </c>
      <c r="B125" s="23" t="s">
        <v>155</v>
      </c>
      <c r="C125" s="23"/>
      <c r="D125" s="23"/>
      <c r="E125" s="8" t="s">
        <v>156</v>
      </c>
      <c r="F125" s="16" t="s">
        <v>157</v>
      </c>
      <c r="G125" s="9"/>
    </row>
    <row r="126" spans="1:7" ht="39.950000000000003" customHeight="1" x14ac:dyDescent="0.25">
      <c r="A126" s="22">
        <v>45820</v>
      </c>
      <c r="B126" s="23" t="s">
        <v>154</v>
      </c>
      <c r="C126" s="23"/>
      <c r="D126" s="23"/>
      <c r="E126" s="8" t="s">
        <v>156</v>
      </c>
      <c r="F126" s="16" t="s">
        <v>157</v>
      </c>
      <c r="G126" s="9"/>
    </row>
    <row r="127" spans="1:7" ht="39.950000000000003" customHeight="1" x14ac:dyDescent="0.25">
      <c r="A127" s="22">
        <v>45824</v>
      </c>
      <c r="B127" s="23" t="s">
        <v>155</v>
      </c>
      <c r="C127" s="23"/>
      <c r="D127" s="23"/>
      <c r="E127" s="8" t="s">
        <v>156</v>
      </c>
      <c r="F127" s="16" t="s">
        <v>157</v>
      </c>
      <c r="G127" s="9"/>
    </row>
  </sheetData>
  <mergeCells count="1">
    <mergeCell ref="A1:G1"/>
  </mergeCells>
  <printOptions horizontalCentered="1" verticalCentered="1"/>
  <pageMargins left="0" right="0" top="0.19685039370078741" bottom="0.15748031496062992" header="0" footer="0"/>
  <pageSetup paperSize="9" scale="92" fitToHeight="0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DE03F-05F7-4551-9E01-CCBC55C33FC8}">
  <dimension ref="A1:M91"/>
  <sheetViews>
    <sheetView workbookViewId="0">
      <selection activeCell="I8" sqref="I8:M17"/>
    </sheetView>
  </sheetViews>
  <sheetFormatPr defaultRowHeight="15" x14ac:dyDescent="0.25"/>
  <cols>
    <col min="1" max="1" width="26" style="27" bestFit="1" customWidth="1"/>
    <col min="2" max="3" width="16.7109375" bestFit="1" customWidth="1"/>
    <col min="4" max="4" width="12" bestFit="1" customWidth="1"/>
    <col min="7" max="7" width="21.7109375" bestFit="1" customWidth="1"/>
    <col min="9" max="9" width="10" bestFit="1" customWidth="1"/>
    <col min="11" max="11" width="16.7109375" bestFit="1" customWidth="1"/>
    <col min="12" max="12" width="12.28515625" customWidth="1"/>
  </cols>
  <sheetData>
    <row r="1" spans="1:13" ht="15.75" x14ac:dyDescent="0.25">
      <c r="A1" s="39" t="s">
        <v>280</v>
      </c>
      <c r="B1" s="40"/>
      <c r="C1" s="41" t="s">
        <v>265</v>
      </c>
      <c r="D1" s="41" t="s">
        <v>270</v>
      </c>
      <c r="I1" s="37">
        <v>46399</v>
      </c>
      <c r="K1" s="33" t="s">
        <v>262</v>
      </c>
      <c r="L1" s="33" t="s">
        <v>145</v>
      </c>
      <c r="M1" t="s">
        <v>172</v>
      </c>
    </row>
    <row r="2" spans="1:13" ht="15.75" x14ac:dyDescent="0.25">
      <c r="A2" s="39" t="s">
        <v>272</v>
      </c>
      <c r="B2" s="40"/>
      <c r="C2" s="41" t="s">
        <v>175</v>
      </c>
      <c r="D2" s="42" t="s">
        <v>270</v>
      </c>
      <c r="I2" s="37">
        <v>46456</v>
      </c>
      <c r="K2" s="33" t="s">
        <v>265</v>
      </c>
      <c r="L2" s="33" t="s">
        <v>145</v>
      </c>
      <c r="M2" t="s">
        <v>172</v>
      </c>
    </row>
    <row r="3" spans="1:13" ht="15.75" x14ac:dyDescent="0.25">
      <c r="A3" s="39" t="s">
        <v>277</v>
      </c>
      <c r="B3" s="40"/>
      <c r="C3" s="41" t="s">
        <v>261</v>
      </c>
      <c r="D3" s="41" t="s">
        <v>270</v>
      </c>
      <c r="I3" s="37">
        <v>46485</v>
      </c>
      <c r="K3" s="33" t="s">
        <v>176</v>
      </c>
      <c r="L3" s="33" t="s">
        <v>145</v>
      </c>
      <c r="M3" t="s">
        <v>172</v>
      </c>
    </row>
    <row r="4" spans="1:13" ht="15.75" x14ac:dyDescent="0.25">
      <c r="A4" s="39" t="s">
        <v>271</v>
      </c>
      <c r="B4" s="40"/>
      <c r="C4" s="41" t="s">
        <v>268</v>
      </c>
      <c r="D4" s="41" t="s">
        <v>265</v>
      </c>
      <c r="I4" s="37">
        <v>46510</v>
      </c>
      <c r="K4" s="33" t="s">
        <v>266</v>
      </c>
      <c r="L4" s="33" t="s">
        <v>145</v>
      </c>
      <c r="M4" t="s">
        <v>172</v>
      </c>
    </row>
    <row r="5" spans="1:13" ht="15.75" x14ac:dyDescent="0.25">
      <c r="A5" s="39" t="s">
        <v>276</v>
      </c>
      <c r="B5" s="40"/>
      <c r="C5" s="41" t="s">
        <v>259</v>
      </c>
      <c r="D5" s="41" t="s">
        <v>265</v>
      </c>
      <c r="I5" s="37">
        <v>46533</v>
      </c>
      <c r="K5" s="33" t="s">
        <v>175</v>
      </c>
      <c r="L5" s="33" t="s">
        <v>145</v>
      </c>
      <c r="M5" t="s">
        <v>172</v>
      </c>
    </row>
    <row r="6" spans="1:13" ht="15.75" x14ac:dyDescent="0.25">
      <c r="A6" s="39" t="s">
        <v>283</v>
      </c>
      <c r="B6" s="49"/>
      <c r="C6" s="41" t="s">
        <v>270</v>
      </c>
      <c r="D6" s="41" t="s">
        <v>176</v>
      </c>
      <c r="I6" s="38">
        <v>46525</v>
      </c>
      <c r="K6" s="34" t="s">
        <v>263</v>
      </c>
      <c r="L6" s="34" t="s">
        <v>145</v>
      </c>
      <c r="M6" t="s">
        <v>172</v>
      </c>
    </row>
    <row r="7" spans="1:13" ht="15.75" x14ac:dyDescent="0.25">
      <c r="A7" s="39" t="s">
        <v>269</v>
      </c>
      <c r="B7" s="40"/>
      <c r="C7" s="41" t="s">
        <v>265</v>
      </c>
      <c r="D7" s="41" t="s">
        <v>176</v>
      </c>
      <c r="I7" s="37">
        <v>46394</v>
      </c>
      <c r="K7" s="33" t="s">
        <v>261</v>
      </c>
      <c r="L7" s="33" t="s">
        <v>145</v>
      </c>
      <c r="M7" t="s">
        <v>172</v>
      </c>
    </row>
    <row r="8" spans="1:13" ht="15.75" x14ac:dyDescent="0.25">
      <c r="A8" s="39" t="s">
        <v>277</v>
      </c>
      <c r="B8" s="45"/>
      <c r="C8" s="41" t="s">
        <v>175</v>
      </c>
      <c r="D8" s="41" t="s">
        <v>176</v>
      </c>
      <c r="I8" s="37">
        <v>46406</v>
      </c>
      <c r="K8" s="33" t="s">
        <v>145</v>
      </c>
      <c r="L8" s="33" t="s">
        <v>260</v>
      </c>
      <c r="M8" t="s">
        <v>172</v>
      </c>
    </row>
    <row r="9" spans="1:13" ht="15.75" x14ac:dyDescent="0.25">
      <c r="A9" s="39" t="s">
        <v>274</v>
      </c>
      <c r="B9" s="40"/>
      <c r="C9" s="41" t="s">
        <v>259</v>
      </c>
      <c r="D9" s="42" t="s">
        <v>176</v>
      </c>
      <c r="I9" s="37">
        <v>46413</v>
      </c>
      <c r="K9" s="33" t="s">
        <v>145</v>
      </c>
      <c r="L9" s="33" t="s">
        <v>20</v>
      </c>
      <c r="M9" t="s">
        <v>172</v>
      </c>
    </row>
    <row r="10" spans="1:13" ht="15.75" x14ac:dyDescent="0.25">
      <c r="A10" s="39" t="s">
        <v>275</v>
      </c>
      <c r="B10" s="40"/>
      <c r="C10" s="41" t="s">
        <v>265</v>
      </c>
      <c r="D10" s="41" t="s">
        <v>175</v>
      </c>
      <c r="I10" s="37">
        <v>46441</v>
      </c>
      <c r="K10" s="33" t="s">
        <v>145</v>
      </c>
      <c r="L10" s="33" t="s">
        <v>171</v>
      </c>
      <c r="M10" t="s">
        <v>172</v>
      </c>
    </row>
    <row r="11" spans="1:13" ht="15.75" x14ac:dyDescent="0.25">
      <c r="A11" s="39" t="s">
        <v>279</v>
      </c>
      <c r="B11" s="47"/>
      <c r="C11" s="41" t="s">
        <v>261</v>
      </c>
      <c r="D11" s="41" t="s">
        <v>175</v>
      </c>
      <c r="I11" s="37">
        <v>46469</v>
      </c>
      <c r="K11" s="36" t="s">
        <v>145</v>
      </c>
      <c r="L11" s="36" t="s">
        <v>259</v>
      </c>
      <c r="M11" t="s">
        <v>172</v>
      </c>
    </row>
    <row r="12" spans="1:13" ht="15.75" x14ac:dyDescent="0.25">
      <c r="A12" s="39" t="s">
        <v>275</v>
      </c>
      <c r="B12" s="40"/>
      <c r="C12" s="41" t="s">
        <v>270</v>
      </c>
      <c r="D12" s="41" t="s">
        <v>268</v>
      </c>
      <c r="I12" s="37">
        <v>46497</v>
      </c>
      <c r="K12" s="33" t="s">
        <v>145</v>
      </c>
      <c r="L12" s="33" t="s">
        <v>264</v>
      </c>
      <c r="M12" t="s">
        <v>172</v>
      </c>
    </row>
    <row r="13" spans="1:13" ht="15.75" x14ac:dyDescent="0.25">
      <c r="A13" s="39" t="s">
        <v>279</v>
      </c>
      <c r="B13" s="47"/>
      <c r="C13" s="41" t="s">
        <v>176</v>
      </c>
      <c r="D13" s="41" t="s">
        <v>268</v>
      </c>
    </row>
    <row r="14" spans="1:13" ht="15.75" x14ac:dyDescent="0.25">
      <c r="A14" s="39" t="s">
        <v>280</v>
      </c>
      <c r="B14" s="40"/>
      <c r="C14" s="41" t="s">
        <v>175</v>
      </c>
      <c r="D14" s="41" t="s">
        <v>268</v>
      </c>
      <c r="I14" s="37">
        <v>46448</v>
      </c>
      <c r="J14" s="40"/>
      <c r="K14" s="41" t="s">
        <v>145</v>
      </c>
      <c r="L14" s="41" t="s">
        <v>261</v>
      </c>
      <c r="M14" t="s">
        <v>248</v>
      </c>
    </row>
    <row r="15" spans="1:13" ht="15.75" x14ac:dyDescent="0.25">
      <c r="A15" s="39" t="s">
        <v>282</v>
      </c>
      <c r="B15" s="48"/>
      <c r="C15" s="41" t="s">
        <v>259</v>
      </c>
      <c r="D15" s="41" t="s">
        <v>268</v>
      </c>
      <c r="I15" s="37">
        <v>46476</v>
      </c>
      <c r="J15" s="40"/>
      <c r="K15" s="46" t="s">
        <v>145</v>
      </c>
      <c r="L15" s="46" t="s">
        <v>265</v>
      </c>
      <c r="M15" t="s">
        <v>248</v>
      </c>
    </row>
    <row r="16" spans="1:13" ht="15.75" x14ac:dyDescent="0.25">
      <c r="A16" s="39" t="s">
        <v>278</v>
      </c>
      <c r="B16" s="47"/>
      <c r="C16" s="41" t="s">
        <v>270</v>
      </c>
      <c r="D16" s="41" t="s">
        <v>259</v>
      </c>
      <c r="I16" s="37">
        <v>46490</v>
      </c>
      <c r="J16" s="47"/>
      <c r="K16" s="46" t="s">
        <v>145</v>
      </c>
      <c r="L16" s="41" t="s">
        <v>259</v>
      </c>
      <c r="M16" t="s">
        <v>248</v>
      </c>
    </row>
    <row r="17" spans="1:13" ht="15.75" x14ac:dyDescent="0.25">
      <c r="A17" s="39" t="s">
        <v>269</v>
      </c>
      <c r="B17" s="40"/>
      <c r="C17" s="41" t="s">
        <v>175</v>
      </c>
      <c r="D17" s="41" t="s">
        <v>259</v>
      </c>
      <c r="I17" s="37">
        <v>46504</v>
      </c>
      <c r="J17" s="48"/>
      <c r="K17" s="41" t="s">
        <v>145</v>
      </c>
      <c r="L17" s="41" t="s">
        <v>175</v>
      </c>
      <c r="M17" t="s">
        <v>248</v>
      </c>
    </row>
    <row r="18" spans="1:13" ht="15.75" x14ac:dyDescent="0.25">
      <c r="A18" s="39" t="s">
        <v>273</v>
      </c>
      <c r="B18" s="43"/>
      <c r="C18" s="41" t="s">
        <v>261</v>
      </c>
      <c r="D18" s="42" t="s">
        <v>259</v>
      </c>
    </row>
    <row r="19" spans="1:13" ht="15.75" x14ac:dyDescent="0.25">
      <c r="A19" s="39" t="s">
        <v>283</v>
      </c>
      <c r="B19" s="49"/>
      <c r="C19" s="41" t="s">
        <v>265</v>
      </c>
      <c r="D19" s="41" t="s">
        <v>261</v>
      </c>
    </row>
    <row r="20" spans="1:13" ht="15.75" x14ac:dyDescent="0.25">
      <c r="A20" s="39" t="s">
        <v>281</v>
      </c>
      <c r="B20" s="40"/>
      <c r="C20" s="41" t="s">
        <v>176</v>
      </c>
      <c r="D20" s="41" t="s">
        <v>261</v>
      </c>
    </row>
    <row r="21" spans="1:13" ht="15.75" x14ac:dyDescent="0.25">
      <c r="A21" s="39" t="s">
        <v>267</v>
      </c>
      <c r="B21" s="40"/>
      <c r="C21" s="41" t="s">
        <v>268</v>
      </c>
      <c r="D21" s="41" t="s">
        <v>261</v>
      </c>
    </row>
    <row r="29" spans="1:13" ht="15.75" x14ac:dyDescent="0.25">
      <c r="A29" s="39"/>
      <c r="B29" s="40"/>
      <c r="C29" s="41"/>
      <c r="D29" s="41"/>
    </row>
    <row r="30" spans="1:13" ht="15.75" x14ac:dyDescent="0.25">
      <c r="A30" s="39"/>
      <c r="B30" s="40"/>
      <c r="C30" s="41"/>
      <c r="D30" s="41"/>
    </row>
    <row r="31" spans="1:13" ht="15.75" x14ac:dyDescent="0.25">
      <c r="A31" s="39"/>
      <c r="B31" s="40"/>
      <c r="C31" s="41"/>
      <c r="D31" s="41"/>
    </row>
    <row r="32" spans="1:13" ht="15.75" x14ac:dyDescent="0.25">
      <c r="A32" s="39"/>
      <c r="B32" s="40"/>
      <c r="C32" s="41"/>
      <c r="D32" s="41"/>
    </row>
    <row r="33" spans="1:4" ht="15.75" x14ac:dyDescent="0.25">
      <c r="A33" s="44"/>
      <c r="B33" s="40"/>
      <c r="C33" s="41"/>
      <c r="D33" s="41"/>
    </row>
    <row r="34" spans="1:4" ht="15.75" x14ac:dyDescent="0.25">
      <c r="A34" s="44"/>
      <c r="B34" s="40"/>
      <c r="C34" s="41"/>
      <c r="D34" s="41"/>
    </row>
    <row r="35" spans="1:4" ht="15.75" x14ac:dyDescent="0.25">
      <c r="A35" s="39"/>
      <c r="B35" s="40"/>
      <c r="C35" s="41"/>
      <c r="D35" s="41"/>
    </row>
    <row r="36" spans="1:4" ht="15.75" x14ac:dyDescent="0.25">
      <c r="A36" s="39"/>
      <c r="B36" s="40"/>
      <c r="C36" s="41"/>
      <c r="D36" s="41"/>
    </row>
    <row r="37" spans="1:4" ht="15.75" x14ac:dyDescent="0.25">
      <c r="A37" s="39"/>
      <c r="B37" s="40"/>
      <c r="C37" s="41"/>
      <c r="D37" s="41"/>
    </row>
    <row r="38" spans="1:4" ht="15.75" x14ac:dyDescent="0.25">
      <c r="A38" s="39"/>
      <c r="B38" s="40"/>
      <c r="C38" s="41"/>
      <c r="D38" s="41"/>
    </row>
    <row r="39" spans="1:4" ht="15.75" x14ac:dyDescent="0.25">
      <c r="A39" s="39"/>
      <c r="B39" s="40"/>
      <c r="C39" s="41"/>
      <c r="D39" s="42"/>
    </row>
    <row r="40" spans="1:4" ht="15.75" x14ac:dyDescent="0.25">
      <c r="A40" s="39"/>
      <c r="B40" s="40"/>
      <c r="C40" s="41"/>
      <c r="D40" s="42"/>
    </row>
    <row r="54" spans="1:3" x14ac:dyDescent="0.25">
      <c r="A54" s="35"/>
      <c r="B54" s="33"/>
      <c r="C54" s="33"/>
    </row>
    <row r="55" spans="1:3" x14ac:dyDescent="0.25">
      <c r="A55" s="35"/>
      <c r="B55" s="33"/>
      <c r="C55" s="33"/>
    </row>
    <row r="56" spans="1:3" x14ac:dyDescent="0.25">
      <c r="A56" s="35"/>
      <c r="B56" s="33"/>
      <c r="C56" s="33"/>
    </row>
    <row r="57" spans="1:3" x14ac:dyDescent="0.25">
      <c r="A57" s="35"/>
      <c r="B57" s="33"/>
      <c r="C57" s="33"/>
    </row>
    <row r="58" spans="1:3" x14ac:dyDescent="0.25">
      <c r="A58" s="35"/>
      <c r="B58" s="33"/>
      <c r="C58" s="33"/>
    </row>
    <row r="59" spans="1:3" x14ac:dyDescent="0.25">
      <c r="A59" s="35"/>
      <c r="B59" s="36"/>
      <c r="C59" s="36"/>
    </row>
    <row r="91" spans="7:10" x14ac:dyDescent="0.25">
      <c r="G91" s="37">
        <v>46518</v>
      </c>
      <c r="H91" s="33" t="s">
        <v>145</v>
      </c>
      <c r="I91" s="33" t="s">
        <v>21</v>
      </c>
      <c r="J91" t="s">
        <v>172</v>
      </c>
    </row>
  </sheetData>
  <sortState xmlns:xlrd2="http://schemas.microsoft.com/office/spreadsheetml/2017/richdata2" ref="A1:D105">
    <sortCondition ref="D1:D105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9D9BC-8907-42E2-8329-13CDC21040FC}">
  <dimension ref="A1:E274"/>
  <sheetViews>
    <sheetView workbookViewId="0">
      <selection activeCell="A2" sqref="A2:G20"/>
    </sheetView>
  </sheetViews>
  <sheetFormatPr defaultRowHeight="15" x14ac:dyDescent="0.25"/>
  <cols>
    <col min="1" max="1" width="12" style="1" bestFit="1" customWidth="1"/>
    <col min="5" max="5" width="11.7109375" bestFit="1" customWidth="1"/>
  </cols>
  <sheetData>
    <row r="1" spans="1:2" x14ac:dyDescent="0.25">
      <c r="A1" s="1">
        <v>46245</v>
      </c>
      <c r="B1">
        <f>WEEKNUM(A1,1)</f>
        <v>33</v>
      </c>
    </row>
    <row r="2" spans="1:2" x14ac:dyDescent="0.25">
      <c r="A2" s="1">
        <f>A1+7</f>
        <v>46252</v>
      </c>
      <c r="B2">
        <f t="shared" ref="B2:B65" si="0">WEEKNUM(A2,1)</f>
        <v>34</v>
      </c>
    </row>
    <row r="3" spans="1:2" x14ac:dyDescent="0.25">
      <c r="A3" s="1">
        <f t="shared" ref="A3:A66" si="1">A2+7</f>
        <v>46259</v>
      </c>
      <c r="B3">
        <f t="shared" si="0"/>
        <v>35</v>
      </c>
    </row>
    <row r="4" spans="1:2" x14ac:dyDescent="0.25">
      <c r="A4" s="1">
        <f t="shared" si="1"/>
        <v>46266</v>
      </c>
      <c r="B4">
        <f t="shared" si="0"/>
        <v>36</v>
      </c>
    </row>
    <row r="5" spans="1:2" x14ac:dyDescent="0.25">
      <c r="A5" s="1">
        <f t="shared" si="1"/>
        <v>46273</v>
      </c>
      <c r="B5">
        <f t="shared" si="0"/>
        <v>37</v>
      </c>
    </row>
    <row r="6" spans="1:2" x14ac:dyDescent="0.25">
      <c r="A6" s="1">
        <f t="shared" si="1"/>
        <v>46280</v>
      </c>
      <c r="B6">
        <f t="shared" si="0"/>
        <v>38</v>
      </c>
    </row>
    <row r="7" spans="1:2" x14ac:dyDescent="0.25">
      <c r="A7" s="1">
        <f t="shared" si="1"/>
        <v>46287</v>
      </c>
      <c r="B7">
        <f t="shared" si="0"/>
        <v>39</v>
      </c>
    </row>
    <row r="8" spans="1:2" x14ac:dyDescent="0.25">
      <c r="A8" s="1">
        <f t="shared" si="1"/>
        <v>46294</v>
      </c>
      <c r="B8">
        <f t="shared" si="0"/>
        <v>40</v>
      </c>
    </row>
    <row r="9" spans="1:2" x14ac:dyDescent="0.25">
      <c r="A9" s="1">
        <f t="shared" si="1"/>
        <v>46301</v>
      </c>
      <c r="B9">
        <f t="shared" si="0"/>
        <v>41</v>
      </c>
    </row>
    <row r="10" spans="1:2" x14ac:dyDescent="0.25">
      <c r="A10" s="1">
        <f t="shared" si="1"/>
        <v>46308</v>
      </c>
      <c r="B10">
        <f t="shared" si="0"/>
        <v>42</v>
      </c>
    </row>
    <row r="11" spans="1:2" x14ac:dyDescent="0.25">
      <c r="A11" s="1">
        <f t="shared" si="1"/>
        <v>46315</v>
      </c>
      <c r="B11">
        <f t="shared" si="0"/>
        <v>43</v>
      </c>
    </row>
    <row r="12" spans="1:2" x14ac:dyDescent="0.25">
      <c r="A12" s="1">
        <f t="shared" si="1"/>
        <v>46322</v>
      </c>
      <c r="B12">
        <f t="shared" si="0"/>
        <v>44</v>
      </c>
    </row>
    <row r="13" spans="1:2" x14ac:dyDescent="0.25">
      <c r="A13" s="1">
        <f t="shared" si="1"/>
        <v>46329</v>
      </c>
      <c r="B13">
        <f t="shared" si="0"/>
        <v>45</v>
      </c>
    </row>
    <row r="14" spans="1:2" x14ac:dyDescent="0.25">
      <c r="A14" s="1">
        <f t="shared" si="1"/>
        <v>46336</v>
      </c>
      <c r="B14">
        <f t="shared" si="0"/>
        <v>46</v>
      </c>
    </row>
    <row r="15" spans="1:2" x14ac:dyDescent="0.25">
      <c r="A15" s="1">
        <f t="shared" si="1"/>
        <v>46343</v>
      </c>
      <c r="B15">
        <f t="shared" si="0"/>
        <v>47</v>
      </c>
    </row>
    <row r="16" spans="1:2" x14ac:dyDescent="0.25">
      <c r="A16" s="1">
        <f t="shared" si="1"/>
        <v>46350</v>
      </c>
      <c r="B16">
        <f t="shared" si="0"/>
        <v>48</v>
      </c>
    </row>
    <row r="17" spans="1:5" x14ac:dyDescent="0.25">
      <c r="A17" s="1">
        <f t="shared" si="1"/>
        <v>46357</v>
      </c>
      <c r="B17">
        <f t="shared" si="0"/>
        <v>49</v>
      </c>
      <c r="E17" s="1"/>
    </row>
    <row r="18" spans="1:5" x14ac:dyDescent="0.25">
      <c r="A18" s="1">
        <f t="shared" si="1"/>
        <v>46364</v>
      </c>
      <c r="B18">
        <f t="shared" si="0"/>
        <v>50</v>
      </c>
    </row>
    <row r="19" spans="1:5" x14ac:dyDescent="0.25">
      <c r="A19" s="1">
        <f t="shared" si="1"/>
        <v>46371</v>
      </c>
      <c r="B19">
        <f t="shared" si="0"/>
        <v>51</v>
      </c>
    </row>
    <row r="20" spans="1:5" x14ac:dyDescent="0.25">
      <c r="A20" s="1">
        <f t="shared" si="1"/>
        <v>46378</v>
      </c>
      <c r="B20">
        <f t="shared" si="0"/>
        <v>52</v>
      </c>
    </row>
    <row r="21" spans="1:5" x14ac:dyDescent="0.25">
      <c r="A21" s="1">
        <f t="shared" si="1"/>
        <v>46385</v>
      </c>
      <c r="B21">
        <f t="shared" si="0"/>
        <v>53</v>
      </c>
    </row>
    <row r="22" spans="1:5" x14ac:dyDescent="0.25">
      <c r="A22" s="1">
        <f t="shared" si="1"/>
        <v>46392</v>
      </c>
      <c r="B22">
        <f t="shared" si="0"/>
        <v>2</v>
      </c>
    </row>
    <row r="23" spans="1:5" x14ac:dyDescent="0.25">
      <c r="A23" s="1">
        <f t="shared" si="1"/>
        <v>46399</v>
      </c>
      <c r="B23">
        <f t="shared" si="0"/>
        <v>3</v>
      </c>
    </row>
    <row r="24" spans="1:5" x14ac:dyDescent="0.25">
      <c r="A24" s="1">
        <f t="shared" si="1"/>
        <v>46406</v>
      </c>
      <c r="B24">
        <f t="shared" si="0"/>
        <v>4</v>
      </c>
    </row>
    <row r="25" spans="1:5" x14ac:dyDescent="0.25">
      <c r="A25" s="1">
        <f t="shared" si="1"/>
        <v>46413</v>
      </c>
      <c r="B25">
        <f t="shared" si="0"/>
        <v>5</v>
      </c>
    </row>
    <row r="26" spans="1:5" x14ac:dyDescent="0.25">
      <c r="A26" s="1">
        <f t="shared" si="1"/>
        <v>46420</v>
      </c>
      <c r="B26">
        <f t="shared" si="0"/>
        <v>6</v>
      </c>
    </row>
    <row r="27" spans="1:5" x14ac:dyDescent="0.25">
      <c r="A27" s="1">
        <f t="shared" si="1"/>
        <v>46427</v>
      </c>
      <c r="B27">
        <f t="shared" si="0"/>
        <v>7</v>
      </c>
    </row>
    <row r="28" spans="1:5" x14ac:dyDescent="0.25">
      <c r="A28" s="1">
        <f t="shared" si="1"/>
        <v>46434</v>
      </c>
      <c r="B28">
        <f t="shared" si="0"/>
        <v>8</v>
      </c>
    </row>
    <row r="29" spans="1:5" x14ac:dyDescent="0.25">
      <c r="A29" s="1">
        <f t="shared" si="1"/>
        <v>46441</v>
      </c>
      <c r="B29">
        <f t="shared" si="0"/>
        <v>9</v>
      </c>
    </row>
    <row r="30" spans="1:5" x14ac:dyDescent="0.25">
      <c r="A30" s="1">
        <f t="shared" si="1"/>
        <v>46448</v>
      </c>
      <c r="B30">
        <f t="shared" si="0"/>
        <v>10</v>
      </c>
    </row>
    <row r="31" spans="1:5" x14ac:dyDescent="0.25">
      <c r="A31" s="1">
        <f t="shared" si="1"/>
        <v>46455</v>
      </c>
      <c r="B31">
        <f t="shared" si="0"/>
        <v>11</v>
      </c>
    </row>
    <row r="32" spans="1:5" x14ac:dyDescent="0.25">
      <c r="A32" s="1">
        <f t="shared" si="1"/>
        <v>46462</v>
      </c>
      <c r="B32">
        <f t="shared" si="0"/>
        <v>12</v>
      </c>
    </row>
    <row r="33" spans="1:2" x14ac:dyDescent="0.25">
      <c r="A33" s="1">
        <f t="shared" si="1"/>
        <v>46469</v>
      </c>
      <c r="B33">
        <f t="shared" si="0"/>
        <v>13</v>
      </c>
    </row>
    <row r="34" spans="1:2" x14ac:dyDescent="0.25">
      <c r="A34" s="1">
        <f t="shared" si="1"/>
        <v>46476</v>
      </c>
      <c r="B34">
        <f t="shared" si="0"/>
        <v>14</v>
      </c>
    </row>
    <row r="35" spans="1:2" x14ac:dyDescent="0.25">
      <c r="A35" s="1">
        <f t="shared" si="1"/>
        <v>46483</v>
      </c>
      <c r="B35">
        <f t="shared" si="0"/>
        <v>15</v>
      </c>
    </row>
    <row r="36" spans="1:2" x14ac:dyDescent="0.25">
      <c r="A36" s="1">
        <f t="shared" si="1"/>
        <v>46490</v>
      </c>
      <c r="B36">
        <f t="shared" si="0"/>
        <v>16</v>
      </c>
    </row>
    <row r="37" spans="1:2" x14ac:dyDescent="0.25">
      <c r="A37" s="1">
        <f t="shared" si="1"/>
        <v>46497</v>
      </c>
      <c r="B37">
        <f t="shared" si="0"/>
        <v>17</v>
      </c>
    </row>
    <row r="38" spans="1:2" x14ac:dyDescent="0.25">
      <c r="A38" s="1">
        <f t="shared" si="1"/>
        <v>46504</v>
      </c>
      <c r="B38">
        <f t="shared" si="0"/>
        <v>18</v>
      </c>
    </row>
    <row r="39" spans="1:2" x14ac:dyDescent="0.25">
      <c r="A39" s="1">
        <f t="shared" si="1"/>
        <v>46511</v>
      </c>
      <c r="B39">
        <f t="shared" si="0"/>
        <v>19</v>
      </c>
    </row>
    <row r="40" spans="1:2" x14ac:dyDescent="0.25">
      <c r="A40" s="1">
        <f t="shared" si="1"/>
        <v>46518</v>
      </c>
      <c r="B40">
        <f t="shared" si="0"/>
        <v>20</v>
      </c>
    </row>
    <row r="41" spans="1:2" x14ac:dyDescent="0.25">
      <c r="A41" s="1">
        <f t="shared" si="1"/>
        <v>46525</v>
      </c>
      <c r="B41">
        <f t="shared" si="0"/>
        <v>21</v>
      </c>
    </row>
    <row r="42" spans="1:2" x14ac:dyDescent="0.25">
      <c r="A42" s="1">
        <f t="shared" si="1"/>
        <v>46532</v>
      </c>
      <c r="B42">
        <f t="shared" si="0"/>
        <v>22</v>
      </c>
    </row>
    <row r="43" spans="1:2" x14ac:dyDescent="0.25">
      <c r="A43" s="1">
        <f t="shared" si="1"/>
        <v>46539</v>
      </c>
      <c r="B43">
        <f t="shared" si="0"/>
        <v>23</v>
      </c>
    </row>
    <row r="44" spans="1:2" x14ac:dyDescent="0.25">
      <c r="A44" s="1">
        <f t="shared" si="1"/>
        <v>46546</v>
      </c>
      <c r="B44">
        <f t="shared" si="0"/>
        <v>24</v>
      </c>
    </row>
    <row r="45" spans="1:2" x14ac:dyDescent="0.25">
      <c r="A45" s="1">
        <f t="shared" si="1"/>
        <v>46553</v>
      </c>
      <c r="B45">
        <f t="shared" si="0"/>
        <v>25</v>
      </c>
    </row>
    <row r="46" spans="1:2" x14ac:dyDescent="0.25">
      <c r="A46" s="1">
        <f t="shared" si="1"/>
        <v>46560</v>
      </c>
      <c r="B46">
        <f t="shared" si="0"/>
        <v>26</v>
      </c>
    </row>
    <row r="47" spans="1:2" x14ac:dyDescent="0.25">
      <c r="A47" s="1">
        <f t="shared" si="1"/>
        <v>46567</v>
      </c>
      <c r="B47">
        <f t="shared" si="0"/>
        <v>27</v>
      </c>
    </row>
    <row r="48" spans="1:2" x14ac:dyDescent="0.25">
      <c r="A48" s="1">
        <f t="shared" si="1"/>
        <v>46574</v>
      </c>
      <c r="B48">
        <f t="shared" si="0"/>
        <v>28</v>
      </c>
    </row>
    <row r="49" spans="1:2" x14ac:dyDescent="0.25">
      <c r="A49" s="1">
        <f t="shared" si="1"/>
        <v>46581</v>
      </c>
      <c r="B49">
        <f t="shared" si="0"/>
        <v>29</v>
      </c>
    </row>
    <row r="50" spans="1:2" x14ac:dyDescent="0.25">
      <c r="A50" s="1">
        <f t="shared" si="1"/>
        <v>46588</v>
      </c>
      <c r="B50">
        <f t="shared" si="0"/>
        <v>30</v>
      </c>
    </row>
    <row r="51" spans="1:2" x14ac:dyDescent="0.25">
      <c r="A51" s="1">
        <f t="shared" si="1"/>
        <v>46595</v>
      </c>
      <c r="B51">
        <f t="shared" si="0"/>
        <v>31</v>
      </c>
    </row>
    <row r="52" spans="1:2" x14ac:dyDescent="0.25">
      <c r="A52" s="1">
        <f t="shared" si="1"/>
        <v>46602</v>
      </c>
      <c r="B52">
        <f t="shared" si="0"/>
        <v>32</v>
      </c>
    </row>
    <row r="53" spans="1:2" x14ac:dyDescent="0.25">
      <c r="A53" s="1">
        <f t="shared" si="1"/>
        <v>46609</v>
      </c>
      <c r="B53">
        <f t="shared" si="0"/>
        <v>33</v>
      </c>
    </row>
    <row r="54" spans="1:2" x14ac:dyDescent="0.25">
      <c r="A54" s="1">
        <f t="shared" si="1"/>
        <v>46616</v>
      </c>
      <c r="B54">
        <f t="shared" si="0"/>
        <v>34</v>
      </c>
    </row>
    <row r="55" spans="1:2" x14ac:dyDescent="0.25">
      <c r="A55" s="1">
        <f t="shared" si="1"/>
        <v>46623</v>
      </c>
      <c r="B55">
        <f t="shared" si="0"/>
        <v>35</v>
      </c>
    </row>
    <row r="56" spans="1:2" x14ac:dyDescent="0.25">
      <c r="A56" s="1">
        <f t="shared" si="1"/>
        <v>46630</v>
      </c>
      <c r="B56">
        <f t="shared" si="0"/>
        <v>36</v>
      </c>
    </row>
    <row r="57" spans="1:2" x14ac:dyDescent="0.25">
      <c r="A57" s="1">
        <f t="shared" si="1"/>
        <v>46637</v>
      </c>
      <c r="B57">
        <f t="shared" si="0"/>
        <v>37</v>
      </c>
    </row>
    <row r="58" spans="1:2" x14ac:dyDescent="0.25">
      <c r="A58" s="1">
        <f t="shared" si="1"/>
        <v>46644</v>
      </c>
      <c r="B58">
        <f t="shared" si="0"/>
        <v>38</v>
      </c>
    </row>
    <row r="59" spans="1:2" x14ac:dyDescent="0.25">
      <c r="A59" s="1">
        <f t="shared" si="1"/>
        <v>46651</v>
      </c>
      <c r="B59">
        <f t="shared" si="0"/>
        <v>39</v>
      </c>
    </row>
    <row r="60" spans="1:2" x14ac:dyDescent="0.25">
      <c r="A60" s="1">
        <f t="shared" si="1"/>
        <v>46658</v>
      </c>
      <c r="B60">
        <f t="shared" si="0"/>
        <v>40</v>
      </c>
    </row>
    <row r="61" spans="1:2" x14ac:dyDescent="0.25">
      <c r="A61" s="1">
        <f t="shared" si="1"/>
        <v>46665</v>
      </c>
      <c r="B61">
        <f t="shared" si="0"/>
        <v>41</v>
      </c>
    </row>
    <row r="62" spans="1:2" x14ac:dyDescent="0.25">
      <c r="A62" s="1">
        <f t="shared" si="1"/>
        <v>46672</v>
      </c>
      <c r="B62">
        <f t="shared" si="0"/>
        <v>42</v>
      </c>
    </row>
    <row r="63" spans="1:2" x14ac:dyDescent="0.25">
      <c r="A63" s="1">
        <f t="shared" si="1"/>
        <v>46679</v>
      </c>
      <c r="B63">
        <f t="shared" si="0"/>
        <v>43</v>
      </c>
    </row>
    <row r="64" spans="1:2" x14ac:dyDescent="0.25">
      <c r="A64" s="1">
        <f t="shared" si="1"/>
        <v>46686</v>
      </c>
      <c r="B64">
        <f t="shared" si="0"/>
        <v>44</v>
      </c>
    </row>
    <row r="65" spans="1:2" x14ac:dyDescent="0.25">
      <c r="A65" s="1">
        <f t="shared" si="1"/>
        <v>46693</v>
      </c>
      <c r="B65">
        <f t="shared" si="0"/>
        <v>45</v>
      </c>
    </row>
    <row r="66" spans="1:2" x14ac:dyDescent="0.25">
      <c r="A66" s="1">
        <f t="shared" si="1"/>
        <v>46700</v>
      </c>
      <c r="B66">
        <f t="shared" ref="B66:B129" si="2">WEEKNUM(A66,1)</f>
        <v>46</v>
      </c>
    </row>
    <row r="67" spans="1:2" x14ac:dyDescent="0.25">
      <c r="A67" s="1">
        <f t="shared" ref="A67:A130" si="3">A66+7</f>
        <v>46707</v>
      </c>
      <c r="B67">
        <f t="shared" si="2"/>
        <v>47</v>
      </c>
    </row>
    <row r="68" spans="1:2" x14ac:dyDescent="0.25">
      <c r="A68" s="1">
        <f t="shared" si="3"/>
        <v>46714</v>
      </c>
      <c r="B68">
        <f t="shared" si="2"/>
        <v>48</v>
      </c>
    </row>
    <row r="69" spans="1:2" x14ac:dyDescent="0.25">
      <c r="A69" s="1">
        <f t="shared" si="3"/>
        <v>46721</v>
      </c>
      <c r="B69">
        <f t="shared" si="2"/>
        <v>49</v>
      </c>
    </row>
    <row r="70" spans="1:2" x14ac:dyDescent="0.25">
      <c r="A70" s="1">
        <f t="shared" si="3"/>
        <v>46728</v>
      </c>
      <c r="B70">
        <f t="shared" si="2"/>
        <v>50</v>
      </c>
    </row>
    <row r="71" spans="1:2" x14ac:dyDescent="0.25">
      <c r="A71" s="1">
        <f t="shared" si="3"/>
        <v>46735</v>
      </c>
      <c r="B71">
        <f t="shared" si="2"/>
        <v>51</v>
      </c>
    </row>
    <row r="72" spans="1:2" x14ac:dyDescent="0.25">
      <c r="A72" s="1">
        <f t="shared" si="3"/>
        <v>46742</v>
      </c>
      <c r="B72">
        <f t="shared" si="2"/>
        <v>52</v>
      </c>
    </row>
    <row r="73" spans="1:2" x14ac:dyDescent="0.25">
      <c r="A73" s="1">
        <f t="shared" si="3"/>
        <v>46749</v>
      </c>
      <c r="B73">
        <f t="shared" si="2"/>
        <v>53</v>
      </c>
    </row>
    <row r="74" spans="1:2" x14ac:dyDescent="0.25">
      <c r="A74" s="1">
        <f t="shared" si="3"/>
        <v>46756</v>
      </c>
      <c r="B74">
        <f t="shared" si="2"/>
        <v>2</v>
      </c>
    </row>
    <row r="75" spans="1:2" x14ac:dyDescent="0.25">
      <c r="A75" s="1">
        <f t="shared" si="3"/>
        <v>46763</v>
      </c>
      <c r="B75">
        <f t="shared" si="2"/>
        <v>3</v>
      </c>
    </row>
    <row r="76" spans="1:2" x14ac:dyDescent="0.25">
      <c r="A76" s="1">
        <f t="shared" si="3"/>
        <v>46770</v>
      </c>
      <c r="B76">
        <f t="shared" si="2"/>
        <v>4</v>
      </c>
    </row>
    <row r="77" spans="1:2" x14ac:dyDescent="0.25">
      <c r="A77" s="1">
        <f t="shared" si="3"/>
        <v>46777</v>
      </c>
      <c r="B77">
        <f t="shared" si="2"/>
        <v>5</v>
      </c>
    </row>
    <row r="78" spans="1:2" x14ac:dyDescent="0.25">
      <c r="A78" s="1">
        <f t="shared" si="3"/>
        <v>46784</v>
      </c>
      <c r="B78">
        <f t="shared" si="2"/>
        <v>6</v>
      </c>
    </row>
    <row r="79" spans="1:2" x14ac:dyDescent="0.25">
      <c r="A79" s="1">
        <f t="shared" si="3"/>
        <v>46791</v>
      </c>
      <c r="B79">
        <f t="shared" si="2"/>
        <v>7</v>
      </c>
    </row>
    <row r="80" spans="1:2" x14ac:dyDescent="0.25">
      <c r="A80" s="1">
        <f t="shared" si="3"/>
        <v>46798</v>
      </c>
      <c r="B80">
        <f t="shared" si="2"/>
        <v>8</v>
      </c>
    </row>
    <row r="81" spans="1:2" x14ac:dyDescent="0.25">
      <c r="A81" s="1">
        <f t="shared" si="3"/>
        <v>46805</v>
      </c>
      <c r="B81">
        <f t="shared" si="2"/>
        <v>9</v>
      </c>
    </row>
    <row r="82" spans="1:2" x14ac:dyDescent="0.25">
      <c r="A82" s="1">
        <f t="shared" si="3"/>
        <v>46812</v>
      </c>
      <c r="B82">
        <f t="shared" si="2"/>
        <v>10</v>
      </c>
    </row>
    <row r="83" spans="1:2" x14ac:dyDescent="0.25">
      <c r="A83" s="1">
        <f t="shared" si="3"/>
        <v>46819</v>
      </c>
      <c r="B83">
        <f t="shared" si="2"/>
        <v>11</v>
      </c>
    </row>
    <row r="84" spans="1:2" x14ac:dyDescent="0.25">
      <c r="A84" s="1">
        <f t="shared" si="3"/>
        <v>46826</v>
      </c>
      <c r="B84">
        <f t="shared" si="2"/>
        <v>12</v>
      </c>
    </row>
    <row r="85" spans="1:2" x14ac:dyDescent="0.25">
      <c r="A85" s="1">
        <f t="shared" si="3"/>
        <v>46833</v>
      </c>
      <c r="B85">
        <f t="shared" si="2"/>
        <v>13</v>
      </c>
    </row>
    <row r="86" spans="1:2" x14ac:dyDescent="0.25">
      <c r="A86" s="1">
        <f t="shared" si="3"/>
        <v>46840</v>
      </c>
      <c r="B86">
        <f t="shared" si="2"/>
        <v>14</v>
      </c>
    </row>
    <row r="87" spans="1:2" x14ac:dyDescent="0.25">
      <c r="A87" s="1">
        <f t="shared" si="3"/>
        <v>46847</v>
      </c>
      <c r="B87">
        <f t="shared" si="2"/>
        <v>15</v>
      </c>
    </row>
    <row r="88" spans="1:2" x14ac:dyDescent="0.25">
      <c r="A88" s="1">
        <f t="shared" si="3"/>
        <v>46854</v>
      </c>
      <c r="B88">
        <f t="shared" si="2"/>
        <v>16</v>
      </c>
    </row>
    <row r="89" spans="1:2" x14ac:dyDescent="0.25">
      <c r="A89" s="1">
        <f t="shared" si="3"/>
        <v>46861</v>
      </c>
      <c r="B89">
        <f t="shared" si="2"/>
        <v>17</v>
      </c>
    </row>
    <row r="90" spans="1:2" x14ac:dyDescent="0.25">
      <c r="A90" s="1">
        <f t="shared" si="3"/>
        <v>46868</v>
      </c>
      <c r="B90">
        <f t="shared" si="2"/>
        <v>18</v>
      </c>
    </row>
    <row r="91" spans="1:2" x14ac:dyDescent="0.25">
      <c r="A91" s="1">
        <f t="shared" si="3"/>
        <v>46875</v>
      </c>
      <c r="B91">
        <f t="shared" si="2"/>
        <v>19</v>
      </c>
    </row>
    <row r="92" spans="1:2" x14ac:dyDescent="0.25">
      <c r="A92" s="1">
        <f t="shared" si="3"/>
        <v>46882</v>
      </c>
      <c r="B92">
        <f t="shared" si="2"/>
        <v>20</v>
      </c>
    </row>
    <row r="93" spans="1:2" x14ac:dyDescent="0.25">
      <c r="A93" s="1">
        <f t="shared" si="3"/>
        <v>46889</v>
      </c>
      <c r="B93">
        <f t="shared" si="2"/>
        <v>21</v>
      </c>
    </row>
    <row r="94" spans="1:2" x14ac:dyDescent="0.25">
      <c r="A94" s="1">
        <f t="shared" si="3"/>
        <v>46896</v>
      </c>
      <c r="B94">
        <f t="shared" si="2"/>
        <v>22</v>
      </c>
    </row>
    <row r="95" spans="1:2" x14ac:dyDescent="0.25">
      <c r="A95" s="1">
        <f t="shared" si="3"/>
        <v>46903</v>
      </c>
      <c r="B95">
        <f t="shared" si="2"/>
        <v>23</v>
      </c>
    </row>
    <row r="96" spans="1:2" x14ac:dyDescent="0.25">
      <c r="A96" s="1">
        <f t="shared" si="3"/>
        <v>46910</v>
      </c>
      <c r="B96">
        <f t="shared" si="2"/>
        <v>24</v>
      </c>
    </row>
    <row r="97" spans="1:2" x14ac:dyDescent="0.25">
      <c r="A97" s="1">
        <f t="shared" si="3"/>
        <v>46917</v>
      </c>
      <c r="B97">
        <f t="shared" si="2"/>
        <v>25</v>
      </c>
    </row>
    <row r="98" spans="1:2" x14ac:dyDescent="0.25">
      <c r="A98" s="1">
        <f t="shared" si="3"/>
        <v>46924</v>
      </c>
      <c r="B98">
        <f t="shared" si="2"/>
        <v>26</v>
      </c>
    </row>
    <row r="99" spans="1:2" x14ac:dyDescent="0.25">
      <c r="A99" s="1">
        <f t="shared" si="3"/>
        <v>46931</v>
      </c>
      <c r="B99">
        <f t="shared" si="2"/>
        <v>27</v>
      </c>
    </row>
    <row r="100" spans="1:2" x14ac:dyDescent="0.25">
      <c r="A100" s="1">
        <f t="shared" si="3"/>
        <v>46938</v>
      </c>
      <c r="B100">
        <f t="shared" si="2"/>
        <v>28</v>
      </c>
    </row>
    <row r="101" spans="1:2" x14ac:dyDescent="0.25">
      <c r="A101" s="1">
        <f t="shared" si="3"/>
        <v>46945</v>
      </c>
      <c r="B101">
        <f t="shared" si="2"/>
        <v>29</v>
      </c>
    </row>
    <row r="102" spans="1:2" x14ac:dyDescent="0.25">
      <c r="A102" s="1">
        <f t="shared" si="3"/>
        <v>46952</v>
      </c>
      <c r="B102">
        <f t="shared" si="2"/>
        <v>30</v>
      </c>
    </row>
    <row r="103" spans="1:2" x14ac:dyDescent="0.25">
      <c r="A103" s="1">
        <f t="shared" si="3"/>
        <v>46959</v>
      </c>
      <c r="B103">
        <f t="shared" si="2"/>
        <v>31</v>
      </c>
    </row>
    <row r="104" spans="1:2" x14ac:dyDescent="0.25">
      <c r="A104" s="1">
        <f t="shared" si="3"/>
        <v>46966</v>
      </c>
      <c r="B104">
        <f t="shared" si="2"/>
        <v>32</v>
      </c>
    </row>
    <row r="105" spans="1:2" x14ac:dyDescent="0.25">
      <c r="A105" s="1">
        <f t="shared" si="3"/>
        <v>46973</v>
      </c>
      <c r="B105">
        <f t="shared" si="2"/>
        <v>33</v>
      </c>
    </row>
    <row r="106" spans="1:2" x14ac:dyDescent="0.25">
      <c r="A106" s="1">
        <f t="shared" si="3"/>
        <v>46980</v>
      </c>
      <c r="B106">
        <f t="shared" si="2"/>
        <v>34</v>
      </c>
    </row>
    <row r="107" spans="1:2" x14ac:dyDescent="0.25">
      <c r="A107" s="1">
        <f t="shared" si="3"/>
        <v>46987</v>
      </c>
      <c r="B107">
        <f t="shared" si="2"/>
        <v>35</v>
      </c>
    </row>
    <row r="108" spans="1:2" x14ac:dyDescent="0.25">
      <c r="A108" s="1">
        <f t="shared" si="3"/>
        <v>46994</v>
      </c>
      <c r="B108">
        <f t="shared" si="2"/>
        <v>36</v>
      </c>
    </row>
    <row r="109" spans="1:2" x14ac:dyDescent="0.25">
      <c r="A109" s="1">
        <f t="shared" si="3"/>
        <v>47001</v>
      </c>
      <c r="B109">
        <f t="shared" si="2"/>
        <v>37</v>
      </c>
    </row>
    <row r="110" spans="1:2" x14ac:dyDescent="0.25">
      <c r="A110" s="1">
        <f t="shared" si="3"/>
        <v>47008</v>
      </c>
      <c r="B110">
        <f t="shared" si="2"/>
        <v>38</v>
      </c>
    </row>
    <row r="111" spans="1:2" x14ac:dyDescent="0.25">
      <c r="A111" s="1">
        <f t="shared" si="3"/>
        <v>47015</v>
      </c>
      <c r="B111">
        <f t="shared" si="2"/>
        <v>39</v>
      </c>
    </row>
    <row r="112" spans="1:2" x14ac:dyDescent="0.25">
      <c r="A112" s="1">
        <f t="shared" si="3"/>
        <v>47022</v>
      </c>
      <c r="B112">
        <f t="shared" si="2"/>
        <v>40</v>
      </c>
    </row>
    <row r="113" spans="1:2" x14ac:dyDescent="0.25">
      <c r="A113" s="1">
        <f t="shared" si="3"/>
        <v>47029</v>
      </c>
      <c r="B113">
        <f t="shared" si="2"/>
        <v>41</v>
      </c>
    </row>
    <row r="114" spans="1:2" x14ac:dyDescent="0.25">
      <c r="A114" s="1">
        <f t="shared" si="3"/>
        <v>47036</v>
      </c>
      <c r="B114">
        <f t="shared" si="2"/>
        <v>42</v>
      </c>
    </row>
    <row r="115" spans="1:2" x14ac:dyDescent="0.25">
      <c r="A115" s="1">
        <f t="shared" si="3"/>
        <v>47043</v>
      </c>
      <c r="B115">
        <f t="shared" si="2"/>
        <v>43</v>
      </c>
    </row>
    <row r="116" spans="1:2" x14ac:dyDescent="0.25">
      <c r="A116" s="1">
        <f t="shared" si="3"/>
        <v>47050</v>
      </c>
      <c r="B116">
        <f t="shared" si="2"/>
        <v>44</v>
      </c>
    </row>
    <row r="117" spans="1:2" x14ac:dyDescent="0.25">
      <c r="A117" s="1">
        <f t="shared" si="3"/>
        <v>47057</v>
      </c>
      <c r="B117">
        <f t="shared" si="2"/>
        <v>45</v>
      </c>
    </row>
    <row r="118" spans="1:2" x14ac:dyDescent="0.25">
      <c r="A118" s="1">
        <f t="shared" si="3"/>
        <v>47064</v>
      </c>
      <c r="B118">
        <f t="shared" si="2"/>
        <v>46</v>
      </c>
    </row>
    <row r="119" spans="1:2" x14ac:dyDescent="0.25">
      <c r="A119" s="1">
        <f t="shared" si="3"/>
        <v>47071</v>
      </c>
      <c r="B119">
        <f t="shared" si="2"/>
        <v>47</v>
      </c>
    </row>
    <row r="120" spans="1:2" x14ac:dyDescent="0.25">
      <c r="A120" s="1">
        <f t="shared" si="3"/>
        <v>47078</v>
      </c>
      <c r="B120">
        <f t="shared" si="2"/>
        <v>48</v>
      </c>
    </row>
    <row r="121" spans="1:2" x14ac:dyDescent="0.25">
      <c r="A121" s="1">
        <f t="shared" si="3"/>
        <v>47085</v>
      </c>
      <c r="B121">
        <f t="shared" si="2"/>
        <v>49</v>
      </c>
    </row>
    <row r="122" spans="1:2" x14ac:dyDescent="0.25">
      <c r="A122" s="1">
        <f t="shared" si="3"/>
        <v>47092</v>
      </c>
      <c r="B122">
        <f t="shared" si="2"/>
        <v>50</v>
      </c>
    </row>
    <row r="123" spans="1:2" x14ac:dyDescent="0.25">
      <c r="A123" s="1">
        <f t="shared" si="3"/>
        <v>47099</v>
      </c>
      <c r="B123">
        <f t="shared" si="2"/>
        <v>51</v>
      </c>
    </row>
    <row r="124" spans="1:2" x14ac:dyDescent="0.25">
      <c r="A124" s="1">
        <f t="shared" si="3"/>
        <v>47106</v>
      </c>
      <c r="B124">
        <f t="shared" si="2"/>
        <v>52</v>
      </c>
    </row>
    <row r="125" spans="1:2" x14ac:dyDescent="0.25">
      <c r="A125" s="1">
        <f t="shared" si="3"/>
        <v>47113</v>
      </c>
      <c r="B125">
        <f t="shared" si="2"/>
        <v>53</v>
      </c>
    </row>
    <row r="126" spans="1:2" x14ac:dyDescent="0.25">
      <c r="A126" s="1">
        <f t="shared" si="3"/>
        <v>47120</v>
      </c>
      <c r="B126">
        <f t="shared" si="2"/>
        <v>1</v>
      </c>
    </row>
    <row r="127" spans="1:2" x14ac:dyDescent="0.25">
      <c r="A127" s="1">
        <f t="shared" si="3"/>
        <v>47127</v>
      </c>
      <c r="B127">
        <f t="shared" si="2"/>
        <v>2</v>
      </c>
    </row>
    <row r="128" spans="1:2" x14ac:dyDescent="0.25">
      <c r="A128" s="1">
        <f t="shared" si="3"/>
        <v>47134</v>
      </c>
      <c r="B128">
        <f t="shared" si="2"/>
        <v>3</v>
      </c>
    </row>
    <row r="129" spans="1:2" x14ac:dyDescent="0.25">
      <c r="A129" s="1">
        <f t="shared" si="3"/>
        <v>47141</v>
      </c>
      <c r="B129">
        <f t="shared" si="2"/>
        <v>4</v>
      </c>
    </row>
    <row r="130" spans="1:2" x14ac:dyDescent="0.25">
      <c r="A130" s="1">
        <f t="shared" si="3"/>
        <v>47148</v>
      </c>
      <c r="B130">
        <f t="shared" ref="B130:B193" si="4">WEEKNUM(A130,1)</f>
        <v>5</v>
      </c>
    </row>
    <row r="131" spans="1:2" x14ac:dyDescent="0.25">
      <c r="A131" s="1">
        <f t="shared" ref="A131:A194" si="5">A130+7</f>
        <v>47155</v>
      </c>
      <c r="B131">
        <f t="shared" si="4"/>
        <v>6</v>
      </c>
    </row>
    <row r="132" spans="1:2" x14ac:dyDescent="0.25">
      <c r="A132" s="1">
        <f t="shared" si="5"/>
        <v>47162</v>
      </c>
      <c r="B132">
        <f t="shared" si="4"/>
        <v>7</v>
      </c>
    </row>
    <row r="133" spans="1:2" x14ac:dyDescent="0.25">
      <c r="A133" s="1">
        <f t="shared" si="5"/>
        <v>47169</v>
      </c>
      <c r="B133">
        <f t="shared" si="4"/>
        <v>8</v>
      </c>
    </row>
    <row r="134" spans="1:2" x14ac:dyDescent="0.25">
      <c r="A134" s="1">
        <f t="shared" si="5"/>
        <v>47176</v>
      </c>
      <c r="B134">
        <f t="shared" si="4"/>
        <v>9</v>
      </c>
    </row>
    <row r="135" spans="1:2" x14ac:dyDescent="0.25">
      <c r="A135" s="1">
        <f t="shared" si="5"/>
        <v>47183</v>
      </c>
      <c r="B135">
        <f t="shared" si="4"/>
        <v>10</v>
      </c>
    </row>
    <row r="136" spans="1:2" x14ac:dyDescent="0.25">
      <c r="A136" s="1">
        <f t="shared" si="5"/>
        <v>47190</v>
      </c>
      <c r="B136">
        <f t="shared" si="4"/>
        <v>11</v>
      </c>
    </row>
    <row r="137" spans="1:2" x14ac:dyDescent="0.25">
      <c r="A137" s="1">
        <f t="shared" si="5"/>
        <v>47197</v>
      </c>
      <c r="B137">
        <f t="shared" si="4"/>
        <v>12</v>
      </c>
    </row>
    <row r="138" spans="1:2" x14ac:dyDescent="0.25">
      <c r="A138" s="1">
        <f t="shared" si="5"/>
        <v>47204</v>
      </c>
      <c r="B138">
        <f t="shared" si="4"/>
        <v>13</v>
      </c>
    </row>
    <row r="139" spans="1:2" x14ac:dyDescent="0.25">
      <c r="A139" s="1">
        <f t="shared" si="5"/>
        <v>47211</v>
      </c>
      <c r="B139">
        <f t="shared" si="4"/>
        <v>14</v>
      </c>
    </row>
    <row r="140" spans="1:2" x14ac:dyDescent="0.25">
      <c r="A140" s="1">
        <f t="shared" si="5"/>
        <v>47218</v>
      </c>
      <c r="B140">
        <f t="shared" si="4"/>
        <v>15</v>
      </c>
    </row>
    <row r="141" spans="1:2" x14ac:dyDescent="0.25">
      <c r="A141" s="1">
        <f t="shared" si="5"/>
        <v>47225</v>
      </c>
      <c r="B141">
        <f t="shared" si="4"/>
        <v>16</v>
      </c>
    </row>
    <row r="142" spans="1:2" x14ac:dyDescent="0.25">
      <c r="A142" s="1">
        <f t="shared" si="5"/>
        <v>47232</v>
      </c>
      <c r="B142">
        <f t="shared" si="4"/>
        <v>17</v>
      </c>
    </row>
    <row r="143" spans="1:2" x14ac:dyDescent="0.25">
      <c r="A143" s="1">
        <f t="shared" si="5"/>
        <v>47239</v>
      </c>
      <c r="B143">
        <f t="shared" si="4"/>
        <v>18</v>
      </c>
    </row>
    <row r="144" spans="1:2" x14ac:dyDescent="0.25">
      <c r="A144" s="1">
        <f t="shared" si="5"/>
        <v>47246</v>
      </c>
      <c r="B144">
        <f t="shared" si="4"/>
        <v>19</v>
      </c>
    </row>
    <row r="145" spans="1:2" x14ac:dyDescent="0.25">
      <c r="A145" s="1">
        <f t="shared" si="5"/>
        <v>47253</v>
      </c>
      <c r="B145">
        <f t="shared" si="4"/>
        <v>20</v>
      </c>
    </row>
    <row r="146" spans="1:2" x14ac:dyDescent="0.25">
      <c r="A146" s="1">
        <f t="shared" si="5"/>
        <v>47260</v>
      </c>
      <c r="B146">
        <f t="shared" si="4"/>
        <v>21</v>
      </c>
    </row>
    <row r="147" spans="1:2" x14ac:dyDescent="0.25">
      <c r="A147" s="1">
        <f t="shared" si="5"/>
        <v>47267</v>
      </c>
      <c r="B147">
        <f t="shared" si="4"/>
        <v>22</v>
      </c>
    </row>
    <row r="148" spans="1:2" x14ac:dyDescent="0.25">
      <c r="A148" s="1">
        <f t="shared" si="5"/>
        <v>47274</v>
      </c>
      <c r="B148">
        <f t="shared" si="4"/>
        <v>23</v>
      </c>
    </row>
    <row r="149" spans="1:2" x14ac:dyDescent="0.25">
      <c r="A149" s="1">
        <f t="shared" si="5"/>
        <v>47281</v>
      </c>
      <c r="B149">
        <f t="shared" si="4"/>
        <v>24</v>
      </c>
    </row>
    <row r="150" spans="1:2" x14ac:dyDescent="0.25">
      <c r="A150" s="1">
        <f t="shared" si="5"/>
        <v>47288</v>
      </c>
      <c r="B150">
        <f t="shared" si="4"/>
        <v>25</v>
      </c>
    </row>
    <row r="151" spans="1:2" x14ac:dyDescent="0.25">
      <c r="A151" s="1">
        <f t="shared" si="5"/>
        <v>47295</v>
      </c>
      <c r="B151">
        <f t="shared" si="4"/>
        <v>26</v>
      </c>
    </row>
    <row r="152" spans="1:2" x14ac:dyDescent="0.25">
      <c r="A152" s="1">
        <f t="shared" si="5"/>
        <v>47302</v>
      </c>
      <c r="B152">
        <f t="shared" si="4"/>
        <v>27</v>
      </c>
    </row>
    <row r="153" spans="1:2" x14ac:dyDescent="0.25">
      <c r="A153" s="1">
        <f t="shared" si="5"/>
        <v>47309</v>
      </c>
      <c r="B153">
        <f t="shared" si="4"/>
        <v>28</v>
      </c>
    </row>
    <row r="154" spans="1:2" x14ac:dyDescent="0.25">
      <c r="A154" s="1">
        <f t="shared" si="5"/>
        <v>47316</v>
      </c>
      <c r="B154">
        <f t="shared" si="4"/>
        <v>29</v>
      </c>
    </row>
    <row r="155" spans="1:2" x14ac:dyDescent="0.25">
      <c r="A155" s="1">
        <f t="shared" si="5"/>
        <v>47323</v>
      </c>
      <c r="B155">
        <f t="shared" si="4"/>
        <v>30</v>
      </c>
    </row>
    <row r="156" spans="1:2" x14ac:dyDescent="0.25">
      <c r="A156" s="1">
        <f t="shared" si="5"/>
        <v>47330</v>
      </c>
      <c r="B156">
        <f t="shared" si="4"/>
        <v>31</v>
      </c>
    </row>
    <row r="157" spans="1:2" x14ac:dyDescent="0.25">
      <c r="A157" s="1">
        <f t="shared" si="5"/>
        <v>47337</v>
      </c>
      <c r="B157">
        <f t="shared" si="4"/>
        <v>32</v>
      </c>
    </row>
    <row r="158" spans="1:2" x14ac:dyDescent="0.25">
      <c r="A158" s="1">
        <f t="shared" si="5"/>
        <v>47344</v>
      </c>
      <c r="B158">
        <f t="shared" si="4"/>
        <v>33</v>
      </c>
    </row>
    <row r="159" spans="1:2" x14ac:dyDescent="0.25">
      <c r="A159" s="1">
        <f t="shared" si="5"/>
        <v>47351</v>
      </c>
      <c r="B159">
        <f t="shared" si="4"/>
        <v>34</v>
      </c>
    </row>
    <row r="160" spans="1:2" x14ac:dyDescent="0.25">
      <c r="A160" s="1">
        <f t="shared" si="5"/>
        <v>47358</v>
      </c>
      <c r="B160">
        <f t="shared" si="4"/>
        <v>35</v>
      </c>
    </row>
    <row r="161" spans="1:2" x14ac:dyDescent="0.25">
      <c r="A161" s="1">
        <f t="shared" si="5"/>
        <v>47365</v>
      </c>
      <c r="B161">
        <f t="shared" si="4"/>
        <v>36</v>
      </c>
    </row>
    <row r="162" spans="1:2" x14ac:dyDescent="0.25">
      <c r="A162" s="1">
        <f t="shared" si="5"/>
        <v>47372</v>
      </c>
      <c r="B162">
        <f t="shared" si="4"/>
        <v>37</v>
      </c>
    </row>
    <row r="163" spans="1:2" x14ac:dyDescent="0.25">
      <c r="A163" s="1">
        <f t="shared" si="5"/>
        <v>47379</v>
      </c>
      <c r="B163">
        <f t="shared" si="4"/>
        <v>38</v>
      </c>
    </row>
    <row r="164" spans="1:2" x14ac:dyDescent="0.25">
      <c r="A164" s="1">
        <f t="shared" si="5"/>
        <v>47386</v>
      </c>
      <c r="B164">
        <f t="shared" si="4"/>
        <v>39</v>
      </c>
    </row>
    <row r="165" spans="1:2" x14ac:dyDescent="0.25">
      <c r="A165" s="1">
        <f t="shared" si="5"/>
        <v>47393</v>
      </c>
      <c r="B165">
        <f t="shared" si="4"/>
        <v>40</v>
      </c>
    </row>
    <row r="166" spans="1:2" x14ac:dyDescent="0.25">
      <c r="A166" s="1">
        <f t="shared" si="5"/>
        <v>47400</v>
      </c>
      <c r="B166">
        <f t="shared" si="4"/>
        <v>41</v>
      </c>
    </row>
    <row r="167" spans="1:2" x14ac:dyDescent="0.25">
      <c r="A167" s="1">
        <f t="shared" si="5"/>
        <v>47407</v>
      </c>
      <c r="B167">
        <f t="shared" si="4"/>
        <v>42</v>
      </c>
    </row>
    <row r="168" spans="1:2" x14ac:dyDescent="0.25">
      <c r="A168" s="1">
        <f t="shared" si="5"/>
        <v>47414</v>
      </c>
      <c r="B168">
        <f t="shared" si="4"/>
        <v>43</v>
      </c>
    </row>
    <row r="169" spans="1:2" x14ac:dyDescent="0.25">
      <c r="A169" s="1">
        <f t="shared" si="5"/>
        <v>47421</v>
      </c>
      <c r="B169">
        <f t="shared" si="4"/>
        <v>44</v>
      </c>
    </row>
    <row r="170" spans="1:2" x14ac:dyDescent="0.25">
      <c r="A170" s="1">
        <f t="shared" si="5"/>
        <v>47428</v>
      </c>
      <c r="B170">
        <f t="shared" si="4"/>
        <v>45</v>
      </c>
    </row>
    <row r="171" spans="1:2" x14ac:dyDescent="0.25">
      <c r="A171" s="1">
        <f t="shared" si="5"/>
        <v>47435</v>
      </c>
      <c r="B171">
        <f t="shared" si="4"/>
        <v>46</v>
      </c>
    </row>
    <row r="172" spans="1:2" x14ac:dyDescent="0.25">
      <c r="A172" s="1">
        <f t="shared" si="5"/>
        <v>47442</v>
      </c>
      <c r="B172">
        <f t="shared" si="4"/>
        <v>47</v>
      </c>
    </row>
    <row r="173" spans="1:2" x14ac:dyDescent="0.25">
      <c r="A173" s="1">
        <f t="shared" si="5"/>
        <v>47449</v>
      </c>
      <c r="B173">
        <f t="shared" si="4"/>
        <v>48</v>
      </c>
    </row>
    <row r="174" spans="1:2" x14ac:dyDescent="0.25">
      <c r="A174" s="1">
        <f t="shared" si="5"/>
        <v>47456</v>
      </c>
      <c r="B174">
        <f t="shared" si="4"/>
        <v>49</v>
      </c>
    </row>
    <row r="175" spans="1:2" x14ac:dyDescent="0.25">
      <c r="A175" s="1">
        <f t="shared" si="5"/>
        <v>47463</v>
      </c>
      <c r="B175">
        <f t="shared" si="4"/>
        <v>50</v>
      </c>
    </row>
    <row r="176" spans="1:2" x14ac:dyDescent="0.25">
      <c r="A176" s="1">
        <f t="shared" si="5"/>
        <v>47470</v>
      </c>
      <c r="B176">
        <f t="shared" si="4"/>
        <v>51</v>
      </c>
    </row>
    <row r="177" spans="1:2" x14ac:dyDescent="0.25">
      <c r="A177" s="1">
        <f t="shared" si="5"/>
        <v>47477</v>
      </c>
      <c r="B177">
        <f t="shared" si="4"/>
        <v>52</v>
      </c>
    </row>
    <row r="178" spans="1:2" x14ac:dyDescent="0.25">
      <c r="A178" s="1">
        <f t="shared" si="5"/>
        <v>47484</v>
      </c>
      <c r="B178">
        <f t="shared" si="4"/>
        <v>1</v>
      </c>
    </row>
    <row r="179" spans="1:2" x14ac:dyDescent="0.25">
      <c r="A179" s="1">
        <f t="shared" si="5"/>
        <v>47491</v>
      </c>
      <c r="B179">
        <f t="shared" si="4"/>
        <v>2</v>
      </c>
    </row>
    <row r="180" spans="1:2" x14ac:dyDescent="0.25">
      <c r="A180" s="1">
        <f t="shared" si="5"/>
        <v>47498</v>
      </c>
      <c r="B180">
        <f t="shared" si="4"/>
        <v>3</v>
      </c>
    </row>
    <row r="181" spans="1:2" x14ac:dyDescent="0.25">
      <c r="A181" s="1">
        <f t="shared" si="5"/>
        <v>47505</v>
      </c>
      <c r="B181">
        <f t="shared" si="4"/>
        <v>4</v>
      </c>
    </row>
    <row r="182" spans="1:2" x14ac:dyDescent="0.25">
      <c r="A182" s="1">
        <f t="shared" si="5"/>
        <v>47512</v>
      </c>
      <c r="B182">
        <f t="shared" si="4"/>
        <v>5</v>
      </c>
    </row>
    <row r="183" spans="1:2" x14ac:dyDescent="0.25">
      <c r="A183" s="1">
        <f t="shared" si="5"/>
        <v>47519</v>
      </c>
      <c r="B183">
        <f t="shared" si="4"/>
        <v>6</v>
      </c>
    </row>
    <row r="184" spans="1:2" x14ac:dyDescent="0.25">
      <c r="A184" s="1">
        <f t="shared" si="5"/>
        <v>47526</v>
      </c>
      <c r="B184">
        <f t="shared" si="4"/>
        <v>7</v>
      </c>
    </row>
    <row r="185" spans="1:2" x14ac:dyDescent="0.25">
      <c r="A185" s="1">
        <f t="shared" si="5"/>
        <v>47533</v>
      </c>
      <c r="B185">
        <f t="shared" si="4"/>
        <v>8</v>
      </c>
    </row>
    <row r="186" spans="1:2" x14ac:dyDescent="0.25">
      <c r="A186" s="1">
        <f t="shared" si="5"/>
        <v>47540</v>
      </c>
      <c r="B186">
        <f t="shared" si="4"/>
        <v>9</v>
      </c>
    </row>
    <row r="187" spans="1:2" x14ac:dyDescent="0.25">
      <c r="A187" s="1">
        <f t="shared" si="5"/>
        <v>47547</v>
      </c>
      <c r="B187">
        <f t="shared" si="4"/>
        <v>10</v>
      </c>
    </row>
    <row r="188" spans="1:2" x14ac:dyDescent="0.25">
      <c r="A188" s="1">
        <f t="shared" si="5"/>
        <v>47554</v>
      </c>
      <c r="B188">
        <f t="shared" si="4"/>
        <v>11</v>
      </c>
    </row>
    <row r="189" spans="1:2" x14ac:dyDescent="0.25">
      <c r="A189" s="1">
        <f t="shared" si="5"/>
        <v>47561</v>
      </c>
      <c r="B189">
        <f t="shared" si="4"/>
        <v>12</v>
      </c>
    </row>
    <row r="190" spans="1:2" x14ac:dyDescent="0.25">
      <c r="A190" s="1">
        <f t="shared" si="5"/>
        <v>47568</v>
      </c>
      <c r="B190">
        <f t="shared" si="4"/>
        <v>13</v>
      </c>
    </row>
    <row r="191" spans="1:2" x14ac:dyDescent="0.25">
      <c r="A191" s="1">
        <f t="shared" si="5"/>
        <v>47575</v>
      </c>
      <c r="B191">
        <f t="shared" si="4"/>
        <v>14</v>
      </c>
    </row>
    <row r="192" spans="1:2" x14ac:dyDescent="0.25">
      <c r="A192" s="1">
        <f t="shared" si="5"/>
        <v>47582</v>
      </c>
      <c r="B192">
        <f t="shared" si="4"/>
        <v>15</v>
      </c>
    </row>
    <row r="193" spans="1:2" x14ac:dyDescent="0.25">
      <c r="A193" s="1">
        <f t="shared" si="5"/>
        <v>47589</v>
      </c>
      <c r="B193">
        <f t="shared" si="4"/>
        <v>16</v>
      </c>
    </row>
    <row r="194" spans="1:2" x14ac:dyDescent="0.25">
      <c r="A194" s="1">
        <f t="shared" si="5"/>
        <v>47596</v>
      </c>
      <c r="B194">
        <f t="shared" ref="B194:B257" si="6">WEEKNUM(A194,1)</f>
        <v>17</v>
      </c>
    </row>
    <row r="195" spans="1:2" x14ac:dyDescent="0.25">
      <c r="A195" s="1">
        <f t="shared" ref="A195:A258" si="7">A194+7</f>
        <v>47603</v>
      </c>
      <c r="B195">
        <f t="shared" si="6"/>
        <v>18</v>
      </c>
    </row>
    <row r="196" spans="1:2" x14ac:dyDescent="0.25">
      <c r="A196" s="1">
        <f t="shared" si="7"/>
        <v>47610</v>
      </c>
      <c r="B196">
        <f t="shared" si="6"/>
        <v>19</v>
      </c>
    </row>
    <row r="197" spans="1:2" x14ac:dyDescent="0.25">
      <c r="A197" s="1">
        <f t="shared" si="7"/>
        <v>47617</v>
      </c>
      <c r="B197">
        <f t="shared" si="6"/>
        <v>20</v>
      </c>
    </row>
    <row r="198" spans="1:2" x14ac:dyDescent="0.25">
      <c r="A198" s="1">
        <f t="shared" si="7"/>
        <v>47624</v>
      </c>
      <c r="B198">
        <f t="shared" si="6"/>
        <v>21</v>
      </c>
    </row>
    <row r="199" spans="1:2" x14ac:dyDescent="0.25">
      <c r="A199" s="1">
        <f t="shared" si="7"/>
        <v>47631</v>
      </c>
      <c r="B199">
        <f t="shared" si="6"/>
        <v>22</v>
      </c>
    </row>
    <row r="200" spans="1:2" x14ac:dyDescent="0.25">
      <c r="A200" s="1">
        <f t="shared" si="7"/>
        <v>47638</v>
      </c>
      <c r="B200">
        <f t="shared" si="6"/>
        <v>23</v>
      </c>
    </row>
    <row r="201" spans="1:2" x14ac:dyDescent="0.25">
      <c r="A201" s="1">
        <f t="shared" si="7"/>
        <v>47645</v>
      </c>
      <c r="B201">
        <f t="shared" si="6"/>
        <v>24</v>
      </c>
    </row>
    <row r="202" spans="1:2" x14ac:dyDescent="0.25">
      <c r="A202" s="1">
        <f t="shared" si="7"/>
        <v>47652</v>
      </c>
      <c r="B202">
        <f t="shared" si="6"/>
        <v>25</v>
      </c>
    </row>
    <row r="203" spans="1:2" x14ac:dyDescent="0.25">
      <c r="A203" s="1">
        <f t="shared" si="7"/>
        <v>47659</v>
      </c>
      <c r="B203">
        <f t="shared" si="6"/>
        <v>26</v>
      </c>
    </row>
    <row r="204" spans="1:2" x14ac:dyDescent="0.25">
      <c r="A204" s="1">
        <f t="shared" si="7"/>
        <v>47666</v>
      </c>
      <c r="B204">
        <f t="shared" si="6"/>
        <v>27</v>
      </c>
    </row>
    <row r="205" spans="1:2" x14ac:dyDescent="0.25">
      <c r="A205" s="1">
        <f t="shared" si="7"/>
        <v>47673</v>
      </c>
      <c r="B205">
        <f t="shared" si="6"/>
        <v>28</v>
      </c>
    </row>
    <row r="206" spans="1:2" x14ac:dyDescent="0.25">
      <c r="A206" s="1">
        <f t="shared" si="7"/>
        <v>47680</v>
      </c>
      <c r="B206">
        <f t="shared" si="6"/>
        <v>29</v>
      </c>
    </row>
    <row r="207" spans="1:2" x14ac:dyDescent="0.25">
      <c r="A207" s="1">
        <f t="shared" si="7"/>
        <v>47687</v>
      </c>
      <c r="B207">
        <f t="shared" si="6"/>
        <v>30</v>
      </c>
    </row>
    <row r="208" spans="1:2" x14ac:dyDescent="0.25">
      <c r="A208" s="1">
        <f t="shared" si="7"/>
        <v>47694</v>
      </c>
      <c r="B208">
        <f t="shared" si="6"/>
        <v>31</v>
      </c>
    </row>
    <row r="209" spans="1:2" x14ac:dyDescent="0.25">
      <c r="A209" s="1">
        <f t="shared" si="7"/>
        <v>47701</v>
      </c>
      <c r="B209">
        <f t="shared" si="6"/>
        <v>32</v>
      </c>
    </row>
    <row r="210" spans="1:2" x14ac:dyDescent="0.25">
      <c r="A210" s="1">
        <f t="shared" si="7"/>
        <v>47708</v>
      </c>
      <c r="B210">
        <f t="shared" si="6"/>
        <v>33</v>
      </c>
    </row>
    <row r="211" spans="1:2" x14ac:dyDescent="0.25">
      <c r="A211" s="1">
        <f t="shared" si="7"/>
        <v>47715</v>
      </c>
      <c r="B211">
        <f t="shared" si="6"/>
        <v>34</v>
      </c>
    </row>
    <row r="212" spans="1:2" x14ac:dyDescent="0.25">
      <c r="A212" s="1">
        <f t="shared" si="7"/>
        <v>47722</v>
      </c>
      <c r="B212">
        <f t="shared" si="6"/>
        <v>35</v>
      </c>
    </row>
    <row r="213" spans="1:2" x14ac:dyDescent="0.25">
      <c r="A213" s="1">
        <f t="shared" si="7"/>
        <v>47729</v>
      </c>
      <c r="B213">
        <f t="shared" si="6"/>
        <v>36</v>
      </c>
    </row>
    <row r="214" spans="1:2" x14ac:dyDescent="0.25">
      <c r="A214" s="1">
        <f t="shared" si="7"/>
        <v>47736</v>
      </c>
      <c r="B214">
        <f t="shared" si="6"/>
        <v>37</v>
      </c>
    </row>
    <row r="215" spans="1:2" x14ac:dyDescent="0.25">
      <c r="A215" s="1">
        <f t="shared" si="7"/>
        <v>47743</v>
      </c>
      <c r="B215">
        <f t="shared" si="6"/>
        <v>38</v>
      </c>
    </row>
    <row r="216" spans="1:2" x14ac:dyDescent="0.25">
      <c r="A216" s="1">
        <f t="shared" si="7"/>
        <v>47750</v>
      </c>
      <c r="B216">
        <f t="shared" si="6"/>
        <v>39</v>
      </c>
    </row>
    <row r="217" spans="1:2" x14ac:dyDescent="0.25">
      <c r="A217" s="1">
        <f t="shared" si="7"/>
        <v>47757</v>
      </c>
      <c r="B217">
        <f t="shared" si="6"/>
        <v>40</v>
      </c>
    </row>
    <row r="218" spans="1:2" x14ac:dyDescent="0.25">
      <c r="A218" s="1">
        <f t="shared" si="7"/>
        <v>47764</v>
      </c>
      <c r="B218">
        <f t="shared" si="6"/>
        <v>41</v>
      </c>
    </row>
    <row r="219" spans="1:2" x14ac:dyDescent="0.25">
      <c r="A219" s="1">
        <f t="shared" si="7"/>
        <v>47771</v>
      </c>
      <c r="B219">
        <f t="shared" si="6"/>
        <v>42</v>
      </c>
    </row>
    <row r="220" spans="1:2" x14ac:dyDescent="0.25">
      <c r="A220" s="1">
        <f t="shared" si="7"/>
        <v>47778</v>
      </c>
      <c r="B220">
        <f t="shared" si="6"/>
        <v>43</v>
      </c>
    </row>
    <row r="221" spans="1:2" x14ac:dyDescent="0.25">
      <c r="A221" s="1">
        <f t="shared" si="7"/>
        <v>47785</v>
      </c>
      <c r="B221">
        <f t="shared" si="6"/>
        <v>44</v>
      </c>
    </row>
    <row r="222" spans="1:2" x14ac:dyDescent="0.25">
      <c r="A222" s="1">
        <f t="shared" si="7"/>
        <v>47792</v>
      </c>
      <c r="B222">
        <f t="shared" si="6"/>
        <v>45</v>
      </c>
    </row>
    <row r="223" spans="1:2" x14ac:dyDescent="0.25">
      <c r="A223" s="1">
        <f t="shared" si="7"/>
        <v>47799</v>
      </c>
      <c r="B223">
        <f t="shared" si="6"/>
        <v>46</v>
      </c>
    </row>
    <row r="224" spans="1:2" x14ac:dyDescent="0.25">
      <c r="A224" s="1">
        <f t="shared" si="7"/>
        <v>47806</v>
      </c>
      <c r="B224">
        <f t="shared" si="6"/>
        <v>47</v>
      </c>
    </row>
    <row r="225" spans="1:2" x14ac:dyDescent="0.25">
      <c r="A225" s="1">
        <f t="shared" si="7"/>
        <v>47813</v>
      </c>
      <c r="B225">
        <f t="shared" si="6"/>
        <v>48</v>
      </c>
    </row>
    <row r="226" spans="1:2" x14ac:dyDescent="0.25">
      <c r="A226" s="1">
        <f t="shared" si="7"/>
        <v>47820</v>
      </c>
      <c r="B226">
        <f t="shared" si="6"/>
        <v>49</v>
      </c>
    </row>
    <row r="227" spans="1:2" x14ac:dyDescent="0.25">
      <c r="A227" s="1">
        <f t="shared" si="7"/>
        <v>47827</v>
      </c>
      <c r="B227">
        <f t="shared" si="6"/>
        <v>50</v>
      </c>
    </row>
    <row r="228" spans="1:2" x14ac:dyDescent="0.25">
      <c r="A228" s="1">
        <f t="shared" si="7"/>
        <v>47834</v>
      </c>
      <c r="B228">
        <f t="shared" si="6"/>
        <v>51</v>
      </c>
    </row>
    <row r="229" spans="1:2" x14ac:dyDescent="0.25">
      <c r="A229" s="1">
        <f t="shared" si="7"/>
        <v>47841</v>
      </c>
      <c r="B229">
        <f t="shared" si="6"/>
        <v>52</v>
      </c>
    </row>
    <row r="230" spans="1:2" x14ac:dyDescent="0.25">
      <c r="A230" s="1">
        <f t="shared" si="7"/>
        <v>47848</v>
      </c>
      <c r="B230">
        <f t="shared" si="6"/>
        <v>53</v>
      </c>
    </row>
    <row r="231" spans="1:2" x14ac:dyDescent="0.25">
      <c r="A231" s="1">
        <f t="shared" si="7"/>
        <v>47855</v>
      </c>
      <c r="B231">
        <f t="shared" si="6"/>
        <v>2</v>
      </c>
    </row>
    <row r="232" spans="1:2" x14ac:dyDescent="0.25">
      <c r="A232" s="1">
        <f t="shared" si="7"/>
        <v>47862</v>
      </c>
      <c r="B232">
        <f t="shared" si="6"/>
        <v>3</v>
      </c>
    </row>
    <row r="233" spans="1:2" x14ac:dyDescent="0.25">
      <c r="A233" s="1">
        <f t="shared" si="7"/>
        <v>47869</v>
      </c>
      <c r="B233">
        <f t="shared" si="6"/>
        <v>4</v>
      </c>
    </row>
    <row r="234" spans="1:2" x14ac:dyDescent="0.25">
      <c r="A234" s="1">
        <f t="shared" si="7"/>
        <v>47876</v>
      </c>
      <c r="B234">
        <f t="shared" si="6"/>
        <v>5</v>
      </c>
    </row>
    <row r="235" spans="1:2" x14ac:dyDescent="0.25">
      <c r="A235" s="1">
        <f t="shared" si="7"/>
        <v>47883</v>
      </c>
      <c r="B235">
        <f t="shared" si="6"/>
        <v>6</v>
      </c>
    </row>
    <row r="236" spans="1:2" x14ac:dyDescent="0.25">
      <c r="A236" s="1">
        <f t="shared" si="7"/>
        <v>47890</v>
      </c>
      <c r="B236">
        <f t="shared" si="6"/>
        <v>7</v>
      </c>
    </row>
    <row r="237" spans="1:2" x14ac:dyDescent="0.25">
      <c r="A237" s="1">
        <f t="shared" si="7"/>
        <v>47897</v>
      </c>
      <c r="B237">
        <f t="shared" si="6"/>
        <v>8</v>
      </c>
    </row>
    <row r="238" spans="1:2" x14ac:dyDescent="0.25">
      <c r="A238" s="1">
        <f t="shared" si="7"/>
        <v>47904</v>
      </c>
      <c r="B238">
        <f t="shared" si="6"/>
        <v>9</v>
      </c>
    </row>
    <row r="239" spans="1:2" x14ac:dyDescent="0.25">
      <c r="A239" s="1">
        <f t="shared" si="7"/>
        <v>47911</v>
      </c>
      <c r="B239">
        <f t="shared" si="6"/>
        <v>10</v>
      </c>
    </row>
    <row r="240" spans="1:2" x14ac:dyDescent="0.25">
      <c r="A240" s="1">
        <f t="shared" si="7"/>
        <v>47918</v>
      </c>
      <c r="B240">
        <f t="shared" si="6"/>
        <v>11</v>
      </c>
    </row>
    <row r="241" spans="1:2" x14ac:dyDescent="0.25">
      <c r="A241" s="1">
        <f t="shared" si="7"/>
        <v>47925</v>
      </c>
      <c r="B241">
        <f t="shared" si="6"/>
        <v>12</v>
      </c>
    </row>
    <row r="242" spans="1:2" x14ac:dyDescent="0.25">
      <c r="A242" s="1">
        <f t="shared" si="7"/>
        <v>47932</v>
      </c>
      <c r="B242">
        <f t="shared" si="6"/>
        <v>13</v>
      </c>
    </row>
    <row r="243" spans="1:2" x14ac:dyDescent="0.25">
      <c r="A243" s="1">
        <f t="shared" si="7"/>
        <v>47939</v>
      </c>
      <c r="B243">
        <f t="shared" si="6"/>
        <v>14</v>
      </c>
    </row>
    <row r="244" spans="1:2" x14ac:dyDescent="0.25">
      <c r="A244" s="1">
        <f t="shared" si="7"/>
        <v>47946</v>
      </c>
      <c r="B244">
        <f t="shared" si="6"/>
        <v>15</v>
      </c>
    </row>
    <row r="245" spans="1:2" x14ac:dyDescent="0.25">
      <c r="A245" s="1">
        <f t="shared" si="7"/>
        <v>47953</v>
      </c>
      <c r="B245">
        <f t="shared" si="6"/>
        <v>16</v>
      </c>
    </row>
    <row r="246" spans="1:2" x14ac:dyDescent="0.25">
      <c r="A246" s="1">
        <f t="shared" si="7"/>
        <v>47960</v>
      </c>
      <c r="B246">
        <f t="shared" si="6"/>
        <v>17</v>
      </c>
    </row>
    <row r="247" spans="1:2" x14ac:dyDescent="0.25">
      <c r="A247" s="1">
        <f t="shared" si="7"/>
        <v>47967</v>
      </c>
      <c r="B247">
        <f t="shared" si="6"/>
        <v>18</v>
      </c>
    </row>
    <row r="248" spans="1:2" x14ac:dyDescent="0.25">
      <c r="A248" s="1">
        <f t="shared" si="7"/>
        <v>47974</v>
      </c>
      <c r="B248">
        <f t="shared" si="6"/>
        <v>19</v>
      </c>
    </row>
    <row r="249" spans="1:2" x14ac:dyDescent="0.25">
      <c r="A249" s="1">
        <f t="shared" si="7"/>
        <v>47981</v>
      </c>
      <c r="B249">
        <f t="shared" si="6"/>
        <v>20</v>
      </c>
    </row>
    <row r="250" spans="1:2" x14ac:dyDescent="0.25">
      <c r="A250" s="1">
        <f t="shared" si="7"/>
        <v>47988</v>
      </c>
      <c r="B250">
        <f t="shared" si="6"/>
        <v>21</v>
      </c>
    </row>
    <row r="251" spans="1:2" x14ac:dyDescent="0.25">
      <c r="A251" s="1">
        <f t="shared" si="7"/>
        <v>47995</v>
      </c>
      <c r="B251">
        <f t="shared" si="6"/>
        <v>22</v>
      </c>
    </row>
    <row r="252" spans="1:2" x14ac:dyDescent="0.25">
      <c r="A252" s="1">
        <f t="shared" si="7"/>
        <v>48002</v>
      </c>
      <c r="B252">
        <f t="shared" si="6"/>
        <v>23</v>
      </c>
    </row>
    <row r="253" spans="1:2" x14ac:dyDescent="0.25">
      <c r="A253" s="1">
        <f t="shared" si="7"/>
        <v>48009</v>
      </c>
      <c r="B253">
        <f t="shared" si="6"/>
        <v>24</v>
      </c>
    </row>
    <row r="254" spans="1:2" x14ac:dyDescent="0.25">
      <c r="A254" s="1">
        <f t="shared" si="7"/>
        <v>48016</v>
      </c>
      <c r="B254">
        <f t="shared" si="6"/>
        <v>25</v>
      </c>
    </row>
    <row r="255" spans="1:2" x14ac:dyDescent="0.25">
      <c r="A255" s="1">
        <f t="shared" si="7"/>
        <v>48023</v>
      </c>
      <c r="B255">
        <f t="shared" si="6"/>
        <v>26</v>
      </c>
    </row>
    <row r="256" spans="1:2" x14ac:dyDescent="0.25">
      <c r="A256" s="1">
        <f t="shared" si="7"/>
        <v>48030</v>
      </c>
      <c r="B256">
        <f t="shared" si="6"/>
        <v>27</v>
      </c>
    </row>
    <row r="257" spans="1:2" x14ac:dyDescent="0.25">
      <c r="A257" s="1">
        <f t="shared" si="7"/>
        <v>48037</v>
      </c>
      <c r="B257">
        <f t="shared" si="6"/>
        <v>28</v>
      </c>
    </row>
    <row r="258" spans="1:2" x14ac:dyDescent="0.25">
      <c r="A258" s="1">
        <f t="shared" si="7"/>
        <v>48044</v>
      </c>
      <c r="B258">
        <f t="shared" ref="B258:B274" si="8">WEEKNUM(A258,1)</f>
        <v>29</v>
      </c>
    </row>
    <row r="259" spans="1:2" x14ac:dyDescent="0.25">
      <c r="A259" s="1">
        <f t="shared" ref="A259:A274" si="9">A258+7</f>
        <v>48051</v>
      </c>
      <c r="B259">
        <f t="shared" si="8"/>
        <v>30</v>
      </c>
    </row>
    <row r="260" spans="1:2" x14ac:dyDescent="0.25">
      <c r="A260" s="1">
        <f t="shared" si="9"/>
        <v>48058</v>
      </c>
      <c r="B260">
        <f t="shared" si="8"/>
        <v>31</v>
      </c>
    </row>
    <row r="261" spans="1:2" x14ac:dyDescent="0.25">
      <c r="A261" s="1">
        <f t="shared" si="9"/>
        <v>48065</v>
      </c>
      <c r="B261">
        <f t="shared" si="8"/>
        <v>32</v>
      </c>
    </row>
    <row r="262" spans="1:2" x14ac:dyDescent="0.25">
      <c r="A262" s="1">
        <f t="shared" si="9"/>
        <v>48072</v>
      </c>
      <c r="B262">
        <f t="shared" si="8"/>
        <v>33</v>
      </c>
    </row>
    <row r="263" spans="1:2" x14ac:dyDescent="0.25">
      <c r="A263" s="1">
        <f t="shared" si="9"/>
        <v>48079</v>
      </c>
      <c r="B263">
        <f t="shared" si="8"/>
        <v>34</v>
      </c>
    </row>
    <row r="264" spans="1:2" x14ac:dyDescent="0.25">
      <c r="A264" s="1">
        <f t="shared" si="9"/>
        <v>48086</v>
      </c>
      <c r="B264">
        <f t="shared" si="8"/>
        <v>35</v>
      </c>
    </row>
    <row r="265" spans="1:2" x14ac:dyDescent="0.25">
      <c r="A265" s="1">
        <f t="shared" si="9"/>
        <v>48093</v>
      </c>
      <c r="B265">
        <f t="shared" si="8"/>
        <v>36</v>
      </c>
    </row>
    <row r="266" spans="1:2" x14ac:dyDescent="0.25">
      <c r="A266" s="1">
        <f t="shared" si="9"/>
        <v>48100</v>
      </c>
      <c r="B266">
        <f t="shared" si="8"/>
        <v>37</v>
      </c>
    </row>
    <row r="267" spans="1:2" x14ac:dyDescent="0.25">
      <c r="A267" s="1">
        <f t="shared" si="9"/>
        <v>48107</v>
      </c>
      <c r="B267">
        <f t="shared" si="8"/>
        <v>38</v>
      </c>
    </row>
    <row r="268" spans="1:2" x14ac:dyDescent="0.25">
      <c r="A268" s="1">
        <f t="shared" si="9"/>
        <v>48114</v>
      </c>
      <c r="B268">
        <f t="shared" si="8"/>
        <v>39</v>
      </c>
    </row>
    <row r="269" spans="1:2" x14ac:dyDescent="0.25">
      <c r="A269" s="1">
        <f t="shared" si="9"/>
        <v>48121</v>
      </c>
      <c r="B269">
        <f t="shared" si="8"/>
        <v>40</v>
      </c>
    </row>
    <row r="270" spans="1:2" x14ac:dyDescent="0.25">
      <c r="A270" s="1">
        <f t="shared" si="9"/>
        <v>48128</v>
      </c>
      <c r="B270">
        <f t="shared" si="8"/>
        <v>41</v>
      </c>
    </row>
    <row r="271" spans="1:2" x14ac:dyDescent="0.25">
      <c r="A271" s="1">
        <f t="shared" si="9"/>
        <v>48135</v>
      </c>
      <c r="B271">
        <f t="shared" si="8"/>
        <v>42</v>
      </c>
    </row>
    <row r="272" spans="1:2" x14ac:dyDescent="0.25">
      <c r="A272" s="1">
        <f t="shared" si="9"/>
        <v>48142</v>
      </c>
      <c r="B272">
        <f t="shared" si="8"/>
        <v>43</v>
      </c>
    </row>
    <row r="273" spans="1:2" x14ac:dyDescent="0.25">
      <c r="A273" s="1">
        <f t="shared" si="9"/>
        <v>48149</v>
      </c>
      <c r="B273">
        <f t="shared" si="8"/>
        <v>44</v>
      </c>
    </row>
    <row r="274" spans="1:2" x14ac:dyDescent="0.25">
      <c r="A274" s="1">
        <f t="shared" si="9"/>
        <v>48156</v>
      </c>
      <c r="B274">
        <f t="shared" si="8"/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0229C-4358-4B4F-B8FF-B10DFEA9AEE8}">
  <sheetPr>
    <pageSetUpPr fitToPage="1"/>
  </sheetPr>
  <dimension ref="A1:K317"/>
  <sheetViews>
    <sheetView topLeftCell="A56" zoomScale="84" zoomScaleNormal="84" workbookViewId="0">
      <selection activeCell="E69" sqref="E69"/>
    </sheetView>
  </sheetViews>
  <sheetFormatPr defaultRowHeight="20.100000000000001" customHeight="1" x14ac:dyDescent="0.25"/>
  <cols>
    <col min="1" max="1" width="26.7109375" style="50" bestFit="1" customWidth="1"/>
    <col min="2" max="2" width="9.140625" style="53"/>
    <col min="3" max="3" width="10" style="51" bestFit="1" customWidth="1"/>
    <col min="4" max="5" width="9.140625" style="51"/>
    <col min="6" max="6" width="25.140625" style="51" customWidth="1"/>
    <col min="7" max="7" width="21.28515625" style="51" customWidth="1"/>
    <col min="8" max="8" width="36.42578125" style="51" bestFit="1" customWidth="1"/>
    <col min="9" max="9" width="35.28515625" style="51" bestFit="1" customWidth="1"/>
    <col min="10" max="10" width="14.85546875" style="51" bestFit="1" customWidth="1"/>
    <col min="11" max="16384" width="9.140625" style="51"/>
  </cols>
  <sheetData>
    <row r="1" spans="1:10" ht="20.100000000000001" customHeight="1" x14ac:dyDescent="0.25">
      <c r="A1" s="50" t="s">
        <v>9</v>
      </c>
      <c r="B1" s="53" t="s">
        <v>83</v>
      </c>
      <c r="C1" s="51" t="s">
        <v>5</v>
      </c>
      <c r="D1" s="51" t="s">
        <v>0</v>
      </c>
      <c r="E1" s="51" t="s">
        <v>2</v>
      </c>
      <c r="F1" s="51" t="s">
        <v>3</v>
      </c>
      <c r="G1" s="51" t="s">
        <v>4</v>
      </c>
      <c r="H1" s="51" t="s">
        <v>885</v>
      </c>
      <c r="I1" s="51" t="s">
        <v>6</v>
      </c>
      <c r="J1" s="51" t="s">
        <v>8</v>
      </c>
    </row>
    <row r="2" spans="1:10" ht="20.100000000000001" customHeight="1" x14ac:dyDescent="0.25">
      <c r="A2" s="121">
        <v>46452</v>
      </c>
      <c r="B2" s="53">
        <f>WEEKDAY(Tabel9[[#This Row],[Datum_KBBB]],11)</f>
        <v>6</v>
      </c>
      <c r="E2" s="144">
        <v>0.80208333333333337</v>
      </c>
      <c r="F2" s="51" t="s">
        <v>683</v>
      </c>
      <c r="G2" s="51" t="s">
        <v>708</v>
      </c>
      <c r="H2" s="51" t="str">
        <f>Tabel9[[#This Row],[Thuis]]</f>
        <v>ADL De Leug 1</v>
      </c>
      <c r="I2" s="51" t="s">
        <v>753</v>
      </c>
      <c r="J2" s="51" t="str">
        <f t="shared" ref="J2:J33" si="0">LEFT(I2,2)&amp;" "&amp;RIGHT(G2,2)</f>
        <v>AD  9</v>
      </c>
    </row>
    <row r="3" spans="1:10" ht="20.100000000000001" customHeight="1" x14ac:dyDescent="0.25">
      <c r="A3" s="122">
        <v>46280</v>
      </c>
      <c r="B3" s="53">
        <f>WEEKDAY(Tabel9[[#This Row],[Datum_KBBB]],11)</f>
        <v>2</v>
      </c>
      <c r="C3" s="123"/>
      <c r="D3" s="124"/>
      <c r="E3" s="145">
        <v>0.8125</v>
      </c>
      <c r="F3" s="123" t="s">
        <v>201</v>
      </c>
      <c r="G3" s="123" t="s">
        <v>286</v>
      </c>
      <c r="H3" s="123" t="str">
        <f>Tabel9[[#This Row],[Thuis]]</f>
        <v xml:space="preserve">AVENUE 1 </v>
      </c>
      <c r="I3" s="123" t="s">
        <v>775</v>
      </c>
      <c r="J3" s="51" t="str">
        <f t="shared" si="0"/>
        <v xml:space="preserve">DK 2 </v>
      </c>
    </row>
    <row r="4" spans="1:10" ht="20.100000000000001" customHeight="1" x14ac:dyDescent="0.25">
      <c r="A4" s="121">
        <v>46394</v>
      </c>
      <c r="B4" s="53">
        <f>WEEKDAY(Tabel9[[#This Row],[Datum_KBBB]],11)</f>
        <v>4</v>
      </c>
      <c r="E4" s="145">
        <v>0.8125</v>
      </c>
      <c r="F4" s="51" t="s">
        <v>294</v>
      </c>
      <c r="G4" s="51" t="s">
        <v>377</v>
      </c>
      <c r="H4" s="51" t="str">
        <f>Tabel9[[#This Row],[Thuis]]</f>
        <v xml:space="preserve">BC BOUWEL 1 </v>
      </c>
      <c r="I4" s="51" t="s">
        <v>376</v>
      </c>
      <c r="J4" s="51" t="str">
        <f t="shared" si="0"/>
        <v xml:space="preserve">BA 5 </v>
      </c>
    </row>
    <row r="5" spans="1:10" ht="20.100000000000001" customHeight="1" x14ac:dyDescent="0.25">
      <c r="A5" s="121">
        <v>46492</v>
      </c>
      <c r="B5" s="53">
        <f>WEEKDAY(Tabel9[[#This Row],[Datum_KBBB]],11)</f>
        <v>4</v>
      </c>
      <c r="E5" s="145">
        <v>0.8125</v>
      </c>
      <c r="F5" s="51" t="s">
        <v>294</v>
      </c>
      <c r="G5" s="51" t="s">
        <v>366</v>
      </c>
      <c r="H5" s="51" t="str">
        <f>Tabel9[[#This Row],[Thuis]]</f>
        <v xml:space="preserve">BC BOUWEL 1 </v>
      </c>
      <c r="I5" s="51" t="s">
        <v>365</v>
      </c>
      <c r="J5" s="51" t="str">
        <f t="shared" si="0"/>
        <v xml:space="preserve">BA 3 </v>
      </c>
    </row>
    <row r="6" spans="1:10" ht="20.100000000000001" customHeight="1" x14ac:dyDescent="0.25">
      <c r="A6" s="121">
        <v>46506</v>
      </c>
      <c r="B6" s="53">
        <f>WEEKDAY(Tabel9[[#This Row],[Datum_KBBB]],11)</f>
        <v>4</v>
      </c>
      <c r="E6" s="145">
        <v>0.8125</v>
      </c>
      <c r="F6" s="51" t="s">
        <v>294</v>
      </c>
      <c r="G6" s="51" t="s">
        <v>317</v>
      </c>
      <c r="H6" s="51" t="str">
        <f>Tabel9[[#This Row],[Thuis]]</f>
        <v xml:space="preserve">BC BOUWEL 1 </v>
      </c>
      <c r="I6" s="51" t="s">
        <v>349</v>
      </c>
      <c r="J6" s="51" t="str">
        <f t="shared" si="0"/>
        <v xml:space="preserve">BA 1 </v>
      </c>
    </row>
    <row r="7" spans="1:10" ht="20.100000000000001" customHeight="1" x14ac:dyDescent="0.25">
      <c r="A7" s="121">
        <v>46541</v>
      </c>
      <c r="B7" s="53">
        <f>WEEKDAY(Tabel9[[#This Row],[Datum_KBBB]],11)</f>
        <v>4</v>
      </c>
      <c r="E7" s="145">
        <v>0.79166666666666663</v>
      </c>
      <c r="F7" s="51" t="s">
        <v>294</v>
      </c>
      <c r="G7" s="51" t="s">
        <v>286</v>
      </c>
      <c r="H7" s="51" t="str">
        <f>Tabel9[[#This Row],[Thuis]]</f>
        <v xml:space="preserve">BC BOUWEL 1 </v>
      </c>
      <c r="I7" s="51" t="s">
        <v>304</v>
      </c>
      <c r="J7" s="51" t="str">
        <f t="shared" si="0"/>
        <v xml:space="preserve">DK 2 </v>
      </c>
    </row>
    <row r="8" spans="1:10" ht="20.100000000000001" customHeight="1" x14ac:dyDescent="0.25">
      <c r="A8" s="121">
        <v>46291</v>
      </c>
      <c r="B8" s="53">
        <f>WEEKDAY(Tabel9[[#This Row],[Datum_KBBB]],11)</f>
        <v>6</v>
      </c>
      <c r="E8" s="145">
        <v>0.58333333333333337</v>
      </c>
      <c r="F8" s="51" t="s">
        <v>539</v>
      </c>
      <c r="G8" s="51" t="s">
        <v>423</v>
      </c>
      <c r="H8" s="51" t="str">
        <f>Tabel9[[#This Row],[Thuis]]</f>
        <v xml:space="preserve">BC BOUWEL 1 -PALMENHOF </v>
      </c>
      <c r="I8" s="51" t="s">
        <v>538</v>
      </c>
      <c r="J8" s="51" t="str">
        <f t="shared" si="0"/>
        <v xml:space="preserve">VL 2 </v>
      </c>
    </row>
    <row r="9" spans="1:10" ht="20.100000000000001" customHeight="1" x14ac:dyDescent="0.25">
      <c r="A9" s="121">
        <v>46361</v>
      </c>
      <c r="B9" s="53">
        <f>WEEKDAY(Tabel9[[#This Row],[Datum_KBBB]],11)</f>
        <v>6</v>
      </c>
      <c r="E9" s="145">
        <v>0.58333333333333337</v>
      </c>
      <c r="F9" s="51" t="s">
        <v>539</v>
      </c>
      <c r="G9" s="51" t="s">
        <v>377</v>
      </c>
      <c r="H9" s="51" t="str">
        <f>Tabel9[[#This Row],[Thuis]]</f>
        <v xml:space="preserve">BC BOUWEL 1 -PALMENHOF </v>
      </c>
      <c r="I9" s="51" t="s">
        <v>561</v>
      </c>
      <c r="J9" s="51" t="str">
        <f t="shared" si="0"/>
        <v xml:space="preserve">VL 5 </v>
      </c>
    </row>
    <row r="10" spans="1:10" ht="20.100000000000001" customHeight="1" x14ac:dyDescent="0.25">
      <c r="A10" s="121">
        <v>46431</v>
      </c>
      <c r="B10" s="53">
        <f>WEEKDAY(Tabel9[[#This Row],[Datum_KBBB]],11)</f>
        <v>6</v>
      </c>
      <c r="E10" s="145">
        <v>0.58333333333333337</v>
      </c>
      <c r="F10" s="51" t="s">
        <v>539</v>
      </c>
      <c r="G10" s="51" t="s">
        <v>366</v>
      </c>
      <c r="H10" s="51" t="str">
        <f>Tabel9[[#This Row],[Thuis]]</f>
        <v xml:space="preserve">BC BOUWEL 1 -PALMENHOF </v>
      </c>
      <c r="I10" s="51" t="s">
        <v>551</v>
      </c>
      <c r="J10" s="51" t="str">
        <f t="shared" si="0"/>
        <v xml:space="preserve">VL 3 </v>
      </c>
    </row>
    <row r="11" spans="1:10" ht="20.100000000000001" customHeight="1" x14ac:dyDescent="0.25">
      <c r="A11" s="121">
        <v>46310</v>
      </c>
      <c r="B11" s="53">
        <f>WEEKDAY(Tabel9[[#This Row],[Datum_KBBB]],11)</f>
        <v>4</v>
      </c>
      <c r="E11" s="145">
        <v>0.79166666666666663</v>
      </c>
      <c r="F11" s="51" t="s">
        <v>422</v>
      </c>
      <c r="G11" s="51" t="s">
        <v>441</v>
      </c>
      <c r="H11" s="51" t="str">
        <f>Tabel9[[#This Row],[Thuis]]</f>
        <v xml:space="preserve">BC BOUWEL 2 </v>
      </c>
      <c r="I11" s="51" t="s">
        <v>440</v>
      </c>
      <c r="J11" s="51" t="str">
        <f t="shared" si="0"/>
        <v xml:space="preserve">BA 4 </v>
      </c>
    </row>
    <row r="12" spans="1:10" ht="20.100000000000001" customHeight="1" x14ac:dyDescent="0.25">
      <c r="A12" s="121">
        <v>46506</v>
      </c>
      <c r="B12" s="53">
        <f>WEEKDAY(Tabel9[[#This Row],[Datum_KBBB]],11)</f>
        <v>4</v>
      </c>
      <c r="E12" s="145">
        <v>0.79166666666666663</v>
      </c>
      <c r="F12" s="51" t="s">
        <v>422</v>
      </c>
      <c r="G12" s="51" t="s">
        <v>423</v>
      </c>
      <c r="H12" s="51" t="str">
        <f>Tabel9[[#This Row],[Thuis]]</f>
        <v xml:space="preserve">BC BOUWEL 2 </v>
      </c>
      <c r="I12" s="51" t="s">
        <v>421</v>
      </c>
      <c r="J12" s="51" t="str">
        <f t="shared" si="0"/>
        <v xml:space="preserve">BA 2 </v>
      </c>
    </row>
    <row r="13" spans="1:10" ht="20.100000000000001" customHeight="1" x14ac:dyDescent="0.25">
      <c r="A13" s="121">
        <v>46555</v>
      </c>
      <c r="B13" s="53">
        <f>WEEKDAY(Tabel9[[#This Row],[Datum_KBBB]],11)</f>
        <v>4</v>
      </c>
      <c r="E13" s="145">
        <v>0.79166666666666663</v>
      </c>
      <c r="F13" s="51" t="s">
        <v>422</v>
      </c>
      <c r="G13" s="51" t="s">
        <v>452</v>
      </c>
      <c r="H13" s="51" t="str">
        <f>Tabel9[[#This Row],[Thuis]]</f>
        <v xml:space="preserve">BC BOUWEL 2 </v>
      </c>
      <c r="I13" s="51" t="s">
        <v>451</v>
      </c>
      <c r="J13" s="51" t="str">
        <f t="shared" si="0"/>
        <v xml:space="preserve">BA 6 </v>
      </c>
    </row>
    <row r="14" spans="1:10" ht="20.100000000000001" customHeight="1" x14ac:dyDescent="0.25">
      <c r="A14" s="121">
        <v>46438</v>
      </c>
      <c r="B14" s="53">
        <f>WEEKDAY(Tabel9[[#This Row],[Datum_KBBB]],11)</f>
        <v>6</v>
      </c>
      <c r="E14" s="144">
        <v>0.80208333333333337</v>
      </c>
      <c r="F14" s="51" t="s">
        <v>682</v>
      </c>
      <c r="G14" s="51" t="s">
        <v>708</v>
      </c>
      <c r="H14" s="51" t="str">
        <f>Tabel9[[#This Row],[Thuis]]</f>
        <v>BC Calypso</v>
      </c>
      <c r="I14" s="51" t="s">
        <v>754</v>
      </c>
      <c r="J14" s="51" t="str">
        <f t="shared" si="0"/>
        <v>AD  9</v>
      </c>
    </row>
    <row r="15" spans="1:10" ht="20.100000000000001" customHeight="1" x14ac:dyDescent="0.25">
      <c r="A15" s="121">
        <v>46286</v>
      </c>
      <c r="B15" s="53">
        <f>WEEKDAY(Tabel9[[#This Row],[Datum_KBBB]],11)</f>
        <v>1</v>
      </c>
      <c r="C15" s="51">
        <v>1</v>
      </c>
      <c r="E15" s="145">
        <v>0.8125</v>
      </c>
      <c r="F15" s="51" t="s">
        <v>184</v>
      </c>
      <c r="G15" s="51" t="s">
        <v>317</v>
      </c>
      <c r="H15" s="51" t="str">
        <f>Tabel9[[#This Row],[Thuis]]</f>
        <v xml:space="preserve">BC DAF 1 </v>
      </c>
      <c r="I15" s="51" t="s">
        <v>496</v>
      </c>
      <c r="J15" s="51" t="str">
        <f t="shared" si="0"/>
        <v xml:space="preserve">VL 1 </v>
      </c>
    </row>
    <row r="16" spans="1:10" ht="20.100000000000001" customHeight="1" x14ac:dyDescent="0.25">
      <c r="A16" s="121">
        <v>46468</v>
      </c>
      <c r="B16" s="53">
        <f>WEEKDAY(Tabel9[[#This Row],[Datum_KBBB]],11)</f>
        <v>1</v>
      </c>
      <c r="C16" s="51">
        <v>1</v>
      </c>
      <c r="E16" s="145">
        <v>0.8125</v>
      </c>
      <c r="F16" s="51" t="s">
        <v>184</v>
      </c>
      <c r="G16" s="51" t="s">
        <v>441</v>
      </c>
      <c r="H16" s="51" t="str">
        <f>Tabel9[[#This Row],[Thuis]]</f>
        <v xml:space="preserve">BC DAF 1 </v>
      </c>
      <c r="I16" s="51" t="s">
        <v>509</v>
      </c>
      <c r="J16" s="51" t="str">
        <f t="shared" si="0"/>
        <v xml:space="preserve">VL 4 </v>
      </c>
    </row>
    <row r="17" spans="1:10" ht="20.100000000000001" customHeight="1" x14ac:dyDescent="0.25">
      <c r="A17" s="121">
        <v>46580</v>
      </c>
      <c r="B17" s="53">
        <f>WEEKDAY(Tabel9[[#This Row],[Datum_KBBB]],11)</f>
        <v>1</v>
      </c>
      <c r="E17" s="144">
        <v>0.54166666666666663</v>
      </c>
      <c r="F17" s="51" t="s">
        <v>262</v>
      </c>
      <c r="G17" s="51" t="s">
        <v>145</v>
      </c>
      <c r="H17" s="51" t="str">
        <f>Tabel9[[#This Row],[Thuis]]</f>
        <v>BC de Beek</v>
      </c>
      <c r="I17" s="51" t="s">
        <v>172</v>
      </c>
      <c r="J17" s="51" t="str">
        <f t="shared" si="0"/>
        <v>GS  2</v>
      </c>
    </row>
    <row r="18" spans="1:10" ht="20.100000000000001" customHeight="1" x14ac:dyDescent="0.25">
      <c r="A18" s="121">
        <v>46545</v>
      </c>
      <c r="B18" s="53">
        <f>WEEKDAY(Tabel9[[#This Row],[Datum_KBBB]],11)</f>
        <v>1</v>
      </c>
      <c r="E18" s="144">
        <v>0.80208333333333337</v>
      </c>
      <c r="F18" s="51" t="s">
        <v>687</v>
      </c>
      <c r="G18" s="51" t="s">
        <v>708</v>
      </c>
      <c r="H18" s="51" t="str">
        <f>Tabel9[[#This Row],[Thuis]]</f>
        <v>BC De Mansarde</v>
      </c>
      <c r="I18" s="51" t="s">
        <v>755</v>
      </c>
      <c r="J18" s="51" t="str">
        <f t="shared" si="0"/>
        <v>AD  9</v>
      </c>
    </row>
    <row r="19" spans="1:10" ht="20.100000000000001" customHeight="1" x14ac:dyDescent="0.25">
      <c r="A19" s="121">
        <v>46294</v>
      </c>
      <c r="B19" s="53">
        <f>WEEKDAY(Tabel9[[#This Row],[Datum_KBBB]],11)</f>
        <v>2</v>
      </c>
      <c r="E19" s="145">
        <v>0.8125</v>
      </c>
      <c r="F19" s="51" t="s">
        <v>189</v>
      </c>
      <c r="G19" s="51" t="s">
        <v>441</v>
      </c>
      <c r="H19" s="51" t="str">
        <f>Tabel9[[#This Row],[Thuis]]</f>
        <v xml:space="preserve">BC DE PLOEG 1 </v>
      </c>
      <c r="I19" s="51" t="s">
        <v>510</v>
      </c>
      <c r="J19" s="51" t="str">
        <f t="shared" si="0"/>
        <v xml:space="preserve">VL 4 </v>
      </c>
    </row>
    <row r="20" spans="1:10" ht="20.100000000000001" customHeight="1" x14ac:dyDescent="0.25">
      <c r="A20" s="121">
        <v>46476</v>
      </c>
      <c r="B20" s="53">
        <f>WEEKDAY(Tabel9[[#This Row],[Datum_KBBB]],11)</f>
        <v>2</v>
      </c>
      <c r="E20" s="145">
        <v>0.8125</v>
      </c>
      <c r="F20" s="51" t="s">
        <v>189</v>
      </c>
      <c r="G20" s="51" t="s">
        <v>317</v>
      </c>
      <c r="H20" s="51" t="str">
        <f>Tabel9[[#This Row],[Thuis]]</f>
        <v xml:space="preserve">BC DE PLOEG 1 </v>
      </c>
      <c r="I20" s="51" t="s">
        <v>497</v>
      </c>
      <c r="J20" s="51" t="str">
        <f t="shared" si="0"/>
        <v xml:space="preserve">VL 1 </v>
      </c>
    </row>
    <row r="21" spans="1:10" ht="20.100000000000001" customHeight="1" x14ac:dyDescent="0.25">
      <c r="A21" s="121">
        <v>46489</v>
      </c>
      <c r="B21" s="53">
        <f>WEEKDAY(Tabel9[[#This Row],[Datum_KBBB]],11)</f>
        <v>1</v>
      </c>
      <c r="E21" s="145">
        <v>0.8125</v>
      </c>
      <c r="F21" s="51" t="s">
        <v>189</v>
      </c>
      <c r="G21" s="51" t="s">
        <v>286</v>
      </c>
      <c r="H21" s="51" t="str">
        <f>Tabel9[[#This Row],[Thuis]]</f>
        <v xml:space="preserve">BC DE PLOEG 1 </v>
      </c>
      <c r="I21" s="51" t="s">
        <v>305</v>
      </c>
      <c r="J21" s="51" t="str">
        <f t="shared" si="0"/>
        <v xml:space="preserve">DK 2 </v>
      </c>
    </row>
    <row r="22" spans="1:10" ht="20.100000000000001" customHeight="1" x14ac:dyDescent="0.25">
      <c r="A22" s="121">
        <v>46338</v>
      </c>
      <c r="B22" s="53">
        <f>WEEKDAY(Tabel9[[#This Row],[Datum_KBBB]],11)</f>
        <v>4</v>
      </c>
      <c r="E22" s="145">
        <v>0.8125</v>
      </c>
      <c r="F22" s="51" t="s">
        <v>185</v>
      </c>
      <c r="G22" s="51" t="s">
        <v>317</v>
      </c>
      <c r="H22" s="51" t="str">
        <f>Tabel9[[#This Row],[Thuis]]</f>
        <v xml:space="preserve">BC DE PLOEG 2 </v>
      </c>
      <c r="I22" s="51" t="s">
        <v>350</v>
      </c>
      <c r="J22" s="51" t="str">
        <f t="shared" si="0"/>
        <v xml:space="preserve">BA 1 </v>
      </c>
    </row>
    <row r="23" spans="1:10" ht="20.100000000000001" customHeight="1" x14ac:dyDescent="0.25">
      <c r="A23" s="121">
        <v>46401</v>
      </c>
      <c r="B23" s="53">
        <f>WEEKDAY(Tabel9[[#This Row],[Datum_KBBB]],11)</f>
        <v>4</v>
      </c>
      <c r="E23" s="145">
        <v>0.8125</v>
      </c>
      <c r="F23" s="51" t="s">
        <v>185</v>
      </c>
      <c r="G23" s="51" t="s">
        <v>366</v>
      </c>
      <c r="H23" s="51" t="str">
        <f>Tabel9[[#This Row],[Thuis]]</f>
        <v xml:space="preserve">BC DE PLOEG 2 </v>
      </c>
      <c r="I23" s="51" t="s">
        <v>367</v>
      </c>
      <c r="J23" s="51" t="str">
        <f t="shared" si="0"/>
        <v xml:space="preserve">BA 3 </v>
      </c>
    </row>
    <row r="24" spans="1:10" ht="20.100000000000001" customHeight="1" x14ac:dyDescent="0.25">
      <c r="A24" s="121">
        <v>46534</v>
      </c>
      <c r="B24" s="53">
        <f>WEEKDAY(Tabel9[[#This Row],[Datum_KBBB]],11)</f>
        <v>4</v>
      </c>
      <c r="E24" s="145">
        <v>0.8125</v>
      </c>
      <c r="F24" s="51" t="s">
        <v>185</v>
      </c>
      <c r="G24" s="51" t="s">
        <v>377</v>
      </c>
      <c r="H24" s="51" t="str">
        <f>Tabel9[[#This Row],[Thuis]]</f>
        <v xml:space="preserve">BC DE PLOEG 2 </v>
      </c>
      <c r="I24" s="51" t="s">
        <v>378</v>
      </c>
      <c r="J24" s="51" t="str">
        <f t="shared" si="0"/>
        <v xml:space="preserve">BA 5 </v>
      </c>
    </row>
    <row r="25" spans="1:10" ht="20.100000000000001" customHeight="1" x14ac:dyDescent="0.25">
      <c r="A25" s="121">
        <v>46305</v>
      </c>
      <c r="B25" s="53">
        <f>WEEKDAY(Tabel9[[#This Row],[Datum_KBBB]],11)</f>
        <v>6</v>
      </c>
      <c r="E25" s="145">
        <v>0.5625</v>
      </c>
      <c r="F25" s="51" t="s">
        <v>316</v>
      </c>
      <c r="G25" s="51" t="s">
        <v>317</v>
      </c>
      <c r="H25" s="51" t="str">
        <f>Tabel9[[#This Row],[Thuis]]</f>
        <v xml:space="preserve">BC DE PLOEG 5 </v>
      </c>
      <c r="I25" s="51" t="s">
        <v>315</v>
      </c>
      <c r="J25" s="51" t="str">
        <f t="shared" si="0"/>
        <v xml:space="preserve">DK 1 </v>
      </c>
    </row>
    <row r="26" spans="1:10" ht="20.100000000000001" customHeight="1" x14ac:dyDescent="0.25">
      <c r="A26" s="121">
        <v>46294</v>
      </c>
      <c r="B26" s="53">
        <f>WEEKDAY(Tabel9[[#This Row],[Datum_KBBB]],11)</f>
        <v>2</v>
      </c>
      <c r="E26" s="145">
        <v>0.8125</v>
      </c>
      <c r="F26" s="51" t="s">
        <v>621</v>
      </c>
      <c r="G26" s="51" t="s">
        <v>423</v>
      </c>
      <c r="H26" s="51" t="str">
        <f>Tabel9[[#This Row],[Thuis]]</f>
        <v xml:space="preserve">BC DE STER 1 </v>
      </c>
      <c r="I26" s="51" t="s">
        <v>659</v>
      </c>
      <c r="J26" s="51" t="str">
        <f t="shared" si="0"/>
        <v xml:space="preserve">KA 2 </v>
      </c>
    </row>
    <row r="27" spans="1:10" ht="20.100000000000001" customHeight="1" x14ac:dyDescent="0.25">
      <c r="A27" s="121">
        <v>46359</v>
      </c>
      <c r="B27" s="53">
        <f>WEEKDAY(Tabel9[[#This Row],[Datum_KBBB]],11)</f>
        <v>4</v>
      </c>
      <c r="E27" s="144">
        <v>0.8125</v>
      </c>
      <c r="F27" s="51" t="s">
        <v>183</v>
      </c>
      <c r="G27" s="51" t="s">
        <v>607</v>
      </c>
      <c r="H27" s="51" t="str">
        <f>Tabel9[[#This Row],[Thuis]]</f>
        <v xml:space="preserve">BC De Ster 1 </v>
      </c>
      <c r="I27" s="126" t="s">
        <v>181</v>
      </c>
      <c r="J27" s="51" t="str">
        <f t="shared" si="0"/>
        <v xml:space="preserve">VH 2 </v>
      </c>
    </row>
    <row r="28" spans="1:10" ht="20.100000000000001" customHeight="1" x14ac:dyDescent="0.25">
      <c r="A28" s="121">
        <v>46409</v>
      </c>
      <c r="B28" s="53">
        <f>WEEKDAY(Tabel9[[#This Row],[Datum_KBBB]],11)</f>
        <v>5</v>
      </c>
      <c r="E28" s="144">
        <v>0.8125</v>
      </c>
      <c r="F28" s="51" t="s">
        <v>183</v>
      </c>
      <c r="G28" s="51" t="s">
        <v>612</v>
      </c>
      <c r="H28" s="51" t="str">
        <f>Tabel9[[#This Row],[Thuis]]</f>
        <v xml:space="preserve">BC De Ster 1 </v>
      </c>
      <c r="I28" s="126" t="s">
        <v>182</v>
      </c>
      <c r="J28" s="51" t="str">
        <f t="shared" si="0"/>
        <v xml:space="preserve">VH 3 </v>
      </c>
    </row>
    <row r="29" spans="1:10" ht="20.100000000000001" customHeight="1" x14ac:dyDescent="0.25">
      <c r="A29" s="121">
        <v>46434</v>
      </c>
      <c r="B29" s="53">
        <f>WEEKDAY(Tabel9[[#This Row],[Datum_KBBB]],11)</f>
        <v>2</v>
      </c>
      <c r="E29" s="145">
        <v>0.8125</v>
      </c>
      <c r="F29" s="51" t="s">
        <v>621</v>
      </c>
      <c r="G29" s="51" t="s">
        <v>366</v>
      </c>
      <c r="H29" s="51" t="str">
        <f>Tabel9[[#This Row],[Thuis]]</f>
        <v xml:space="preserve">BC DE STER 1 </v>
      </c>
      <c r="I29" s="51" t="s">
        <v>668</v>
      </c>
      <c r="J29" s="51" t="str">
        <f t="shared" si="0"/>
        <v xml:space="preserve">KA 3 </v>
      </c>
    </row>
    <row r="30" spans="1:10" ht="20.100000000000001" customHeight="1" x14ac:dyDescent="0.25">
      <c r="A30" s="121">
        <v>46457</v>
      </c>
      <c r="B30" s="53">
        <f>WEEKDAY(Tabel9[[#This Row],[Datum_KBBB]],11)</f>
        <v>4</v>
      </c>
      <c r="E30" s="145">
        <v>0.8125</v>
      </c>
      <c r="F30" s="51" t="s">
        <v>183</v>
      </c>
      <c r="G30" s="51" t="s">
        <v>606</v>
      </c>
      <c r="H30" s="51" t="str">
        <f>Tabel9[[#This Row],[Thuis]]</f>
        <v xml:space="preserve">BC De Ster 1 </v>
      </c>
      <c r="I30" s="51" t="s">
        <v>616</v>
      </c>
      <c r="J30" s="51" t="str">
        <f t="shared" si="0"/>
        <v xml:space="preserve">VH 1 </v>
      </c>
    </row>
    <row r="31" spans="1:10" ht="20.100000000000001" customHeight="1" x14ac:dyDescent="0.25">
      <c r="A31" s="121">
        <v>46476</v>
      </c>
      <c r="B31" s="53">
        <f>WEEKDAY(Tabel9[[#This Row],[Datum_KBBB]],11)</f>
        <v>2</v>
      </c>
      <c r="E31" s="145">
        <v>0.8125</v>
      </c>
      <c r="F31" s="51" t="s">
        <v>621</v>
      </c>
      <c r="G31" s="51" t="s">
        <v>617</v>
      </c>
      <c r="H31" s="51" t="str">
        <f>Tabel9[[#This Row],[Thuis]]</f>
        <v xml:space="preserve">BC DE STER 1 </v>
      </c>
      <c r="I31" s="51" t="s">
        <v>650</v>
      </c>
      <c r="J31" s="51" t="str">
        <f t="shared" si="0"/>
        <v xml:space="preserve">KA 1 </v>
      </c>
    </row>
    <row r="32" spans="1:10" ht="20.100000000000001" customHeight="1" x14ac:dyDescent="0.25">
      <c r="A32" s="121">
        <v>46367</v>
      </c>
      <c r="B32" s="53">
        <f>WEEKDAY(Tabel9[[#This Row],[Datum_KBBB]],11)</f>
        <v>5</v>
      </c>
      <c r="E32" s="144">
        <v>0.80208333333333337</v>
      </c>
      <c r="F32" s="51" t="s">
        <v>694</v>
      </c>
      <c r="G32" s="51" t="s">
        <v>708</v>
      </c>
      <c r="H32" s="51" t="str">
        <f>Tabel9[[#This Row],[Thuis]]</f>
        <v>BC Hemiksem</v>
      </c>
      <c r="I32" s="51" t="s">
        <v>756</v>
      </c>
      <c r="J32" s="51" t="str">
        <f t="shared" si="0"/>
        <v>AD  9</v>
      </c>
    </row>
    <row r="33" spans="1:10" ht="20.100000000000001" customHeight="1" x14ac:dyDescent="0.25">
      <c r="A33" s="121">
        <v>46251</v>
      </c>
      <c r="B33" s="53">
        <f>WEEKDAY(Tabel9[[#This Row],[Datum_KBBB]],11)</f>
        <v>1</v>
      </c>
      <c r="E33" s="145">
        <v>0.8125</v>
      </c>
      <c r="F33" s="51" t="s">
        <v>193</v>
      </c>
      <c r="G33" s="51" t="s">
        <v>377</v>
      </c>
      <c r="H33" s="51" t="str">
        <f>Tabel9[[#This Row],[Thuis]]</f>
        <v xml:space="preserve">BC HEMIKSEM 1 </v>
      </c>
      <c r="I33" s="51" t="s">
        <v>562</v>
      </c>
      <c r="J33" s="51" t="str">
        <f t="shared" si="0"/>
        <v xml:space="preserve">VL 5 </v>
      </c>
    </row>
    <row r="34" spans="1:10" ht="20.100000000000001" customHeight="1" x14ac:dyDescent="0.25">
      <c r="A34" s="121">
        <v>46283</v>
      </c>
      <c r="B34" s="53">
        <f>WEEKDAY(Tabel9[[#This Row],[Datum_KBBB]],11)</f>
        <v>5</v>
      </c>
      <c r="E34" s="145">
        <v>0.8125</v>
      </c>
      <c r="F34" s="51" t="s">
        <v>193</v>
      </c>
      <c r="G34" s="51" t="s">
        <v>423</v>
      </c>
      <c r="H34" s="51" t="str">
        <f>Tabel9[[#This Row],[Thuis]]</f>
        <v xml:space="preserve">BC HEMIKSEM 1 </v>
      </c>
      <c r="I34" s="51" t="s">
        <v>424</v>
      </c>
      <c r="J34" s="51" t="str">
        <f t="shared" ref="J34:J65" si="1">LEFT(I34,2)&amp;" "&amp;RIGHT(G34,2)</f>
        <v xml:space="preserve">BA 2 </v>
      </c>
    </row>
    <row r="35" spans="1:10" ht="20.100000000000001" customHeight="1" x14ac:dyDescent="0.25">
      <c r="A35" s="121">
        <v>46308</v>
      </c>
      <c r="B35" s="53">
        <f>WEEKDAY(Tabel9[[#This Row],[Datum_KBBB]],11)</f>
        <v>2</v>
      </c>
      <c r="E35" s="145">
        <v>0.8125</v>
      </c>
      <c r="F35" s="51" t="s">
        <v>193</v>
      </c>
      <c r="G35" s="51" t="s">
        <v>286</v>
      </c>
      <c r="H35" s="51" t="str">
        <f>Tabel9[[#This Row],[Thuis]]</f>
        <v xml:space="preserve">BC HEMIKSEM 1 </v>
      </c>
      <c r="I35" s="51" t="s">
        <v>306</v>
      </c>
      <c r="J35" s="51" t="str">
        <f t="shared" si="1"/>
        <v xml:space="preserve">DK 2 </v>
      </c>
    </row>
    <row r="36" spans="1:10" ht="20.100000000000001" customHeight="1" x14ac:dyDescent="0.25">
      <c r="A36" s="121">
        <v>46353</v>
      </c>
      <c r="B36" s="53">
        <f>WEEKDAY(Tabel9[[#This Row],[Datum_KBBB]],11)</f>
        <v>5</v>
      </c>
      <c r="E36" s="145">
        <v>0.8125</v>
      </c>
      <c r="F36" s="51" t="s">
        <v>193</v>
      </c>
      <c r="G36" s="51" t="s">
        <v>366</v>
      </c>
      <c r="H36" s="51" t="str">
        <f>Tabel9[[#This Row],[Thuis]]</f>
        <v xml:space="preserve">BC HEMIKSEM 1 </v>
      </c>
      <c r="I36" s="51" t="s">
        <v>552</v>
      </c>
      <c r="J36" s="51" t="str">
        <f t="shared" si="1"/>
        <v xml:space="preserve">VL 3 </v>
      </c>
    </row>
    <row r="37" spans="1:10" ht="20.100000000000001" customHeight="1" x14ac:dyDescent="0.25">
      <c r="A37" s="121">
        <v>46367</v>
      </c>
      <c r="B37" s="53">
        <f>WEEKDAY(Tabel9[[#This Row],[Datum_KBBB]],11)</f>
        <v>5</v>
      </c>
      <c r="E37" s="145">
        <v>0.8125</v>
      </c>
      <c r="F37" s="51" t="s">
        <v>193</v>
      </c>
      <c r="G37" s="51" t="s">
        <v>452</v>
      </c>
      <c r="H37" s="51" t="str">
        <f>Tabel9[[#This Row],[Thuis]]</f>
        <v xml:space="preserve">BC HEMIKSEM 1 </v>
      </c>
      <c r="I37" s="51" t="s">
        <v>453</v>
      </c>
      <c r="J37" s="51" t="str">
        <f t="shared" si="1"/>
        <v xml:space="preserve">BA 6 </v>
      </c>
    </row>
    <row r="38" spans="1:10" ht="20.100000000000001" customHeight="1" x14ac:dyDescent="0.25">
      <c r="A38" s="121">
        <v>46521</v>
      </c>
      <c r="B38" s="53">
        <f>WEEKDAY(Tabel9[[#This Row],[Datum_KBBB]],11)</f>
        <v>5</v>
      </c>
      <c r="E38" s="145">
        <v>0.8125</v>
      </c>
      <c r="F38" s="51" t="s">
        <v>193</v>
      </c>
      <c r="G38" s="51" t="s">
        <v>441</v>
      </c>
      <c r="H38" s="51" t="str">
        <f>Tabel9[[#This Row],[Thuis]]</f>
        <v xml:space="preserve">BC HEMIKSEM 1 </v>
      </c>
      <c r="I38" s="51" t="s">
        <v>442</v>
      </c>
      <c r="J38" s="51" t="str">
        <f t="shared" si="1"/>
        <v xml:space="preserve">BA 4 </v>
      </c>
    </row>
    <row r="39" spans="1:10" ht="20.100000000000001" customHeight="1" x14ac:dyDescent="0.25">
      <c r="A39" s="121">
        <v>46531</v>
      </c>
      <c r="B39" s="53">
        <f>WEEKDAY(Tabel9[[#This Row],[Datum_KBBB]],11)</f>
        <v>1</v>
      </c>
      <c r="E39" s="145">
        <v>0.8125</v>
      </c>
      <c r="F39" s="51" t="s">
        <v>193</v>
      </c>
      <c r="G39" s="51" t="s">
        <v>423</v>
      </c>
      <c r="H39" s="51" t="str">
        <f>Tabel9[[#This Row],[Thuis]]</f>
        <v xml:space="preserve">BC HEMIKSEM 1 </v>
      </c>
      <c r="I39" s="51" t="s">
        <v>540</v>
      </c>
      <c r="J39" s="51" t="str">
        <f t="shared" si="1"/>
        <v xml:space="preserve">VL 2 </v>
      </c>
    </row>
    <row r="40" spans="1:10" ht="20.100000000000001" customHeight="1" x14ac:dyDescent="0.25">
      <c r="A40" s="121">
        <v>46434</v>
      </c>
      <c r="B40" s="53">
        <f>WEEKDAY(Tabel9[[#This Row],[Datum_KBBB]],11)</f>
        <v>2</v>
      </c>
      <c r="E40" s="145">
        <v>0.8125</v>
      </c>
      <c r="F40" s="51" t="s">
        <v>319</v>
      </c>
      <c r="G40" s="51" t="s">
        <v>317</v>
      </c>
      <c r="H40" s="51" t="str">
        <f>Tabel9[[#This Row],[Thuis]]</f>
        <v xml:space="preserve">BC HEMIKSEM 3 </v>
      </c>
      <c r="I40" s="51" t="s">
        <v>318</v>
      </c>
      <c r="J40" s="51" t="str">
        <f t="shared" si="1"/>
        <v xml:space="preserve">DK 1 </v>
      </c>
    </row>
    <row r="41" spans="1:10" ht="20.100000000000001" customHeight="1" x14ac:dyDescent="0.25">
      <c r="A41" s="121">
        <v>46324</v>
      </c>
      <c r="B41" s="53">
        <f>WEEKDAY(Tabel9[[#This Row],[Datum_KBBB]],11)</f>
        <v>4</v>
      </c>
      <c r="E41" s="145">
        <v>0.8125</v>
      </c>
      <c r="F41" s="51" t="s">
        <v>499</v>
      </c>
      <c r="G41" s="51" t="s">
        <v>441</v>
      </c>
      <c r="H41" s="51" t="str">
        <f>Tabel9[[#This Row],[Thuis]]</f>
        <v xml:space="preserve">BC KAPELSE 1 </v>
      </c>
      <c r="I41" s="51" t="s">
        <v>511</v>
      </c>
      <c r="J41" s="51" t="str">
        <f t="shared" si="1"/>
        <v xml:space="preserve">VL 4 </v>
      </c>
    </row>
    <row r="42" spans="1:10" ht="20.100000000000001" customHeight="1" x14ac:dyDescent="0.25">
      <c r="A42" s="122">
        <v>46462</v>
      </c>
      <c r="B42" s="53">
        <f>WEEKDAY(Tabel9[[#This Row],[Datum_KBBB]],11)</f>
        <v>2</v>
      </c>
      <c r="C42" s="123"/>
      <c r="D42" s="124"/>
      <c r="E42" s="145">
        <v>0.8125</v>
      </c>
      <c r="F42" s="123" t="s">
        <v>499</v>
      </c>
      <c r="G42" s="123" t="s">
        <v>317</v>
      </c>
      <c r="H42" s="123" t="str">
        <f>Tabel9[[#This Row],[Thuis]]</f>
        <v xml:space="preserve">BC KAPELSE 1 </v>
      </c>
      <c r="I42" s="123" t="s">
        <v>724</v>
      </c>
      <c r="J42" s="51" t="str">
        <f t="shared" si="1"/>
        <v xml:space="preserve">DM 1 </v>
      </c>
    </row>
    <row r="43" spans="1:10" ht="20.100000000000001" customHeight="1" x14ac:dyDescent="0.25">
      <c r="A43" s="121">
        <v>46492</v>
      </c>
      <c r="B43" s="53">
        <f>WEEKDAY(Tabel9[[#This Row],[Datum_KBBB]],11)</f>
        <v>4</v>
      </c>
      <c r="E43" s="145">
        <v>0.8125</v>
      </c>
      <c r="F43" s="51" t="s">
        <v>499</v>
      </c>
      <c r="G43" s="51" t="s">
        <v>317</v>
      </c>
      <c r="H43" s="51" t="str">
        <f>Tabel9[[#This Row],[Thuis]]</f>
        <v xml:space="preserve">BC KAPELSE 1 </v>
      </c>
      <c r="I43" s="51" t="s">
        <v>498</v>
      </c>
      <c r="J43" s="51" t="str">
        <f t="shared" si="1"/>
        <v xml:space="preserve">VL 1 </v>
      </c>
    </row>
    <row r="44" spans="1:10" ht="20.100000000000001" customHeight="1" x14ac:dyDescent="0.25">
      <c r="A44" s="121">
        <v>46272</v>
      </c>
      <c r="B44" s="53">
        <f>WEEKDAY(Tabel9[[#This Row],[Datum_KBBB]],11)</f>
        <v>1</v>
      </c>
      <c r="E44" s="145">
        <v>0.8125</v>
      </c>
      <c r="F44" s="51" t="s">
        <v>290</v>
      </c>
      <c r="G44" s="51" t="s">
        <v>317</v>
      </c>
      <c r="H44" s="51" t="str">
        <f>Tabel9[[#This Row],[Thuis]]</f>
        <v xml:space="preserve">BC KAPELSE 2 </v>
      </c>
      <c r="I44" s="51" t="s">
        <v>351</v>
      </c>
      <c r="J44" s="51" t="str">
        <f t="shared" si="1"/>
        <v xml:space="preserve">BA 1 </v>
      </c>
    </row>
    <row r="45" spans="1:10" ht="20.100000000000001" customHeight="1" x14ac:dyDescent="0.25">
      <c r="A45" s="121">
        <v>46293</v>
      </c>
      <c r="B45" s="53">
        <f>WEEKDAY(Tabel9[[#This Row],[Datum_KBBB]],11)</f>
        <v>1</v>
      </c>
      <c r="E45" s="145">
        <v>0.8125</v>
      </c>
      <c r="F45" s="51" t="s">
        <v>290</v>
      </c>
      <c r="G45" s="51" t="s">
        <v>377</v>
      </c>
      <c r="H45" s="51" t="str">
        <f>Tabel9[[#This Row],[Thuis]]</f>
        <v xml:space="preserve">BC KAPELSE 2 </v>
      </c>
      <c r="I45" s="51" t="s">
        <v>379</v>
      </c>
      <c r="J45" s="51" t="str">
        <f t="shared" si="1"/>
        <v xml:space="preserve">BA 5 </v>
      </c>
    </row>
    <row r="46" spans="1:10" ht="20.100000000000001" customHeight="1" x14ac:dyDescent="0.25">
      <c r="A46" s="121">
        <v>46349</v>
      </c>
      <c r="B46" s="53">
        <f>WEEKDAY(Tabel9[[#This Row],[Datum_KBBB]],11)</f>
        <v>1</v>
      </c>
      <c r="E46" s="145">
        <v>0.8125</v>
      </c>
      <c r="F46" s="51" t="s">
        <v>290</v>
      </c>
      <c r="G46" s="51" t="s">
        <v>366</v>
      </c>
      <c r="H46" s="51" t="str">
        <f>Tabel9[[#This Row],[Thuis]]</f>
        <v xml:space="preserve">BC KAPELSE 2 </v>
      </c>
      <c r="I46" s="51" t="s">
        <v>368</v>
      </c>
      <c r="J46" s="51" t="str">
        <f t="shared" si="1"/>
        <v xml:space="preserve">BA 3 </v>
      </c>
    </row>
    <row r="47" spans="1:10" ht="20.100000000000001" customHeight="1" x14ac:dyDescent="0.25">
      <c r="A47" s="121">
        <v>46461</v>
      </c>
      <c r="B47" s="53">
        <f>WEEKDAY(Tabel9[[#This Row],[Datum_KBBB]],11)</f>
        <v>1</v>
      </c>
      <c r="E47" s="145">
        <v>0.8125</v>
      </c>
      <c r="F47" s="51" t="s">
        <v>290</v>
      </c>
      <c r="G47" s="51" t="s">
        <v>286</v>
      </c>
      <c r="H47" s="51" t="str">
        <f>Tabel9[[#This Row],[Thuis]]</f>
        <v xml:space="preserve">BC KAPELSE 2 </v>
      </c>
      <c r="I47" s="51" t="s">
        <v>307</v>
      </c>
      <c r="J47" s="51" t="str">
        <f t="shared" si="1"/>
        <v xml:space="preserve">DK 2 </v>
      </c>
    </row>
    <row r="48" spans="1:10" ht="20.100000000000001" customHeight="1" x14ac:dyDescent="0.25">
      <c r="A48" s="121">
        <v>46393</v>
      </c>
      <c r="B48" s="53">
        <f>WEEKDAY(Tabel9[[#This Row],[Datum_KBBB]],11)</f>
        <v>3</v>
      </c>
      <c r="E48" s="145">
        <v>0.8125</v>
      </c>
      <c r="F48" s="51" t="s">
        <v>200</v>
      </c>
      <c r="G48" s="51" t="s">
        <v>286</v>
      </c>
      <c r="H48" s="51" t="str">
        <f>Tabel9[[#This Row],[Thuis]]</f>
        <v xml:space="preserve">BC LUGO 1 </v>
      </c>
      <c r="I48" s="51" t="s">
        <v>308</v>
      </c>
      <c r="J48" s="51" t="str">
        <f t="shared" si="1"/>
        <v xml:space="preserve">DK 2 </v>
      </c>
    </row>
    <row r="49" spans="1:10" ht="20.100000000000001" customHeight="1" x14ac:dyDescent="0.25">
      <c r="A49" s="122">
        <v>46286</v>
      </c>
      <c r="B49" s="53">
        <f>WEEKDAY(Tabel9[[#This Row],[Datum_KBBB]],11)</f>
        <v>1</v>
      </c>
      <c r="C49" s="123"/>
      <c r="D49" s="124"/>
      <c r="E49" s="145">
        <v>0.8125</v>
      </c>
      <c r="F49" s="123" t="s">
        <v>195</v>
      </c>
      <c r="G49" s="123" t="s">
        <v>317</v>
      </c>
      <c r="H49" s="123" t="str">
        <f>Tabel9[[#This Row],[Thuis]]</f>
        <v xml:space="preserve">BC LUGO 2 </v>
      </c>
      <c r="I49" s="123" t="s">
        <v>725</v>
      </c>
      <c r="J49" s="51" t="str">
        <f t="shared" si="1"/>
        <v xml:space="preserve">DM 1 </v>
      </c>
    </row>
    <row r="50" spans="1:10" ht="20.100000000000001" customHeight="1" x14ac:dyDescent="0.25">
      <c r="A50" s="121">
        <v>46365</v>
      </c>
      <c r="B50" s="53">
        <f>WEEKDAY(Tabel9[[#This Row],[Datum_KBBB]],11)</f>
        <v>3</v>
      </c>
      <c r="E50" s="145">
        <v>0.8125</v>
      </c>
      <c r="F50" s="51" t="s">
        <v>195</v>
      </c>
      <c r="G50" s="51" t="s">
        <v>441</v>
      </c>
      <c r="H50" s="51" t="str">
        <f>Tabel9[[#This Row],[Thuis]]</f>
        <v xml:space="preserve">BC LUGO 2 </v>
      </c>
      <c r="I50" s="51" t="s">
        <v>443</v>
      </c>
      <c r="J50" s="51" t="str">
        <f t="shared" si="1"/>
        <v xml:space="preserve">BA 4 </v>
      </c>
    </row>
    <row r="51" spans="1:10" ht="20.100000000000001" customHeight="1" x14ac:dyDescent="0.25">
      <c r="A51" s="121">
        <v>46519</v>
      </c>
      <c r="B51" s="53">
        <f>WEEKDAY(Tabel9[[#This Row],[Datum_KBBB]],11)</f>
        <v>3</v>
      </c>
      <c r="E51" s="145">
        <v>0.8125</v>
      </c>
      <c r="F51" s="51" t="s">
        <v>195</v>
      </c>
      <c r="G51" s="51" t="s">
        <v>423</v>
      </c>
      <c r="H51" s="51" t="str">
        <f>Tabel9[[#This Row],[Thuis]]</f>
        <v xml:space="preserve">BC LUGO 2 </v>
      </c>
      <c r="I51" s="51" t="s">
        <v>425</v>
      </c>
      <c r="J51" s="51" t="str">
        <f t="shared" si="1"/>
        <v xml:space="preserve">BA 2 </v>
      </c>
    </row>
    <row r="52" spans="1:10" ht="20.100000000000001" customHeight="1" x14ac:dyDescent="0.25">
      <c r="A52" s="121">
        <v>46533</v>
      </c>
      <c r="B52" s="53">
        <f>WEEKDAY(Tabel9[[#This Row],[Datum_KBBB]],11)</f>
        <v>3</v>
      </c>
      <c r="E52" s="145">
        <v>0.8125</v>
      </c>
      <c r="F52" s="51" t="s">
        <v>195</v>
      </c>
      <c r="G52" s="51" t="s">
        <v>452</v>
      </c>
      <c r="H52" s="51" t="str">
        <f>Tabel9[[#This Row],[Thuis]]</f>
        <v xml:space="preserve">BC LUGO 2 </v>
      </c>
      <c r="I52" s="51" t="s">
        <v>454</v>
      </c>
      <c r="J52" s="51" t="str">
        <f t="shared" si="1"/>
        <v xml:space="preserve">BA 6 </v>
      </c>
    </row>
    <row r="53" spans="1:10" ht="20.100000000000001" customHeight="1" x14ac:dyDescent="0.25">
      <c r="A53" s="121">
        <v>46335</v>
      </c>
      <c r="B53" s="53">
        <f>WEEKDAY(Tabel9[[#This Row],[Datum_KBBB]],11)</f>
        <v>1</v>
      </c>
      <c r="E53" s="145">
        <v>0.8125</v>
      </c>
      <c r="F53" s="51" t="s">
        <v>321</v>
      </c>
      <c r="G53" s="51" t="s">
        <v>317</v>
      </c>
      <c r="H53" s="51" t="str">
        <f>Tabel9[[#This Row],[Thuis]]</f>
        <v xml:space="preserve">BC LUGO 3 </v>
      </c>
      <c r="I53" s="51" t="s">
        <v>320</v>
      </c>
      <c r="J53" s="51" t="str">
        <f t="shared" si="1"/>
        <v xml:space="preserve">DK 1 </v>
      </c>
    </row>
    <row r="54" spans="1:10" ht="20.100000000000001" customHeight="1" x14ac:dyDescent="0.25">
      <c r="A54" s="121">
        <v>46249</v>
      </c>
      <c r="B54" s="53">
        <f>WEEKDAY(Tabel9[[#This Row],[Datum_KBBB]],11)</f>
        <v>6</v>
      </c>
      <c r="E54" s="145">
        <v>0.8125</v>
      </c>
      <c r="F54" s="51" t="s">
        <v>353</v>
      </c>
      <c r="G54" s="51" t="s">
        <v>366</v>
      </c>
      <c r="H54" s="51" t="str">
        <f>Tabel9[[#This Row],[Thuis]]</f>
        <v xml:space="preserve">BC MOLLENHOF 1 </v>
      </c>
      <c r="I54" s="51" t="s">
        <v>669</v>
      </c>
      <c r="J54" s="51" t="str">
        <f t="shared" si="1"/>
        <v xml:space="preserve">KA 3 </v>
      </c>
    </row>
    <row r="55" spans="1:10" ht="20.100000000000001" customHeight="1" x14ac:dyDescent="0.25">
      <c r="A55" s="121">
        <v>46324</v>
      </c>
      <c r="B55" s="53">
        <f>WEEKDAY(Tabel9[[#This Row],[Datum_KBBB]],11)</f>
        <v>4</v>
      </c>
      <c r="E55" s="145">
        <v>0.8125</v>
      </c>
      <c r="F55" s="51" t="s">
        <v>353</v>
      </c>
      <c r="G55" s="51" t="s">
        <v>377</v>
      </c>
      <c r="H55" s="51" t="str">
        <f>Tabel9[[#This Row],[Thuis]]</f>
        <v xml:space="preserve">BC MOLLENHOF 1 </v>
      </c>
      <c r="I55" s="51" t="s">
        <v>380</v>
      </c>
      <c r="J55" s="51" t="str">
        <f t="shared" si="1"/>
        <v xml:space="preserve">BA 5 </v>
      </c>
    </row>
    <row r="56" spans="1:10" ht="20.100000000000001" customHeight="1" x14ac:dyDescent="0.25">
      <c r="A56" s="121">
        <v>46361</v>
      </c>
      <c r="B56" s="53">
        <f>WEEKDAY(Tabel9[[#This Row],[Datum_KBBB]],11)</f>
        <v>6</v>
      </c>
      <c r="E56" s="145">
        <v>0.8125</v>
      </c>
      <c r="F56" s="51" t="s">
        <v>353</v>
      </c>
      <c r="G56" s="51" t="s">
        <v>423</v>
      </c>
      <c r="H56" s="51" t="str">
        <f>Tabel9[[#This Row],[Thuis]]</f>
        <v xml:space="preserve">BC MOLLENHOF 1 </v>
      </c>
      <c r="I56" s="51" t="s">
        <v>660</v>
      </c>
      <c r="J56" s="51" t="str">
        <f t="shared" si="1"/>
        <v xml:space="preserve">KA 2 </v>
      </c>
    </row>
    <row r="57" spans="1:10" ht="20.100000000000001" customHeight="1" x14ac:dyDescent="0.25">
      <c r="A57" s="121">
        <v>46373</v>
      </c>
      <c r="B57" s="53">
        <f>WEEKDAY(Tabel9[[#This Row],[Datum_KBBB]],11)</f>
        <v>4</v>
      </c>
      <c r="C57" s="51">
        <v>1</v>
      </c>
      <c r="E57" s="145">
        <v>0.8125</v>
      </c>
      <c r="F57" s="51" t="s">
        <v>353</v>
      </c>
      <c r="G57" s="51" t="s">
        <v>366</v>
      </c>
      <c r="H57" s="51" t="str">
        <f>Tabel9[[#This Row],[Thuis]]</f>
        <v xml:space="preserve">BC MOLLENHOF 1 </v>
      </c>
      <c r="I57" s="51" t="s">
        <v>369</v>
      </c>
      <c r="J57" s="51" t="str">
        <f t="shared" si="1"/>
        <v xml:space="preserve">BA 3 </v>
      </c>
    </row>
    <row r="58" spans="1:10" ht="20.100000000000001" customHeight="1" x14ac:dyDescent="0.25">
      <c r="A58" s="121">
        <v>46401</v>
      </c>
      <c r="B58" s="53">
        <f>WEEKDAY(Tabel9[[#This Row],[Datum_KBBB]],11)</f>
        <v>4</v>
      </c>
      <c r="E58" s="145">
        <v>0.8125</v>
      </c>
      <c r="F58" s="51" t="s">
        <v>353</v>
      </c>
      <c r="G58" s="51" t="s">
        <v>317</v>
      </c>
      <c r="H58" s="51" t="str">
        <f>Tabel9[[#This Row],[Thuis]]</f>
        <v xml:space="preserve">BC MOLLENHOF 1 </v>
      </c>
      <c r="I58" s="51" t="s">
        <v>352</v>
      </c>
      <c r="J58" s="51" t="str">
        <f t="shared" si="1"/>
        <v xml:space="preserve">BA 1 </v>
      </c>
    </row>
    <row r="59" spans="1:10" ht="20.100000000000001" customHeight="1" x14ac:dyDescent="0.25">
      <c r="A59" s="121">
        <v>46487</v>
      </c>
      <c r="B59" s="53">
        <f>WEEKDAY(Tabel9[[#This Row],[Datum_KBBB]],11)</f>
        <v>6</v>
      </c>
      <c r="E59" s="145">
        <v>0.8125</v>
      </c>
      <c r="F59" s="51" t="s">
        <v>353</v>
      </c>
      <c r="G59" s="51" t="s">
        <v>617</v>
      </c>
      <c r="H59" s="51" t="str">
        <f>Tabel9[[#This Row],[Thuis]]</f>
        <v xml:space="preserve">BC MOLLENHOF 1 </v>
      </c>
      <c r="I59" s="51" t="s">
        <v>651</v>
      </c>
      <c r="J59" s="51" t="str">
        <f t="shared" si="1"/>
        <v xml:space="preserve">KA 1 </v>
      </c>
    </row>
    <row r="60" spans="1:10" ht="20.100000000000001" customHeight="1" x14ac:dyDescent="0.25">
      <c r="A60" s="121">
        <v>46191</v>
      </c>
      <c r="B60" s="53">
        <f>WEEKDAY(Tabel9[[#This Row],[Datum_KBBB]],11)</f>
        <v>4</v>
      </c>
      <c r="C60" s="51">
        <v>1</v>
      </c>
      <c r="E60" s="145">
        <v>0.8125</v>
      </c>
      <c r="F60" s="51" t="s">
        <v>427</v>
      </c>
      <c r="G60" s="51" t="s">
        <v>441</v>
      </c>
      <c r="H60" s="51" t="str">
        <f>Tabel9[[#This Row],[Thuis]]</f>
        <v xml:space="preserve">BC MOLLENHOF 2 </v>
      </c>
      <c r="I60" s="51" t="s">
        <v>444</v>
      </c>
      <c r="J60" s="51" t="str">
        <f t="shared" si="1"/>
        <v xml:space="preserve">BA 4 </v>
      </c>
    </row>
    <row r="61" spans="1:10" ht="20.100000000000001" customHeight="1" x14ac:dyDescent="0.25">
      <c r="A61" s="121">
        <v>46295</v>
      </c>
      <c r="B61" s="53">
        <f>WEEKDAY(Tabel9[[#This Row],[Datum_KBBB]],11)</f>
        <v>3</v>
      </c>
      <c r="E61" s="145">
        <v>0.8125</v>
      </c>
      <c r="F61" s="51" t="s">
        <v>427</v>
      </c>
      <c r="G61" s="51" t="s">
        <v>452</v>
      </c>
      <c r="H61" s="51" t="str">
        <f>Tabel9[[#This Row],[Thuis]]</f>
        <v xml:space="preserve">BC MOLLENHOF 2 </v>
      </c>
      <c r="I61" s="51" t="s">
        <v>455</v>
      </c>
      <c r="J61" s="51" t="str">
        <f t="shared" si="1"/>
        <v xml:space="preserve">BA 6 </v>
      </c>
    </row>
    <row r="62" spans="1:10" ht="20.100000000000001" customHeight="1" x14ac:dyDescent="0.25">
      <c r="A62" s="121">
        <v>46302</v>
      </c>
      <c r="B62" s="53">
        <f>WEEKDAY(Tabel9[[#This Row],[Datum_KBBB]],11)</f>
        <v>3</v>
      </c>
      <c r="C62" s="51">
        <v>1</v>
      </c>
      <c r="E62" s="145">
        <v>0.8125</v>
      </c>
      <c r="F62" s="51" t="s">
        <v>427</v>
      </c>
      <c r="G62" s="51" t="s">
        <v>423</v>
      </c>
      <c r="H62" s="51" t="str">
        <f>Tabel9[[#This Row],[Thuis]]</f>
        <v xml:space="preserve">BC MOLLENHOF 2 </v>
      </c>
      <c r="I62" s="51" t="s">
        <v>426</v>
      </c>
      <c r="J62" s="51" t="str">
        <f t="shared" si="1"/>
        <v xml:space="preserve">BA 2 </v>
      </c>
    </row>
    <row r="63" spans="1:10" ht="20.100000000000001" customHeight="1" x14ac:dyDescent="0.25">
      <c r="A63" s="121">
        <v>46562</v>
      </c>
      <c r="B63" s="53">
        <f>WEEKDAY(Tabel9[[#This Row],[Datum_KBBB]],11)</f>
        <v>4</v>
      </c>
      <c r="C63" s="51">
        <v>1</v>
      </c>
      <c r="E63" s="145">
        <v>0.8125</v>
      </c>
      <c r="F63" s="51" t="s">
        <v>323</v>
      </c>
      <c r="G63" s="51" t="s">
        <v>317</v>
      </c>
      <c r="H63" s="51" t="str">
        <f>Tabel9[[#This Row],[Thuis]]</f>
        <v xml:space="preserve">BC MOLLENHOF 3 </v>
      </c>
      <c r="I63" s="51" t="s">
        <v>322</v>
      </c>
      <c r="J63" s="51" t="str">
        <f t="shared" si="1"/>
        <v xml:space="preserve">DK 1 </v>
      </c>
    </row>
    <row r="64" spans="1:10" ht="20.100000000000001" customHeight="1" x14ac:dyDescent="0.25">
      <c r="A64" s="121">
        <v>46317</v>
      </c>
      <c r="B64" s="53">
        <f>WEEKDAY(Tabel9[[#This Row],[Datum_KBBB]],11)</f>
        <v>4</v>
      </c>
      <c r="C64" s="51">
        <v>1</v>
      </c>
      <c r="E64" s="145">
        <v>0.8125</v>
      </c>
      <c r="F64" s="51" t="s">
        <v>355</v>
      </c>
      <c r="G64" s="51" t="s">
        <v>317</v>
      </c>
      <c r="H64" s="51" t="str">
        <f>Tabel9[[#This Row],[Thuis]]</f>
        <v xml:space="preserve">BC OP DE MEIR 1 </v>
      </c>
      <c r="I64" s="51" t="s">
        <v>500</v>
      </c>
      <c r="J64" s="51" t="str">
        <f t="shared" si="1"/>
        <v xml:space="preserve">VL 1 </v>
      </c>
    </row>
    <row r="65" spans="1:10" ht="20.100000000000001" customHeight="1" x14ac:dyDescent="0.25">
      <c r="A65" s="121">
        <v>46345</v>
      </c>
      <c r="B65" s="53">
        <f>WEEKDAY(Tabel9[[#This Row],[Datum_KBBB]],11)</f>
        <v>4</v>
      </c>
      <c r="C65" s="51">
        <v>1</v>
      </c>
      <c r="E65" s="145">
        <v>0.8125</v>
      </c>
      <c r="F65" s="51" t="s">
        <v>355</v>
      </c>
      <c r="G65" s="51" t="s">
        <v>441</v>
      </c>
      <c r="H65" s="51" t="str">
        <f>Tabel9[[#This Row],[Thuis]]</f>
        <v xml:space="preserve">BC OP DE MEIR 1 </v>
      </c>
      <c r="I65" s="51" t="s">
        <v>512</v>
      </c>
      <c r="J65" s="51" t="str">
        <f t="shared" si="1"/>
        <v xml:space="preserve">VL 4 </v>
      </c>
    </row>
    <row r="66" spans="1:10" ht="20.100000000000001" customHeight="1" x14ac:dyDescent="0.25">
      <c r="A66" s="121">
        <v>46361</v>
      </c>
      <c r="B66" s="53">
        <f>WEEKDAY(Tabel9[[#This Row],[Datum_KBBB]],11)</f>
        <v>6</v>
      </c>
      <c r="E66" s="145">
        <v>0.8125</v>
      </c>
      <c r="F66" s="51" t="s">
        <v>355</v>
      </c>
      <c r="G66" s="51" t="s">
        <v>377</v>
      </c>
      <c r="H66" s="51" t="str">
        <f>Tabel9[[#This Row],[Thuis]]</f>
        <v xml:space="preserve">BC OP DE MEIR 1 </v>
      </c>
      <c r="I66" s="51" t="s">
        <v>381</v>
      </c>
      <c r="J66" s="51" t="str">
        <f t="shared" ref="J66:J97" si="2">LEFT(I66,2)&amp;" "&amp;RIGHT(G66,2)</f>
        <v xml:space="preserve">BA 5 </v>
      </c>
    </row>
    <row r="67" spans="1:10" ht="20.100000000000001" customHeight="1" x14ac:dyDescent="0.25">
      <c r="A67" s="121">
        <v>46473</v>
      </c>
      <c r="B67" s="53">
        <f>WEEKDAY(Tabel9[[#This Row],[Datum_KBBB]],11)</f>
        <v>6</v>
      </c>
      <c r="E67" s="145">
        <v>0.8125</v>
      </c>
      <c r="F67" s="51" t="s">
        <v>355</v>
      </c>
      <c r="G67" s="51" t="s">
        <v>317</v>
      </c>
      <c r="H67" s="51" t="str">
        <f>Tabel9[[#This Row],[Thuis]]</f>
        <v xml:space="preserve">BC OP DE MEIR 1 </v>
      </c>
      <c r="I67" s="51" t="s">
        <v>354</v>
      </c>
      <c r="J67" s="51" t="str">
        <f t="shared" si="2"/>
        <v xml:space="preserve">BA 1 </v>
      </c>
    </row>
    <row r="68" spans="1:10" ht="20.100000000000001" customHeight="1" x14ac:dyDescent="0.25">
      <c r="A68" s="121">
        <v>46550</v>
      </c>
      <c r="B68" s="53">
        <f>WEEKDAY(Tabel9[[#This Row],[Datum_KBBB]],11)</f>
        <v>6</v>
      </c>
      <c r="E68" s="145">
        <v>0.8125</v>
      </c>
      <c r="F68" s="51" t="s">
        <v>355</v>
      </c>
      <c r="G68" s="51" t="s">
        <v>366</v>
      </c>
      <c r="H68" s="51" t="str">
        <f>Tabel9[[#This Row],[Thuis]]</f>
        <v xml:space="preserve">BC OP DE MEIR 1 </v>
      </c>
      <c r="I68" s="51" t="s">
        <v>370</v>
      </c>
      <c r="J68" s="51" t="str">
        <f t="shared" si="2"/>
        <v xml:space="preserve">BA 3 </v>
      </c>
    </row>
    <row r="69" spans="1:10" ht="20.100000000000001" customHeight="1" x14ac:dyDescent="0.25">
      <c r="A69" s="121">
        <v>46296</v>
      </c>
      <c r="B69" s="53">
        <f>WEEKDAY(Tabel9[[#This Row],[Datum_KBBB]],11)</f>
        <v>4</v>
      </c>
      <c r="E69" s="145">
        <v>0.8125</v>
      </c>
      <c r="F69" s="51" t="s">
        <v>429</v>
      </c>
      <c r="G69" s="51" t="s">
        <v>441</v>
      </c>
      <c r="H69" s="51" t="str">
        <f>Tabel9[[#This Row],[Thuis]]</f>
        <v xml:space="preserve">BC OP DE MEIR 2 </v>
      </c>
      <c r="I69" s="51" t="s">
        <v>445</v>
      </c>
      <c r="J69" s="51" t="str">
        <f t="shared" si="2"/>
        <v xml:space="preserve">BA 4 </v>
      </c>
    </row>
    <row r="70" spans="1:10" ht="20.100000000000001" customHeight="1" x14ac:dyDescent="0.25">
      <c r="A70" s="121">
        <v>46311</v>
      </c>
      <c r="B70" s="53">
        <f>WEEKDAY(Tabel9[[#This Row],[Datum_KBBB]],11)</f>
        <v>5</v>
      </c>
      <c r="E70" s="145">
        <v>0.8125</v>
      </c>
      <c r="F70" s="51" t="s">
        <v>429</v>
      </c>
      <c r="G70" s="51" t="s">
        <v>377</v>
      </c>
      <c r="H70" s="51" t="str">
        <f>Tabel9[[#This Row],[Thuis]]</f>
        <v xml:space="preserve">BC OP DE MEIR 2 </v>
      </c>
      <c r="I70" s="51" t="s">
        <v>563</v>
      </c>
      <c r="J70" s="51" t="str">
        <f t="shared" si="2"/>
        <v xml:space="preserve">VL 5 </v>
      </c>
    </row>
    <row r="71" spans="1:10" ht="20.100000000000001" customHeight="1" x14ac:dyDescent="0.25">
      <c r="A71" s="121">
        <v>46374</v>
      </c>
      <c r="B71" s="53">
        <f>WEEKDAY(Tabel9[[#This Row],[Datum_KBBB]],11)</f>
        <v>5</v>
      </c>
      <c r="E71" s="145">
        <v>0.8125</v>
      </c>
      <c r="F71" s="51" t="s">
        <v>429</v>
      </c>
      <c r="G71" s="51" t="s">
        <v>423</v>
      </c>
      <c r="H71" s="51" t="str">
        <f>Tabel9[[#This Row],[Thuis]]</f>
        <v xml:space="preserve">BC OP DE MEIR 2 </v>
      </c>
      <c r="I71" s="51" t="s">
        <v>541</v>
      </c>
      <c r="J71" s="51" t="str">
        <f t="shared" si="2"/>
        <v xml:space="preserve">VL 2 </v>
      </c>
    </row>
    <row r="72" spans="1:10" ht="20.100000000000001" customHeight="1" x14ac:dyDescent="0.25">
      <c r="A72" s="121">
        <v>46436</v>
      </c>
      <c r="B72" s="53">
        <f>WEEKDAY(Tabel9[[#This Row],[Datum_KBBB]],11)</f>
        <v>4</v>
      </c>
      <c r="E72" s="145">
        <v>0.8125</v>
      </c>
      <c r="F72" s="51" t="s">
        <v>429</v>
      </c>
      <c r="G72" s="51" t="s">
        <v>452</v>
      </c>
      <c r="H72" s="51" t="str">
        <f>Tabel9[[#This Row],[Thuis]]</f>
        <v xml:space="preserve">BC OP DE MEIR 2 </v>
      </c>
      <c r="I72" s="51" t="s">
        <v>456</v>
      </c>
      <c r="J72" s="51" t="str">
        <f t="shared" si="2"/>
        <v xml:space="preserve">BA 6 </v>
      </c>
    </row>
    <row r="73" spans="1:10" ht="20.100000000000001" customHeight="1" x14ac:dyDescent="0.25">
      <c r="A73" s="121">
        <v>46535</v>
      </c>
      <c r="B73" s="53">
        <f>WEEKDAY(Tabel9[[#This Row],[Datum_KBBB]],11)</f>
        <v>5</v>
      </c>
      <c r="E73" s="145">
        <v>0.8125</v>
      </c>
      <c r="F73" s="51" t="s">
        <v>429</v>
      </c>
      <c r="G73" s="51" t="s">
        <v>366</v>
      </c>
      <c r="H73" s="51" t="str">
        <f>Tabel9[[#This Row],[Thuis]]</f>
        <v xml:space="preserve">BC OP DE MEIR 2 </v>
      </c>
      <c r="I73" s="51" t="s">
        <v>553</v>
      </c>
      <c r="J73" s="51" t="str">
        <f t="shared" si="2"/>
        <v xml:space="preserve">VL 3 </v>
      </c>
    </row>
    <row r="74" spans="1:10" ht="20.100000000000001" customHeight="1" x14ac:dyDescent="0.25">
      <c r="A74" s="121">
        <v>46555</v>
      </c>
      <c r="B74" s="53">
        <f>WEEKDAY(Tabel9[[#This Row],[Datum_KBBB]],11)</f>
        <v>4</v>
      </c>
      <c r="E74" s="145">
        <v>0.8125</v>
      </c>
      <c r="F74" s="51" t="s">
        <v>429</v>
      </c>
      <c r="G74" s="51" t="s">
        <v>423</v>
      </c>
      <c r="H74" s="51" t="str">
        <f>Tabel9[[#This Row],[Thuis]]</f>
        <v xml:space="preserve">BC OP DE MEIR 2 </v>
      </c>
      <c r="I74" s="51" t="s">
        <v>428</v>
      </c>
      <c r="J74" s="51" t="str">
        <f t="shared" si="2"/>
        <v xml:space="preserve">BA 2 </v>
      </c>
    </row>
    <row r="75" spans="1:10" ht="20.100000000000001" customHeight="1" x14ac:dyDescent="0.25">
      <c r="A75" s="121">
        <v>46521</v>
      </c>
      <c r="B75" s="53">
        <f>WEEKDAY(Tabel9[[#This Row],[Datum_KBBB]],11)</f>
        <v>5</v>
      </c>
      <c r="E75" s="145">
        <v>0.8125</v>
      </c>
      <c r="F75" s="51" t="s">
        <v>325</v>
      </c>
      <c r="G75" s="51" t="s">
        <v>317</v>
      </c>
      <c r="H75" s="51" t="str">
        <f>Tabel9[[#This Row],[Thuis]]</f>
        <v xml:space="preserve">BC OP DE MEIR 3 </v>
      </c>
      <c r="I75" s="51" t="s">
        <v>324</v>
      </c>
      <c r="J75" s="51" t="str">
        <f t="shared" si="2"/>
        <v xml:space="preserve">DK 1 </v>
      </c>
    </row>
    <row r="76" spans="1:10" ht="20.100000000000001" customHeight="1" x14ac:dyDescent="0.25">
      <c r="A76" s="121">
        <v>46349</v>
      </c>
      <c r="B76" s="53">
        <f>WEEKDAY(Tabel9[[#This Row],[Datum_KBBB]],11)</f>
        <v>1</v>
      </c>
      <c r="E76" s="145">
        <v>0.8125</v>
      </c>
      <c r="F76" s="51" t="s">
        <v>327</v>
      </c>
      <c r="G76" s="51" t="s">
        <v>317</v>
      </c>
      <c r="H76" s="51" t="str">
        <f>Tabel9[[#This Row],[Thuis]]</f>
        <v xml:space="preserve">BC VOGELZANG 1 </v>
      </c>
      <c r="I76" s="51" t="s">
        <v>326</v>
      </c>
      <c r="J76" s="51" t="str">
        <f t="shared" si="2"/>
        <v xml:space="preserve">DK 1 </v>
      </c>
    </row>
    <row r="77" spans="1:10" ht="20.100000000000001" customHeight="1" x14ac:dyDescent="0.25">
      <c r="A77" s="121">
        <v>46552</v>
      </c>
      <c r="B77" s="53">
        <f>WEEKDAY(Tabel9[[#This Row],[Datum_KBBB]],11)</f>
        <v>1</v>
      </c>
      <c r="E77" s="145">
        <v>0.8125</v>
      </c>
      <c r="F77" s="51" t="s">
        <v>296</v>
      </c>
      <c r="G77" s="51" t="s">
        <v>286</v>
      </c>
      <c r="H77" s="51" t="str">
        <f>Tabel9[[#This Row],[Thuis]]</f>
        <v xml:space="preserve">BC VOGELZANG 2 </v>
      </c>
      <c r="I77" s="51" t="s">
        <v>309</v>
      </c>
      <c r="J77" s="51" t="str">
        <f t="shared" si="2"/>
        <v xml:space="preserve">DK 2 </v>
      </c>
    </row>
    <row r="78" spans="1:10" ht="20.100000000000001" customHeight="1" x14ac:dyDescent="0.25">
      <c r="A78" s="121">
        <v>46330</v>
      </c>
      <c r="B78" s="53">
        <f>WEEKDAY(Tabel9[[#This Row],[Datum_KBBB]],11)</f>
        <v>3</v>
      </c>
      <c r="E78" s="144">
        <v>0.80208333333333337</v>
      </c>
      <c r="F78" s="51" t="s">
        <v>692</v>
      </c>
      <c r="G78" s="51" t="s">
        <v>708</v>
      </c>
      <c r="H78" s="51" t="str">
        <f>Tabel9[[#This Row],[Thuis]]</f>
        <v>BC Volkshuis Hemiksem 1</v>
      </c>
      <c r="I78" s="51" t="s">
        <v>757</v>
      </c>
      <c r="J78" s="51" t="str">
        <f t="shared" si="2"/>
        <v>AD  9</v>
      </c>
    </row>
    <row r="79" spans="1:10" ht="20.100000000000001" customHeight="1" x14ac:dyDescent="0.25">
      <c r="A79" s="121">
        <v>46520</v>
      </c>
      <c r="B79" s="53">
        <f>WEEKDAY(Tabel9[[#This Row],[Datum_KBBB]],11)</f>
        <v>4</v>
      </c>
      <c r="E79" s="144">
        <v>0.80208333333333337</v>
      </c>
      <c r="F79" s="51" t="s">
        <v>686</v>
      </c>
      <c r="G79" s="51" t="s">
        <v>708</v>
      </c>
      <c r="H79" s="51" t="str">
        <f>Tabel9[[#This Row],[Thuis]]</f>
        <v>BC Volkshuis Hemiksem 2</v>
      </c>
      <c r="I79" s="51" t="s">
        <v>758</v>
      </c>
      <c r="J79" s="51" t="str">
        <f t="shared" si="2"/>
        <v>AD  9</v>
      </c>
    </row>
    <row r="80" spans="1:10" ht="20.100000000000001" customHeight="1" x14ac:dyDescent="0.25">
      <c r="A80" s="121">
        <v>46367</v>
      </c>
      <c r="B80" s="53">
        <f>WEEKDAY(Tabel9[[#This Row],[Datum_KBBB]],11)</f>
        <v>5</v>
      </c>
      <c r="E80" s="144">
        <v>0.8125</v>
      </c>
      <c r="F80" s="51" t="s">
        <v>202</v>
      </c>
      <c r="G80" s="51" t="s">
        <v>220</v>
      </c>
      <c r="H80" s="51" t="str">
        <f>Tabel9[[#This Row],[Thuis]]</f>
        <v>Biezen 1</v>
      </c>
      <c r="I80" s="51" t="s">
        <v>766</v>
      </c>
      <c r="J80" s="51" t="str">
        <f t="shared" si="2"/>
        <v>KP  2</v>
      </c>
    </row>
    <row r="81" spans="1:10" ht="20.100000000000001" customHeight="1" x14ac:dyDescent="0.25">
      <c r="A81" s="121">
        <v>46500</v>
      </c>
      <c r="B81" s="53">
        <f>WEEKDAY(Tabel9[[#This Row],[Datum_KBBB]],11)</f>
        <v>5</v>
      </c>
      <c r="E81" s="144">
        <v>0.8125</v>
      </c>
      <c r="F81" s="51" t="s">
        <v>228</v>
      </c>
      <c r="G81" s="51" t="s">
        <v>229</v>
      </c>
      <c r="H81" s="51" t="str">
        <f>Tabel9[[#This Row],[Thuis]]</f>
        <v>BIEZEN 1</v>
      </c>
      <c r="I81" s="51" t="s">
        <v>767</v>
      </c>
      <c r="J81" s="51" t="str">
        <f t="shared" si="2"/>
        <v>KP  1</v>
      </c>
    </row>
    <row r="82" spans="1:10" ht="20.100000000000001" customHeight="1" x14ac:dyDescent="0.25">
      <c r="A82" s="121">
        <v>46430</v>
      </c>
      <c r="B82" s="53">
        <f>WEEKDAY(Tabel9[[#This Row],[Datum_KBBB]],11)</f>
        <v>5</v>
      </c>
      <c r="E82" s="144">
        <v>0.8125</v>
      </c>
      <c r="F82" s="51" t="s">
        <v>230</v>
      </c>
      <c r="G82" s="51" t="s">
        <v>229</v>
      </c>
      <c r="H82" s="51" t="str">
        <f>Tabel9[[#This Row],[Thuis]]</f>
        <v>BIEZEN 2</v>
      </c>
      <c r="I82" s="51" t="s">
        <v>767</v>
      </c>
      <c r="J82" s="51" t="str">
        <f t="shared" si="2"/>
        <v>KP  1</v>
      </c>
    </row>
    <row r="83" spans="1:10" ht="20.100000000000001" customHeight="1" x14ac:dyDescent="0.25">
      <c r="A83" s="121">
        <v>46458</v>
      </c>
      <c r="B83" s="53">
        <f>WEEKDAY(Tabel9[[#This Row],[Datum_KBBB]],11)</f>
        <v>5</v>
      </c>
      <c r="E83" s="144">
        <v>0.8125</v>
      </c>
      <c r="F83" s="51" t="s">
        <v>203</v>
      </c>
      <c r="G83" s="51" t="s">
        <v>220</v>
      </c>
      <c r="H83" s="51" t="str">
        <f>Tabel9[[#This Row],[Thuis]]</f>
        <v>Biezen 2</v>
      </c>
      <c r="I83" s="51" t="s">
        <v>766</v>
      </c>
      <c r="J83" s="51" t="str">
        <f t="shared" si="2"/>
        <v>KP  2</v>
      </c>
    </row>
    <row r="84" spans="1:10" ht="20.100000000000001" customHeight="1" x14ac:dyDescent="0.25">
      <c r="A84" s="121">
        <v>46532</v>
      </c>
      <c r="B84" s="53">
        <f>WEEKDAY(Tabel9[[#This Row],[Datum_KBBB]],11)</f>
        <v>2</v>
      </c>
      <c r="E84" s="145">
        <v>0.8125</v>
      </c>
      <c r="F84" s="51" t="s">
        <v>329</v>
      </c>
      <c r="G84" s="51" t="s">
        <v>317</v>
      </c>
      <c r="H84" s="51" t="str">
        <f>Tabel9[[#This Row],[Thuis]]</f>
        <v xml:space="preserve">BILJART EXPRESS 1 </v>
      </c>
      <c r="I84" s="51" t="s">
        <v>328</v>
      </c>
      <c r="J84" s="51" t="str">
        <f t="shared" si="2"/>
        <v xml:space="preserve">DK 1 </v>
      </c>
    </row>
    <row r="85" spans="1:10" ht="20.100000000000001" customHeight="1" x14ac:dyDescent="0.25">
      <c r="A85" s="122">
        <v>46270</v>
      </c>
      <c r="B85" s="53">
        <f>WEEKDAY(Tabel9[[#This Row],[Datum_KBBB]],11)</f>
        <v>6</v>
      </c>
      <c r="C85" s="123"/>
      <c r="D85" s="124"/>
      <c r="E85" s="145">
        <v>0.58333333333333337</v>
      </c>
      <c r="F85" s="123" t="s">
        <v>717</v>
      </c>
      <c r="G85" s="123" t="s">
        <v>317</v>
      </c>
      <c r="H85" s="123" t="str">
        <f>Tabel9[[#This Row],[Thuis]]</f>
        <v xml:space="preserve">BILJART EXPRESS 4 </v>
      </c>
      <c r="I85" s="123" t="s">
        <v>726</v>
      </c>
      <c r="J85" s="51" t="str">
        <f t="shared" si="2"/>
        <v xml:space="preserve">DM 1 </v>
      </c>
    </row>
    <row r="86" spans="1:10" ht="20.100000000000001" customHeight="1" x14ac:dyDescent="0.25">
      <c r="A86" s="122">
        <v>46359</v>
      </c>
      <c r="B86" s="53">
        <f>WEEKDAY(Tabel9[[#This Row],[Datum_KBBB]],11)</f>
        <v>4</v>
      </c>
      <c r="C86" s="123"/>
      <c r="D86" s="124"/>
      <c r="E86" s="145">
        <v>0.8125</v>
      </c>
      <c r="F86" s="123" t="s">
        <v>722</v>
      </c>
      <c r="G86" s="123" t="s">
        <v>317</v>
      </c>
      <c r="H86" s="123" t="str">
        <f>Tabel9[[#This Row],[Thuis]]</f>
        <v xml:space="preserve">BILJART EXPRESS 6 </v>
      </c>
      <c r="I86" s="123" t="s">
        <v>727</v>
      </c>
      <c r="J86" s="51" t="str">
        <f t="shared" si="2"/>
        <v xml:space="preserve">DM 1 </v>
      </c>
    </row>
    <row r="87" spans="1:10" ht="20.100000000000001" customHeight="1" x14ac:dyDescent="0.25">
      <c r="A87" s="121">
        <v>46377</v>
      </c>
      <c r="B87" s="53">
        <f>WEEKDAY(Tabel9[[#This Row],[Datum_KBBB]],11)</f>
        <v>1</v>
      </c>
      <c r="E87" s="145">
        <v>0.8125</v>
      </c>
      <c r="F87" s="51" t="s">
        <v>186</v>
      </c>
      <c r="G87" s="51" t="s">
        <v>317</v>
      </c>
      <c r="H87" s="51" t="str">
        <f>Tabel9[[#This Row],[Thuis]]</f>
        <v xml:space="preserve">BILJART-WORLD 1 </v>
      </c>
      <c r="I87" s="51" t="s">
        <v>501</v>
      </c>
      <c r="J87" s="51" t="str">
        <f t="shared" si="2"/>
        <v xml:space="preserve">VL 1 </v>
      </c>
    </row>
    <row r="88" spans="1:10" ht="20.100000000000001" customHeight="1" x14ac:dyDescent="0.25">
      <c r="A88" s="121">
        <v>46405</v>
      </c>
      <c r="B88" s="53">
        <f>WEEKDAY(Tabel9[[#This Row],[Datum_KBBB]],11)</f>
        <v>1</v>
      </c>
      <c r="E88" s="145">
        <v>0.8125</v>
      </c>
      <c r="F88" s="51" t="s">
        <v>186</v>
      </c>
      <c r="G88" s="51" t="s">
        <v>441</v>
      </c>
      <c r="H88" s="51" t="str">
        <f>Tabel9[[#This Row],[Thuis]]</f>
        <v xml:space="preserve">BILJART-WORLD 1 </v>
      </c>
      <c r="I88" s="51" t="s">
        <v>513</v>
      </c>
      <c r="J88" s="51" t="str">
        <f t="shared" si="2"/>
        <v xml:space="preserve">VL 4 </v>
      </c>
    </row>
    <row r="89" spans="1:10" ht="20.100000000000001" customHeight="1" x14ac:dyDescent="0.25">
      <c r="A89" s="121">
        <v>46437</v>
      </c>
      <c r="B89" s="53">
        <f>WEEKDAY(Tabel9[[#This Row],[Datum_KBBB]],11)</f>
        <v>5</v>
      </c>
      <c r="E89" s="145">
        <v>0.8125</v>
      </c>
      <c r="F89" s="51" t="s">
        <v>186</v>
      </c>
      <c r="G89" s="51" t="s">
        <v>286</v>
      </c>
      <c r="H89" s="51" t="str">
        <f>Tabel9[[#This Row],[Thuis]]</f>
        <v xml:space="preserve">BILJART-WORLD 1 </v>
      </c>
      <c r="I89" s="51" t="s">
        <v>310</v>
      </c>
      <c r="J89" s="51" t="str">
        <f t="shared" si="2"/>
        <v xml:space="preserve">DK 2 </v>
      </c>
    </row>
    <row r="90" spans="1:10" ht="20.100000000000001" customHeight="1" x14ac:dyDescent="0.25">
      <c r="A90" s="121">
        <v>46352</v>
      </c>
      <c r="B90" s="53">
        <f>WEEKDAY(Tabel9[[#This Row],[Datum_KBBB]],11)</f>
        <v>4</v>
      </c>
      <c r="E90" s="145">
        <v>0.8125</v>
      </c>
      <c r="F90" s="51" t="s">
        <v>187</v>
      </c>
      <c r="G90" s="51" t="s">
        <v>317</v>
      </c>
      <c r="H90" s="51" t="str">
        <f>Tabel9[[#This Row],[Thuis]]</f>
        <v xml:space="preserve">BILJART-WORLD 2 </v>
      </c>
      <c r="I90" s="51" t="s">
        <v>502</v>
      </c>
      <c r="J90" s="51" t="str">
        <f t="shared" si="2"/>
        <v xml:space="preserve">VL 1 </v>
      </c>
    </row>
    <row r="91" spans="1:10" ht="20.100000000000001" customHeight="1" x14ac:dyDescent="0.25">
      <c r="A91" s="121">
        <v>46520</v>
      </c>
      <c r="B91" s="53">
        <f>WEEKDAY(Tabel9[[#This Row],[Datum_KBBB]],11)</f>
        <v>4</v>
      </c>
      <c r="E91" s="145">
        <v>0.8125</v>
      </c>
      <c r="F91" s="51" t="s">
        <v>187</v>
      </c>
      <c r="G91" s="51" t="s">
        <v>441</v>
      </c>
      <c r="H91" s="51" t="str">
        <f>Tabel9[[#This Row],[Thuis]]</f>
        <v xml:space="preserve">BILJART-WORLD 2 </v>
      </c>
      <c r="I91" s="51" t="s">
        <v>514</v>
      </c>
      <c r="J91" s="51" t="str">
        <f t="shared" si="2"/>
        <v xml:space="preserve">VL 4 </v>
      </c>
    </row>
    <row r="92" spans="1:10" ht="20.100000000000001" customHeight="1" x14ac:dyDescent="0.25">
      <c r="A92" s="122">
        <v>46400</v>
      </c>
      <c r="B92" s="53">
        <f>WEEKDAY(Tabel9[[#This Row],[Datum_KBBB]],11)</f>
        <v>3</v>
      </c>
      <c r="C92" s="123"/>
      <c r="D92" s="124"/>
      <c r="E92" s="145">
        <v>0.8125</v>
      </c>
      <c r="F92" s="123" t="s">
        <v>199</v>
      </c>
      <c r="G92" s="123" t="s">
        <v>317</v>
      </c>
      <c r="H92" s="123" t="str">
        <f>Tabel9[[#This Row],[Thuis]]</f>
        <v xml:space="preserve">BILJART-WORLD 4 </v>
      </c>
      <c r="I92" s="123" t="s">
        <v>728</v>
      </c>
      <c r="J92" s="51" t="str">
        <f t="shared" si="2"/>
        <v xml:space="preserve">DM 1 </v>
      </c>
    </row>
    <row r="93" spans="1:10" ht="20.100000000000001" customHeight="1" x14ac:dyDescent="0.25">
      <c r="A93" s="121">
        <v>46303</v>
      </c>
      <c r="B93" s="53">
        <f>WEEKDAY(Tabel9[[#This Row],[Datum_KBBB]],11)</f>
        <v>4</v>
      </c>
      <c r="E93" s="145">
        <v>0.875</v>
      </c>
      <c r="F93" s="51" t="s">
        <v>897</v>
      </c>
      <c r="G93" s="51" t="s">
        <v>898</v>
      </c>
      <c r="H93" s="51" t="s">
        <v>881</v>
      </c>
      <c r="I93" s="51" t="s">
        <v>910</v>
      </c>
      <c r="J93" s="51" t="s">
        <v>910</v>
      </c>
    </row>
    <row r="94" spans="1:10" ht="20.100000000000001" customHeight="1" x14ac:dyDescent="0.25">
      <c r="A94" s="121">
        <v>46302</v>
      </c>
      <c r="B94" s="53">
        <f>WEEKDAY(Tabel9[[#This Row],[Datum_KBBB]],11)</f>
        <v>3</v>
      </c>
      <c r="E94" s="145">
        <v>0.8125</v>
      </c>
      <c r="F94" s="51" t="s">
        <v>903</v>
      </c>
      <c r="G94" s="51" t="s">
        <v>904</v>
      </c>
      <c r="H94" s="51" t="s">
        <v>901</v>
      </c>
      <c r="I94" s="51" t="s">
        <v>910</v>
      </c>
      <c r="J94" s="51" t="s">
        <v>910</v>
      </c>
    </row>
    <row r="95" spans="1:10" ht="20.100000000000001" customHeight="1" x14ac:dyDescent="0.25">
      <c r="A95" s="121">
        <v>46302</v>
      </c>
      <c r="B95" s="53">
        <f>WEEKDAY(Tabel9[[#This Row],[Datum_KBBB]],11)</f>
        <v>3</v>
      </c>
      <c r="E95" s="145">
        <v>0.875</v>
      </c>
      <c r="F95" s="51" t="s">
        <v>903</v>
      </c>
      <c r="G95" s="51" t="s">
        <v>902</v>
      </c>
      <c r="H95" s="51" t="s">
        <v>901</v>
      </c>
      <c r="I95" s="51" t="s">
        <v>910</v>
      </c>
      <c r="J95" s="51" t="s">
        <v>910</v>
      </c>
    </row>
    <row r="96" spans="1:10" ht="20.100000000000001" customHeight="1" x14ac:dyDescent="0.25">
      <c r="A96" s="121">
        <v>46300</v>
      </c>
      <c r="B96" s="53">
        <f>WEEKDAY(Tabel9[[#This Row],[Datum_KBBB]],11)</f>
        <v>1</v>
      </c>
      <c r="E96" s="145">
        <v>0.8125</v>
      </c>
      <c r="F96" s="120" t="s">
        <v>920</v>
      </c>
      <c r="G96" s="51" t="s">
        <v>913</v>
      </c>
      <c r="H96" s="120" t="s">
        <v>919</v>
      </c>
      <c r="I96" s="51" t="s">
        <v>922</v>
      </c>
      <c r="J96" s="51" t="str">
        <f>LEFT(G96,2)&amp;" "&amp;RIGHT(H96,2)</f>
        <v>VA LD</v>
      </c>
    </row>
    <row r="97" spans="1:10" ht="20.100000000000001" customHeight="1" x14ac:dyDescent="0.25">
      <c r="A97" s="121">
        <v>46300</v>
      </c>
      <c r="B97" s="53">
        <f>WEEKDAY(Tabel9[[#This Row],[Datum_KBBB]],11)</f>
        <v>1</v>
      </c>
      <c r="E97" s="145">
        <v>0.8125</v>
      </c>
      <c r="F97" s="120" t="s">
        <v>920</v>
      </c>
      <c r="G97" s="51" t="s">
        <v>912</v>
      </c>
      <c r="H97" s="120" t="s">
        <v>919</v>
      </c>
      <c r="I97" s="51" t="s">
        <v>922</v>
      </c>
      <c r="J97" s="51" t="str">
        <f>LEFT(G97,2)&amp;" "&amp;RIGHT(H97,2)</f>
        <v>DO LD</v>
      </c>
    </row>
    <row r="98" spans="1:10" ht="20.100000000000001" customHeight="1" x14ac:dyDescent="0.25">
      <c r="A98" s="121">
        <v>46300</v>
      </c>
      <c r="B98" s="53">
        <f>WEEKDAY(Tabel9[[#This Row],[Datum_KBBB]],11)</f>
        <v>1</v>
      </c>
      <c r="E98" s="145">
        <v>0.8125</v>
      </c>
      <c r="F98" s="120" t="s">
        <v>921</v>
      </c>
      <c r="G98" s="51" t="s">
        <v>912</v>
      </c>
      <c r="H98" s="120" t="s">
        <v>919</v>
      </c>
      <c r="I98" s="51" t="s">
        <v>922</v>
      </c>
      <c r="J98" s="51" t="str">
        <f>LEFT(G98,2)&amp;" "&amp;RIGHT(H98,2)</f>
        <v>DO LD</v>
      </c>
    </row>
    <row r="99" spans="1:10" ht="20.100000000000001" customHeight="1" x14ac:dyDescent="0.25">
      <c r="A99" s="121">
        <v>46300</v>
      </c>
      <c r="B99" s="53">
        <f>WEEKDAY(Tabel9[[#This Row],[Datum_KBBB]],11)</f>
        <v>1</v>
      </c>
      <c r="E99" s="145">
        <v>0.8125</v>
      </c>
      <c r="F99" s="120" t="s">
        <v>921</v>
      </c>
      <c r="G99" s="51" t="s">
        <v>913</v>
      </c>
      <c r="H99" s="120" t="s">
        <v>919</v>
      </c>
      <c r="I99" s="51" t="s">
        <v>922</v>
      </c>
      <c r="J99" s="51" t="str">
        <f>LEFT(G99,2)&amp;" "&amp;RIGHT(H99,2)</f>
        <v>VA LD</v>
      </c>
    </row>
    <row r="100" spans="1:10" ht="20.100000000000001" customHeight="1" x14ac:dyDescent="0.25">
      <c r="A100" s="121">
        <v>46304</v>
      </c>
      <c r="B100" s="53">
        <f>WEEKDAY(Tabel9[[#This Row],[Datum_KBBB]],11)</f>
        <v>5</v>
      </c>
      <c r="E100" s="145">
        <v>0.8125</v>
      </c>
      <c r="F100" s="51" t="s">
        <v>905</v>
      </c>
      <c r="G100" s="51" t="s">
        <v>909</v>
      </c>
      <c r="H100" s="51" t="s">
        <v>906</v>
      </c>
      <c r="I100" s="51" t="s">
        <v>910</v>
      </c>
      <c r="J100" s="51" t="s">
        <v>910</v>
      </c>
    </row>
    <row r="101" spans="1:10" ht="20.100000000000001" customHeight="1" x14ac:dyDescent="0.25">
      <c r="A101" s="121">
        <v>46304</v>
      </c>
      <c r="B101" s="53">
        <f>WEEKDAY(Tabel9[[#This Row],[Datum_KBBB]],11)</f>
        <v>5</v>
      </c>
      <c r="E101" s="145">
        <v>0.875</v>
      </c>
      <c r="F101" s="51" t="s">
        <v>905</v>
      </c>
      <c r="G101" s="51" t="s">
        <v>908</v>
      </c>
      <c r="H101" s="51" t="s">
        <v>906</v>
      </c>
      <c r="I101" s="51" t="s">
        <v>910</v>
      </c>
      <c r="J101" s="51" t="s">
        <v>910</v>
      </c>
    </row>
    <row r="102" spans="1:10" ht="20.100000000000001" customHeight="1" x14ac:dyDescent="0.25">
      <c r="A102" s="121">
        <v>46470</v>
      </c>
      <c r="B102" s="53">
        <f>WEEKDAY(Tabel9[[#This Row],[Datum_KBBB]],11)</f>
        <v>3</v>
      </c>
      <c r="E102" s="144">
        <v>0.80208333333333337</v>
      </c>
      <c r="F102" s="51" t="s">
        <v>684</v>
      </c>
      <c r="G102" s="51" t="s">
        <v>708</v>
      </c>
      <c r="H102" s="51" t="str">
        <f>Tabel9[[#This Row],[Thuis]]</f>
        <v>DBC Ons Huis</v>
      </c>
      <c r="I102" s="51" t="s">
        <v>759</v>
      </c>
      <c r="J102" s="51" t="str">
        <f t="shared" ref="J102:J133" si="3">LEFT(I102,2)&amp;" "&amp;RIGHT(G102,2)</f>
        <v>AD  9</v>
      </c>
    </row>
    <row r="103" spans="1:10" ht="20.100000000000001" customHeight="1" x14ac:dyDescent="0.25">
      <c r="A103" s="121">
        <v>46354</v>
      </c>
      <c r="B103" s="53">
        <f>WEEKDAY(Tabel9[[#This Row],[Datum_KBBB]],11)</f>
        <v>6</v>
      </c>
      <c r="E103" s="144">
        <v>0.8125</v>
      </c>
      <c r="F103" s="51" t="s">
        <v>208</v>
      </c>
      <c r="G103" s="51" t="s">
        <v>18</v>
      </c>
      <c r="H103" s="51" t="str">
        <f>Tabel9[[#This Row],[Thuis]]</f>
        <v>De 3 Geesten</v>
      </c>
      <c r="I103" s="51" t="s">
        <v>211</v>
      </c>
      <c r="J103" s="51" t="str">
        <f t="shared" si="3"/>
        <v>PD el</v>
      </c>
    </row>
    <row r="104" spans="1:10" ht="20.100000000000001" customHeight="1" x14ac:dyDescent="0.25">
      <c r="A104" s="121">
        <v>46423</v>
      </c>
      <c r="B104" s="53">
        <f>WEEKDAY(Tabel9[[#This Row],[Datum_KBBB]],11)</f>
        <v>5</v>
      </c>
      <c r="E104" s="144">
        <v>0.8125</v>
      </c>
      <c r="F104" s="51" t="s">
        <v>231</v>
      </c>
      <c r="G104" s="51" t="s">
        <v>229</v>
      </c>
      <c r="H104" s="51" t="str">
        <f>Tabel9[[#This Row],[Thuis]]</f>
        <v>DE BILS</v>
      </c>
      <c r="I104" s="51" t="s">
        <v>767</v>
      </c>
      <c r="J104" s="51" t="str">
        <f t="shared" si="3"/>
        <v>KP  1</v>
      </c>
    </row>
    <row r="105" spans="1:10" ht="20.100000000000001" customHeight="1" x14ac:dyDescent="0.25">
      <c r="A105" s="121">
        <v>46479</v>
      </c>
      <c r="B105" s="53">
        <f>WEEKDAY(Tabel9[[#This Row],[Datum_KBBB]],11)</f>
        <v>5</v>
      </c>
      <c r="E105" s="144">
        <v>0.8125</v>
      </c>
      <c r="F105" s="51" t="s">
        <v>222</v>
      </c>
      <c r="G105" s="51" t="s">
        <v>220</v>
      </c>
      <c r="H105" s="51" t="str">
        <f>Tabel9[[#This Row],[Thuis]]</f>
        <v xml:space="preserve">De Bils </v>
      </c>
      <c r="I105" s="51" t="s">
        <v>766</v>
      </c>
      <c r="J105" s="51" t="str">
        <f t="shared" si="3"/>
        <v>KP  2</v>
      </c>
    </row>
    <row r="106" spans="1:10" ht="20.100000000000001" customHeight="1" x14ac:dyDescent="0.25">
      <c r="A106" s="121">
        <v>46500</v>
      </c>
      <c r="B106" s="53">
        <f>WEEKDAY(Tabel9[[#This Row],[Datum_KBBB]],11)</f>
        <v>5</v>
      </c>
      <c r="E106" s="144">
        <v>0.8125</v>
      </c>
      <c r="F106" s="51" t="s">
        <v>178</v>
      </c>
      <c r="G106" s="51" t="s">
        <v>220</v>
      </c>
      <c r="H106" s="51" t="str">
        <f>Tabel9[[#This Row],[Thuis]]</f>
        <v>De Geesten</v>
      </c>
      <c r="I106" s="51" t="s">
        <v>766</v>
      </c>
      <c r="J106" s="51" t="str">
        <f t="shared" si="3"/>
        <v>KP  2</v>
      </c>
    </row>
    <row r="107" spans="1:10" ht="20.100000000000001" customHeight="1" x14ac:dyDescent="0.25">
      <c r="A107" s="121">
        <v>46279</v>
      </c>
      <c r="B107" s="53">
        <f>WEEKDAY(Tabel9[[#This Row],[Datum_KBBB]],11)</f>
        <v>1</v>
      </c>
      <c r="E107" s="145">
        <v>0.8125</v>
      </c>
      <c r="F107" s="51" t="s">
        <v>357</v>
      </c>
      <c r="G107" s="51" t="s">
        <v>617</v>
      </c>
      <c r="H107" s="51" t="str">
        <f>Tabel9[[#This Row],[Thuis]]</f>
        <v xml:space="preserve">DE LEUG 1 </v>
      </c>
      <c r="I107" s="51" t="s">
        <v>652</v>
      </c>
      <c r="J107" s="51" t="str">
        <f t="shared" si="3"/>
        <v xml:space="preserve">KA 1 </v>
      </c>
    </row>
    <row r="108" spans="1:10" ht="20.100000000000001" customHeight="1" x14ac:dyDescent="0.25">
      <c r="A108" s="121">
        <v>46289</v>
      </c>
      <c r="B108" s="53">
        <f>WEEKDAY(Tabel9[[#This Row],[Datum_KBBB]],11)</f>
        <v>4</v>
      </c>
      <c r="E108" s="144">
        <v>0.8125</v>
      </c>
      <c r="F108" s="51" t="s">
        <v>192</v>
      </c>
      <c r="G108" s="51" t="s">
        <v>606</v>
      </c>
      <c r="H108" s="51" t="str">
        <f>Tabel9[[#This Row],[Thuis]]</f>
        <v xml:space="preserve">De Leug 1 </v>
      </c>
      <c r="I108" s="126" t="s">
        <v>735</v>
      </c>
      <c r="J108" s="51" t="str">
        <f t="shared" si="3"/>
        <v xml:space="preserve">VH 1 </v>
      </c>
    </row>
    <row r="109" spans="1:10" ht="20.100000000000001" customHeight="1" x14ac:dyDescent="0.25">
      <c r="A109" s="121">
        <v>46295</v>
      </c>
      <c r="B109" s="53">
        <f>WEEKDAY(Tabel9[[#This Row],[Datum_KBBB]],11)</f>
        <v>3</v>
      </c>
      <c r="E109" s="145">
        <v>0.8125</v>
      </c>
      <c r="F109" s="51" t="s">
        <v>357</v>
      </c>
      <c r="G109" s="51" t="s">
        <v>366</v>
      </c>
      <c r="H109" s="51" t="str">
        <f>Tabel9[[#This Row],[Thuis]]</f>
        <v xml:space="preserve">DE LEUG 1 </v>
      </c>
      <c r="I109" s="51" t="s">
        <v>554</v>
      </c>
      <c r="J109" s="51" t="str">
        <f t="shared" si="3"/>
        <v xml:space="preserve">VL 3 </v>
      </c>
    </row>
    <row r="110" spans="1:10" ht="20.100000000000001" customHeight="1" x14ac:dyDescent="0.25">
      <c r="A110" s="121">
        <v>46387</v>
      </c>
      <c r="B110" s="53">
        <f>WEEKDAY(Tabel9[[#This Row],[Datum_KBBB]],11)</f>
        <v>4</v>
      </c>
      <c r="E110" s="144">
        <v>0.8125</v>
      </c>
      <c r="F110" s="51" t="s">
        <v>192</v>
      </c>
      <c r="G110" s="51" t="s">
        <v>612</v>
      </c>
      <c r="H110" s="51" t="str">
        <f>Tabel9[[#This Row],[Thuis]]</f>
        <v xml:space="preserve">De Leug 1 </v>
      </c>
      <c r="I110" s="126" t="s">
        <v>743</v>
      </c>
      <c r="J110" s="51" t="str">
        <f t="shared" si="3"/>
        <v xml:space="preserve">VH 3 </v>
      </c>
    </row>
    <row r="111" spans="1:10" ht="20.100000000000001" customHeight="1" x14ac:dyDescent="0.25">
      <c r="A111" s="121">
        <v>46405</v>
      </c>
      <c r="B111" s="53">
        <f>WEEKDAY(Tabel9[[#This Row],[Datum_KBBB]],11)</f>
        <v>1</v>
      </c>
      <c r="E111" s="145">
        <v>0.8125</v>
      </c>
      <c r="F111" s="51" t="s">
        <v>357</v>
      </c>
      <c r="G111" s="51" t="s">
        <v>423</v>
      </c>
      <c r="H111" s="51" t="str">
        <f>Tabel9[[#This Row],[Thuis]]</f>
        <v xml:space="preserve">DE LEUG 1 </v>
      </c>
      <c r="I111" s="51" t="s">
        <v>661</v>
      </c>
      <c r="J111" s="51" t="str">
        <f t="shared" si="3"/>
        <v xml:space="preserve">KA 2 </v>
      </c>
    </row>
    <row r="112" spans="1:10" ht="20.100000000000001" customHeight="1" x14ac:dyDescent="0.25">
      <c r="A112" s="121">
        <v>46485</v>
      </c>
      <c r="B112" s="53">
        <f>WEEKDAY(Tabel9[[#This Row],[Datum_KBBB]],11)</f>
        <v>4</v>
      </c>
      <c r="E112" s="144">
        <v>0.8125</v>
      </c>
      <c r="F112" s="51" t="s">
        <v>192</v>
      </c>
      <c r="G112" s="51" t="s">
        <v>607</v>
      </c>
      <c r="H112" s="51" t="str">
        <f>Tabel9[[#This Row],[Thuis]]</f>
        <v xml:space="preserve">De Leug 1 </v>
      </c>
      <c r="I112" s="126" t="s">
        <v>740</v>
      </c>
      <c r="J112" s="51" t="str">
        <f t="shared" si="3"/>
        <v xml:space="preserve">VH 2 </v>
      </c>
    </row>
    <row r="113" spans="1:10" ht="20.100000000000001" customHeight="1" x14ac:dyDescent="0.25">
      <c r="A113" s="121">
        <v>46492</v>
      </c>
      <c r="B113" s="53">
        <f>WEEKDAY(Tabel9[[#This Row],[Datum_KBBB]],11)</f>
        <v>4</v>
      </c>
      <c r="E113" s="145">
        <v>0.8125</v>
      </c>
      <c r="F113" s="51" t="s">
        <v>357</v>
      </c>
      <c r="G113" s="51" t="s">
        <v>317</v>
      </c>
      <c r="H113" s="51" t="str">
        <f>Tabel9[[#This Row],[Thuis]]</f>
        <v xml:space="preserve">DE LEUG 1 </v>
      </c>
      <c r="I113" s="51" t="s">
        <v>356</v>
      </c>
      <c r="J113" s="51" t="str">
        <f t="shared" si="3"/>
        <v xml:space="preserve">BA 1 </v>
      </c>
    </row>
    <row r="114" spans="1:10" ht="20.100000000000001" customHeight="1" x14ac:dyDescent="0.25">
      <c r="A114" s="121">
        <v>46513</v>
      </c>
      <c r="B114" s="53">
        <f>WEEKDAY(Tabel9[[#This Row],[Datum_KBBB]],11)</f>
        <v>4</v>
      </c>
      <c r="E114" s="145">
        <v>0.8125</v>
      </c>
      <c r="F114" s="51" t="s">
        <v>357</v>
      </c>
      <c r="G114" s="51" t="s">
        <v>377</v>
      </c>
      <c r="H114" s="51" t="str">
        <f>Tabel9[[#This Row],[Thuis]]</f>
        <v xml:space="preserve">DE LEUG 1 </v>
      </c>
      <c r="I114" s="51" t="s">
        <v>382</v>
      </c>
      <c r="J114" s="51" t="str">
        <f t="shared" si="3"/>
        <v xml:space="preserve">BA 5 </v>
      </c>
    </row>
    <row r="115" spans="1:10" ht="20.100000000000001" customHeight="1" x14ac:dyDescent="0.25">
      <c r="A115" s="121">
        <v>46524</v>
      </c>
      <c r="B115" s="53">
        <f>WEEKDAY(Tabel9[[#This Row],[Datum_KBBB]],11)</f>
        <v>1</v>
      </c>
      <c r="E115" s="145">
        <v>0.8125</v>
      </c>
      <c r="F115" s="51" t="s">
        <v>357</v>
      </c>
      <c r="G115" s="51" t="s">
        <v>366</v>
      </c>
      <c r="H115" s="51" t="str">
        <f>Tabel9[[#This Row],[Thuis]]</f>
        <v xml:space="preserve">DE LEUG 1 </v>
      </c>
      <c r="I115" s="51" t="s">
        <v>670</v>
      </c>
      <c r="J115" s="51" t="str">
        <f t="shared" si="3"/>
        <v xml:space="preserve">KA 3 </v>
      </c>
    </row>
    <row r="116" spans="1:10" ht="20.100000000000001" customHeight="1" x14ac:dyDescent="0.25">
      <c r="A116" s="122">
        <v>46540</v>
      </c>
      <c r="B116" s="53">
        <f>WEEKDAY(Tabel9[[#This Row],[Datum_KBBB]],11)</f>
        <v>3</v>
      </c>
      <c r="C116" s="123"/>
      <c r="D116" s="124"/>
      <c r="E116" s="145">
        <v>0.8125</v>
      </c>
      <c r="F116" s="123" t="s">
        <v>357</v>
      </c>
      <c r="G116" s="123" t="s">
        <v>377</v>
      </c>
      <c r="H116" s="123" t="str">
        <f>Tabel9[[#This Row],[Thuis]]</f>
        <v xml:space="preserve">DE LEUG 1 </v>
      </c>
      <c r="I116" s="123" t="s">
        <v>564</v>
      </c>
      <c r="J116" s="51" t="str">
        <f t="shared" si="3"/>
        <v xml:space="preserve">VL 5 </v>
      </c>
    </row>
    <row r="117" spans="1:10" ht="20.100000000000001" customHeight="1" x14ac:dyDescent="0.25">
      <c r="A117" s="121">
        <v>46541</v>
      </c>
      <c r="B117" s="53">
        <f>WEEKDAY(Tabel9[[#This Row],[Datum_KBBB]],11)</f>
        <v>4</v>
      </c>
      <c r="E117" s="145">
        <v>0.8125</v>
      </c>
      <c r="F117" s="51" t="s">
        <v>357</v>
      </c>
      <c r="G117" s="51" t="s">
        <v>366</v>
      </c>
      <c r="H117" s="51" t="str">
        <f>Tabel9[[#This Row],[Thuis]]</f>
        <v xml:space="preserve">DE LEUG 1 </v>
      </c>
      <c r="I117" s="51" t="s">
        <v>371</v>
      </c>
      <c r="J117" s="51" t="str">
        <f t="shared" si="3"/>
        <v xml:space="preserve">BA 3 </v>
      </c>
    </row>
    <row r="118" spans="1:10" ht="20.100000000000001" customHeight="1" x14ac:dyDescent="0.25">
      <c r="A118" s="121">
        <v>46554</v>
      </c>
      <c r="B118" s="53">
        <f>WEEKDAY(Tabel9[[#This Row],[Datum_KBBB]],11)</f>
        <v>3</v>
      </c>
      <c r="E118" s="145">
        <v>0.8125</v>
      </c>
      <c r="F118" s="51" t="s">
        <v>357</v>
      </c>
      <c r="G118" s="51" t="s">
        <v>423</v>
      </c>
      <c r="H118" s="51" t="str">
        <f>Tabel9[[#This Row],[Thuis]]</f>
        <v xml:space="preserve">DE LEUG 1 </v>
      </c>
      <c r="I118" s="51" t="s">
        <v>542</v>
      </c>
      <c r="J118" s="51" t="str">
        <f t="shared" si="3"/>
        <v xml:space="preserve">VL 2 </v>
      </c>
    </row>
    <row r="119" spans="1:10" ht="20.100000000000001" customHeight="1" x14ac:dyDescent="0.25">
      <c r="A119" s="121">
        <v>46310</v>
      </c>
      <c r="B119" s="53">
        <f>WEEKDAY(Tabel9[[#This Row],[Datum_KBBB]],11)</f>
        <v>4</v>
      </c>
      <c r="E119" s="145">
        <v>0.8125</v>
      </c>
      <c r="F119" s="51" t="s">
        <v>431</v>
      </c>
      <c r="G119" s="51" t="s">
        <v>452</v>
      </c>
      <c r="H119" s="51" t="str">
        <f>Tabel9[[#This Row],[Thuis]]</f>
        <v xml:space="preserve">DE LEUG 2 </v>
      </c>
      <c r="I119" s="51" t="s">
        <v>457</v>
      </c>
      <c r="J119" s="51" t="str">
        <f t="shared" si="3"/>
        <v xml:space="preserve">BA 6 </v>
      </c>
    </row>
    <row r="120" spans="1:10" ht="20.100000000000001" customHeight="1" x14ac:dyDescent="0.25">
      <c r="A120" s="121">
        <v>46323</v>
      </c>
      <c r="B120" s="53">
        <f>WEEKDAY(Tabel9[[#This Row],[Datum_KBBB]],11)</f>
        <v>3</v>
      </c>
      <c r="E120" s="145">
        <v>0.8125</v>
      </c>
      <c r="F120" s="51" t="s">
        <v>431</v>
      </c>
      <c r="G120" s="51" t="s">
        <v>366</v>
      </c>
      <c r="H120" s="51" t="str">
        <f>Tabel9[[#This Row],[Thuis]]</f>
        <v xml:space="preserve">DE LEUG 2 </v>
      </c>
      <c r="I120" s="51" t="s">
        <v>555</v>
      </c>
      <c r="J120" s="51" t="str">
        <f t="shared" si="3"/>
        <v xml:space="preserve">VL 3 </v>
      </c>
    </row>
    <row r="121" spans="1:10" ht="20.100000000000001" customHeight="1" x14ac:dyDescent="0.25">
      <c r="A121" s="121">
        <v>46330</v>
      </c>
      <c r="B121" s="53">
        <f>WEEKDAY(Tabel9[[#This Row],[Datum_KBBB]],11)</f>
        <v>3</v>
      </c>
      <c r="C121" s="51">
        <v>1</v>
      </c>
      <c r="E121" s="145">
        <v>0.8125</v>
      </c>
      <c r="F121" s="51" t="s">
        <v>431</v>
      </c>
      <c r="G121" s="51" t="s">
        <v>423</v>
      </c>
      <c r="H121" s="51" t="str">
        <f>Tabel9[[#This Row],[Thuis]]</f>
        <v xml:space="preserve">DE LEUG 2 </v>
      </c>
      <c r="I121" s="51" t="s">
        <v>430</v>
      </c>
      <c r="J121" s="51" t="str">
        <f t="shared" si="3"/>
        <v xml:space="preserve">BA 2 </v>
      </c>
    </row>
    <row r="122" spans="1:10" ht="20.100000000000001" customHeight="1" x14ac:dyDescent="0.25">
      <c r="A122" s="121">
        <v>46407</v>
      </c>
      <c r="B122" s="53">
        <f>WEEKDAY(Tabel9[[#This Row],[Datum_KBBB]],11)</f>
        <v>3</v>
      </c>
      <c r="E122" s="145">
        <v>0.8125</v>
      </c>
      <c r="F122" s="51" t="s">
        <v>431</v>
      </c>
      <c r="G122" s="51" t="s">
        <v>377</v>
      </c>
      <c r="H122" s="51" t="str">
        <f>Tabel9[[#This Row],[Thuis]]</f>
        <v xml:space="preserve">DE LEUG 2 </v>
      </c>
      <c r="I122" s="51" t="s">
        <v>565</v>
      </c>
      <c r="J122" s="51" t="str">
        <f t="shared" si="3"/>
        <v xml:space="preserve">VL 5 </v>
      </c>
    </row>
    <row r="123" spans="1:10" ht="20.100000000000001" customHeight="1" x14ac:dyDescent="0.25">
      <c r="A123" s="121">
        <v>46506</v>
      </c>
      <c r="B123" s="53">
        <f>WEEKDAY(Tabel9[[#This Row],[Datum_KBBB]],11)</f>
        <v>4</v>
      </c>
      <c r="E123" s="145">
        <v>0.8125</v>
      </c>
      <c r="F123" s="51" t="s">
        <v>431</v>
      </c>
      <c r="G123" s="51" t="s">
        <v>441</v>
      </c>
      <c r="H123" s="51" t="str">
        <f>Tabel9[[#This Row],[Thuis]]</f>
        <v xml:space="preserve">DE LEUG 2 </v>
      </c>
      <c r="I123" s="51" t="s">
        <v>446</v>
      </c>
      <c r="J123" s="51" t="str">
        <f t="shared" si="3"/>
        <v xml:space="preserve">BA 4 </v>
      </c>
    </row>
    <row r="124" spans="1:10" ht="20.100000000000001" customHeight="1" x14ac:dyDescent="0.25">
      <c r="A124" s="121">
        <v>46519</v>
      </c>
      <c r="B124" s="53">
        <f>WEEKDAY(Tabel9[[#This Row],[Datum_KBBB]],11)</f>
        <v>3</v>
      </c>
      <c r="E124" s="145">
        <v>0.8125</v>
      </c>
      <c r="F124" s="51" t="s">
        <v>431</v>
      </c>
      <c r="G124" s="51" t="s">
        <v>423</v>
      </c>
      <c r="H124" s="51" t="str">
        <f>Tabel9[[#This Row],[Thuis]]</f>
        <v xml:space="preserve">DE LEUG 2 </v>
      </c>
      <c r="I124" s="51" t="s">
        <v>543</v>
      </c>
      <c r="J124" s="51" t="str">
        <f t="shared" si="3"/>
        <v xml:space="preserve">VL 2 </v>
      </c>
    </row>
    <row r="125" spans="1:10" ht="20.100000000000001" customHeight="1" x14ac:dyDescent="0.25">
      <c r="A125" s="121">
        <v>46365</v>
      </c>
      <c r="B125" s="53">
        <f>WEEKDAY(Tabel9[[#This Row],[Datum_KBBB]],11)</f>
        <v>3</v>
      </c>
      <c r="E125" s="145">
        <v>0.8125</v>
      </c>
      <c r="F125" s="51" t="s">
        <v>504</v>
      </c>
      <c r="G125" s="51" t="s">
        <v>441</v>
      </c>
      <c r="H125" s="51" t="str">
        <f>Tabel9[[#This Row],[Thuis]]</f>
        <v xml:space="preserve">DE LEUG 3  </v>
      </c>
      <c r="I125" s="51" t="s">
        <v>515</v>
      </c>
      <c r="J125" s="51" t="str">
        <f t="shared" si="3"/>
        <v xml:space="preserve">VL 4 </v>
      </c>
    </row>
    <row r="126" spans="1:10" ht="20.100000000000001" customHeight="1" x14ac:dyDescent="0.25">
      <c r="A126" s="121">
        <v>46421</v>
      </c>
      <c r="B126" s="53">
        <f>WEEKDAY(Tabel9[[#This Row],[Datum_KBBB]],11)</f>
        <v>3</v>
      </c>
      <c r="E126" s="145">
        <v>0.8125</v>
      </c>
      <c r="F126" s="51" t="s">
        <v>504</v>
      </c>
      <c r="G126" s="51" t="s">
        <v>317</v>
      </c>
      <c r="H126" s="51" t="str">
        <f>Tabel9[[#This Row],[Thuis]]</f>
        <v xml:space="preserve">DE LEUG 3  </v>
      </c>
      <c r="I126" s="51" t="s">
        <v>503</v>
      </c>
      <c r="J126" s="51" t="str">
        <f t="shared" si="3"/>
        <v xml:space="preserve">VL 1 </v>
      </c>
    </row>
    <row r="127" spans="1:10" ht="20.100000000000001" customHeight="1" x14ac:dyDescent="0.25">
      <c r="A127" s="121">
        <v>46358</v>
      </c>
      <c r="B127" s="53">
        <f>WEEKDAY(Tabel9[[#This Row],[Datum_KBBB]],11)</f>
        <v>3</v>
      </c>
      <c r="C127" s="51">
        <v>1</v>
      </c>
      <c r="E127" s="145">
        <v>0.8125</v>
      </c>
      <c r="F127" s="51" t="s">
        <v>433</v>
      </c>
      <c r="G127" s="51" t="s">
        <v>423</v>
      </c>
      <c r="H127" s="51" t="str">
        <f>Tabel9[[#This Row],[Thuis]]</f>
        <v xml:space="preserve">DE LEUG 4 </v>
      </c>
      <c r="I127" s="51" t="s">
        <v>432</v>
      </c>
      <c r="J127" s="51" t="str">
        <f t="shared" si="3"/>
        <v xml:space="preserve">BA 2 </v>
      </c>
    </row>
    <row r="128" spans="1:10" ht="20.100000000000001" customHeight="1" x14ac:dyDescent="0.25">
      <c r="A128" s="121">
        <v>46401</v>
      </c>
      <c r="B128" s="53">
        <f>WEEKDAY(Tabel9[[#This Row],[Datum_KBBB]],11)</f>
        <v>4</v>
      </c>
      <c r="C128" s="51">
        <v>1</v>
      </c>
      <c r="E128" s="145">
        <v>0.8125</v>
      </c>
      <c r="F128" s="51" t="s">
        <v>433</v>
      </c>
      <c r="G128" s="51" t="s">
        <v>452</v>
      </c>
      <c r="H128" s="51" t="str">
        <f>Tabel9[[#This Row],[Thuis]]</f>
        <v xml:space="preserve">DE LEUG 4 </v>
      </c>
      <c r="I128" s="51" t="s">
        <v>458</v>
      </c>
      <c r="J128" s="51" t="str">
        <f t="shared" si="3"/>
        <v xml:space="preserve">BA 6 </v>
      </c>
    </row>
    <row r="129" spans="1:10" ht="20.100000000000001" customHeight="1" x14ac:dyDescent="0.25">
      <c r="A129" s="121">
        <v>46534</v>
      </c>
      <c r="B129" s="53">
        <f>WEEKDAY(Tabel9[[#This Row],[Datum_KBBB]],11)</f>
        <v>4</v>
      </c>
      <c r="E129" s="145">
        <v>0.8125</v>
      </c>
      <c r="F129" s="51" t="s">
        <v>433</v>
      </c>
      <c r="G129" s="51" t="s">
        <v>441</v>
      </c>
      <c r="H129" s="51" t="str">
        <f>Tabel9[[#This Row],[Thuis]]</f>
        <v xml:space="preserve">DE LEUG 4 </v>
      </c>
      <c r="I129" s="51" t="s">
        <v>447</v>
      </c>
      <c r="J129" s="51" t="str">
        <f t="shared" si="3"/>
        <v xml:space="preserve">BA 4 </v>
      </c>
    </row>
    <row r="130" spans="1:10" ht="20.100000000000001" customHeight="1" x14ac:dyDescent="0.25">
      <c r="A130" s="121">
        <v>46409</v>
      </c>
      <c r="B130" s="53">
        <f>WEEKDAY(Tabel9[[#This Row],[Datum_KBBB]],11)</f>
        <v>5</v>
      </c>
      <c r="E130" s="144">
        <v>0.8125</v>
      </c>
      <c r="F130" s="51" t="s">
        <v>221</v>
      </c>
      <c r="G130" s="51" t="s">
        <v>220</v>
      </c>
      <c r="H130" s="51" t="str">
        <f>Tabel9[[#This Row],[Thuis]]</f>
        <v>De Middel 1</v>
      </c>
      <c r="I130" s="51" t="s">
        <v>766</v>
      </c>
      <c r="J130" s="51" t="str">
        <f t="shared" si="3"/>
        <v>KP  2</v>
      </c>
    </row>
    <row r="131" spans="1:10" ht="20.100000000000001" customHeight="1" x14ac:dyDescent="0.25">
      <c r="A131" s="121">
        <v>46450</v>
      </c>
      <c r="B131" s="53">
        <f>WEEKDAY(Tabel9[[#This Row],[Datum_KBBB]],11)</f>
        <v>4</v>
      </c>
      <c r="E131" s="144">
        <v>0.8125</v>
      </c>
      <c r="F131" s="51" t="s">
        <v>779</v>
      </c>
      <c r="G131" s="51" t="s">
        <v>166</v>
      </c>
      <c r="H131" s="51" t="str">
        <f>Tabel9[[#This Row],[Thuis]]</f>
        <v>De Middel 3</v>
      </c>
      <c r="I131" s="51" t="s">
        <v>405</v>
      </c>
      <c r="J131" s="51" t="str">
        <f t="shared" si="3"/>
        <v>BA  5</v>
      </c>
    </row>
    <row r="132" spans="1:10" ht="20.100000000000001" customHeight="1" x14ac:dyDescent="0.25">
      <c r="A132" s="121">
        <v>46275</v>
      </c>
      <c r="B132" s="53">
        <f>WEEKDAY(Tabel9[[#This Row],[Datum_KBBB]],11)</f>
        <v>4</v>
      </c>
      <c r="D132" s="125"/>
      <c r="E132" s="144">
        <v>0.8125</v>
      </c>
      <c r="F132" s="51" t="s">
        <v>606</v>
      </c>
      <c r="G132" s="51" t="s">
        <v>607</v>
      </c>
      <c r="H132" s="51" t="str">
        <f>Tabel9[[#This Row],[Thuis]]</f>
        <v xml:space="preserve">De Middel 1 </v>
      </c>
      <c r="I132" s="126" t="s">
        <v>605</v>
      </c>
      <c r="J132" s="51" t="str">
        <f t="shared" si="3"/>
        <v xml:space="preserve">VH 2 </v>
      </c>
    </row>
    <row r="133" spans="1:10" ht="20.100000000000001" customHeight="1" x14ac:dyDescent="0.25">
      <c r="A133" s="121">
        <v>46464</v>
      </c>
      <c r="B133" s="53">
        <f>WEEKDAY(Tabel9[[#This Row],[Datum_KBBB]],11)</f>
        <v>4</v>
      </c>
      <c r="E133" s="144">
        <v>0.8125</v>
      </c>
      <c r="F133" s="51" t="s">
        <v>317</v>
      </c>
      <c r="G133" s="51" t="s">
        <v>377</v>
      </c>
      <c r="H133" s="51" t="str">
        <f>Tabel9[[#This Row],[Thuis]]</f>
        <v xml:space="preserve">DE MIDDEL 1 </v>
      </c>
      <c r="I133" s="51" t="s">
        <v>395</v>
      </c>
      <c r="J133" s="51" t="str">
        <f t="shared" si="3"/>
        <v xml:space="preserve">BA 5 </v>
      </c>
    </row>
    <row r="134" spans="1:10" ht="20.100000000000001" customHeight="1" x14ac:dyDescent="0.25">
      <c r="A134" s="121">
        <v>46499</v>
      </c>
      <c r="B134" s="53">
        <f>WEEKDAY(Tabel9[[#This Row],[Datum_KBBB]],11)</f>
        <v>4</v>
      </c>
      <c r="D134" s="125"/>
      <c r="E134" s="144">
        <v>0.8125</v>
      </c>
      <c r="F134" s="51" t="s">
        <v>606</v>
      </c>
      <c r="G134" s="51" t="s">
        <v>612</v>
      </c>
      <c r="H134" s="51" t="str">
        <f>Tabel9[[#This Row],[Thuis]]</f>
        <v xml:space="preserve">De Middel 1 </v>
      </c>
      <c r="I134" s="126" t="s">
        <v>611</v>
      </c>
      <c r="J134" s="51" t="str">
        <f t="shared" ref="J134:J165" si="4">LEFT(I134,2)&amp;" "&amp;RIGHT(G134,2)</f>
        <v xml:space="preserve">VH 3 </v>
      </c>
    </row>
    <row r="135" spans="1:10" ht="20.100000000000001" customHeight="1" x14ac:dyDescent="0.25">
      <c r="A135" s="121">
        <v>46315</v>
      </c>
      <c r="B135" s="53">
        <f>WEEKDAY(Tabel9[[#This Row],[Datum_KBBB]],11)</f>
        <v>2</v>
      </c>
      <c r="D135" s="125"/>
      <c r="E135" s="144">
        <v>0.8125</v>
      </c>
      <c r="F135" s="51" t="s">
        <v>607</v>
      </c>
      <c r="G135" s="51" t="s">
        <v>612</v>
      </c>
      <c r="H135" s="51" t="str">
        <f>Tabel9[[#This Row],[Thuis]]</f>
        <v xml:space="preserve">De Middel 2 </v>
      </c>
      <c r="I135" s="126" t="s">
        <v>613</v>
      </c>
      <c r="J135" s="51" t="str">
        <f t="shared" si="4"/>
        <v xml:space="preserve">VH 3 </v>
      </c>
    </row>
    <row r="136" spans="1:10" ht="20.100000000000001" customHeight="1" x14ac:dyDescent="0.25">
      <c r="A136" s="121">
        <v>46413</v>
      </c>
      <c r="B136" s="53">
        <f>WEEKDAY(Tabel9[[#This Row],[Datum_KBBB]],11)</f>
        <v>2</v>
      </c>
      <c r="D136" s="125"/>
      <c r="E136" s="144">
        <v>0.8125</v>
      </c>
      <c r="F136" s="51" t="s">
        <v>607</v>
      </c>
      <c r="G136" s="51" t="s">
        <v>606</v>
      </c>
      <c r="H136" s="51" t="str">
        <f>Tabel9[[#This Row],[Thuis]]</f>
        <v xml:space="preserve">De Middel 2 </v>
      </c>
      <c r="I136" s="126" t="s">
        <v>614</v>
      </c>
      <c r="J136" s="51" t="str">
        <f t="shared" si="4"/>
        <v xml:space="preserve">VH 1 </v>
      </c>
    </row>
    <row r="137" spans="1:10" ht="20.100000000000001" customHeight="1" x14ac:dyDescent="0.25">
      <c r="A137" s="121">
        <v>46359</v>
      </c>
      <c r="B137" s="53">
        <f>WEEKDAY(Tabel9[[#This Row],[Datum_KBBB]],11)</f>
        <v>4</v>
      </c>
      <c r="D137" s="125"/>
      <c r="E137" s="144">
        <v>0.8125</v>
      </c>
      <c r="F137" s="51" t="s">
        <v>612</v>
      </c>
      <c r="G137" s="51" t="s">
        <v>606</v>
      </c>
      <c r="H137" s="51" t="str">
        <f>Tabel9[[#This Row],[Thuis]]</f>
        <v xml:space="preserve">De Middel 3 </v>
      </c>
      <c r="I137" s="126" t="s">
        <v>198</v>
      </c>
      <c r="J137" s="51" t="str">
        <f t="shared" si="4"/>
        <v xml:space="preserve">VH 1 </v>
      </c>
    </row>
    <row r="138" spans="1:10" ht="20.100000000000001" customHeight="1" x14ac:dyDescent="0.25">
      <c r="A138" s="121">
        <v>46457</v>
      </c>
      <c r="B138" s="53">
        <f>WEEKDAY(Tabel9[[#This Row],[Datum_KBBB]],11)</f>
        <v>4</v>
      </c>
      <c r="D138" s="125"/>
      <c r="E138" s="144">
        <v>0.8125</v>
      </c>
      <c r="F138" s="51" t="s">
        <v>612</v>
      </c>
      <c r="G138" s="51" t="s">
        <v>607</v>
      </c>
      <c r="H138" s="51" t="str">
        <f>Tabel9[[#This Row],[Thuis]]</f>
        <v xml:space="preserve">De Middel 3 </v>
      </c>
      <c r="I138" s="126" t="s">
        <v>615</v>
      </c>
      <c r="J138" s="51" t="str">
        <f t="shared" si="4"/>
        <v xml:space="preserve">VH 2 </v>
      </c>
    </row>
    <row r="139" spans="1:10" ht="20.100000000000001" customHeight="1" x14ac:dyDescent="0.25">
      <c r="A139" s="121">
        <v>46296</v>
      </c>
      <c r="B139" s="53">
        <f>WEEKDAY(Tabel9[[#This Row],[Datum_KBBB]],11)</f>
        <v>4</v>
      </c>
      <c r="E139" s="144">
        <v>0.80208333333333337</v>
      </c>
      <c r="F139" s="51" t="s">
        <v>690</v>
      </c>
      <c r="G139" s="51" t="s">
        <v>708</v>
      </c>
      <c r="H139" s="51" t="str">
        <f>Tabel9[[#This Row],[Thuis]]</f>
        <v>De Nieuwe Kroon 1</v>
      </c>
      <c r="I139" s="51" t="s">
        <v>760</v>
      </c>
      <c r="J139" s="51" t="str">
        <f t="shared" si="4"/>
        <v>AD  9</v>
      </c>
    </row>
    <row r="140" spans="1:10" ht="20.100000000000001" customHeight="1" x14ac:dyDescent="0.25">
      <c r="A140" s="121">
        <v>46280</v>
      </c>
      <c r="B140" s="53">
        <f>WEEKDAY(Tabel9[[#This Row],[Datum_KBBB]],11)</f>
        <v>2</v>
      </c>
      <c r="E140" s="144">
        <v>0.80208333333333337</v>
      </c>
      <c r="F140" s="51" t="s">
        <v>689</v>
      </c>
      <c r="G140" s="51" t="s">
        <v>708</v>
      </c>
      <c r="H140" s="51" t="str">
        <f>Tabel9[[#This Row],[Thuis]]</f>
        <v>De Nieuwe Kroon 2</v>
      </c>
      <c r="I140" s="51" t="s">
        <v>761</v>
      </c>
      <c r="J140" s="51" t="str">
        <f t="shared" si="4"/>
        <v>AD  9</v>
      </c>
    </row>
    <row r="141" spans="1:10" ht="20.100000000000001" customHeight="1" x14ac:dyDescent="0.25">
      <c r="A141" s="121">
        <v>46421</v>
      </c>
      <c r="B141" s="53">
        <f>WEEKDAY(Tabel9[[#This Row],[Datum_KBBB]],11)</f>
        <v>3</v>
      </c>
      <c r="E141" s="144">
        <v>0.54166666666666663</v>
      </c>
      <c r="F141" s="51" t="s">
        <v>270</v>
      </c>
      <c r="G141" s="51" t="s">
        <v>145</v>
      </c>
      <c r="H141" s="51" t="str">
        <f>Tabel9[[#This Row],[Thuis]]</f>
        <v>de Spil</v>
      </c>
      <c r="I141" s="51" t="s">
        <v>248</v>
      </c>
      <c r="J141" s="51" t="str">
        <f t="shared" si="4"/>
        <v>B/  2</v>
      </c>
    </row>
    <row r="142" spans="1:10" ht="20.100000000000001" customHeight="1" x14ac:dyDescent="0.25">
      <c r="A142" s="121">
        <v>46486</v>
      </c>
      <c r="B142" s="53">
        <f>WEEKDAY(Tabel9[[#This Row],[Datum_KBBB]],11)</f>
        <v>5</v>
      </c>
      <c r="E142" s="144">
        <v>0.8125</v>
      </c>
      <c r="F142" s="51" t="s">
        <v>223</v>
      </c>
      <c r="G142" s="51" t="s">
        <v>220</v>
      </c>
      <c r="H142" s="51" t="str">
        <f>Tabel9[[#This Row],[Thuis]]</f>
        <v xml:space="preserve">De Stoempers </v>
      </c>
      <c r="I142" s="51" t="s">
        <v>766</v>
      </c>
      <c r="J142" s="51" t="str">
        <f t="shared" si="4"/>
        <v>KP  2</v>
      </c>
    </row>
    <row r="143" spans="1:10" ht="20.100000000000001" customHeight="1" x14ac:dyDescent="0.25">
      <c r="A143" s="121">
        <v>46403</v>
      </c>
      <c r="B143" s="53">
        <f>WEEKDAY(Tabel9[[#This Row],[Datum_KBBB]],11)</f>
        <v>6</v>
      </c>
      <c r="E143" s="144">
        <v>0.8125</v>
      </c>
      <c r="F143" s="51" t="s">
        <v>206</v>
      </c>
      <c r="G143" s="51" t="s">
        <v>18</v>
      </c>
      <c r="H143" s="51" t="str">
        <f>Tabel9[[#This Row],[Thuis]]</f>
        <v>De Volksvriend</v>
      </c>
      <c r="I143" s="51" t="s">
        <v>211</v>
      </c>
      <c r="J143" s="51" t="str">
        <f t="shared" si="4"/>
        <v>PD el</v>
      </c>
    </row>
    <row r="144" spans="1:10" ht="20.100000000000001" customHeight="1" x14ac:dyDescent="0.25">
      <c r="A144" s="121">
        <v>46291</v>
      </c>
      <c r="B144" s="53">
        <f>WEEKDAY(Tabel9[[#This Row],[Datum_KBBB]],11)</f>
        <v>6</v>
      </c>
      <c r="E144" s="144">
        <v>0.60416666666666663</v>
      </c>
      <c r="F144" s="51" t="s">
        <v>943</v>
      </c>
      <c r="G144" s="51" t="s">
        <v>949</v>
      </c>
      <c r="H144" s="51" t="s">
        <v>944</v>
      </c>
      <c r="I144" s="51" t="s">
        <v>951</v>
      </c>
      <c r="J144" s="51" t="str">
        <f t="shared" si="4"/>
        <v>In rc</v>
      </c>
    </row>
    <row r="145" spans="1:10" ht="20.100000000000001" customHeight="1" x14ac:dyDescent="0.25">
      <c r="A145" s="121">
        <v>46301</v>
      </c>
      <c r="B145" s="53">
        <f>WEEKDAY(Tabel9[[#This Row],[Datum_KBBB]],11)</f>
        <v>2</v>
      </c>
      <c r="E145" s="144">
        <v>0.875</v>
      </c>
      <c r="F145" s="51" t="s">
        <v>943</v>
      </c>
      <c r="G145" s="51" t="s">
        <v>948</v>
      </c>
      <c r="H145" s="51" t="s">
        <v>944</v>
      </c>
      <c r="I145" s="51" t="s">
        <v>951</v>
      </c>
      <c r="J145" s="51" t="str">
        <f t="shared" si="4"/>
        <v>In an</v>
      </c>
    </row>
    <row r="146" spans="1:10" ht="20.100000000000001" customHeight="1" x14ac:dyDescent="0.25">
      <c r="A146" s="121">
        <v>46501</v>
      </c>
      <c r="B146" s="53">
        <f>WEEKDAY(Tabel9[[#This Row],[Datum_KBBB]],11)</f>
        <v>6</v>
      </c>
      <c r="E146" s="144">
        <v>0.8125</v>
      </c>
      <c r="F146" s="51" t="s">
        <v>146</v>
      </c>
      <c r="G146" s="51" t="s">
        <v>18</v>
      </c>
      <c r="H146" s="51" t="str">
        <f>Tabel9[[#This Row],[Thuis]]</f>
        <v>Den Aker 1</v>
      </c>
      <c r="I146" s="51" t="s">
        <v>211</v>
      </c>
      <c r="J146" s="51" t="str">
        <f t="shared" si="4"/>
        <v>PD el</v>
      </c>
    </row>
    <row r="147" spans="1:10" ht="20.100000000000001" customHeight="1" x14ac:dyDescent="0.25">
      <c r="A147" s="121">
        <v>46375</v>
      </c>
      <c r="B147" s="53">
        <f>WEEKDAY(Tabel9[[#This Row],[Datum_KBBB]],11)</f>
        <v>6</v>
      </c>
      <c r="E147" s="144">
        <v>0.8125</v>
      </c>
      <c r="F147" s="51" t="s">
        <v>210</v>
      </c>
      <c r="G147" s="51" t="s">
        <v>18</v>
      </c>
      <c r="H147" s="51" t="str">
        <f>Tabel9[[#This Row],[Thuis]]</f>
        <v>Den Aker 2</v>
      </c>
      <c r="I147" s="51" t="s">
        <v>211</v>
      </c>
      <c r="J147" s="51" t="str">
        <f t="shared" si="4"/>
        <v>PD el</v>
      </c>
    </row>
    <row r="148" spans="1:10" ht="20.100000000000001" customHeight="1" x14ac:dyDescent="0.25">
      <c r="A148" s="121">
        <v>46546</v>
      </c>
      <c r="B148" s="53">
        <f>WEEKDAY(Tabel9[[#This Row],[Datum_KBBB]],11)</f>
        <v>2</v>
      </c>
      <c r="E148" s="144">
        <v>0.8125</v>
      </c>
      <c r="F148" s="51" t="s">
        <v>780</v>
      </c>
      <c r="G148" s="51" t="s">
        <v>781</v>
      </c>
      <c r="H148" s="51" t="str">
        <f>Tabel9[[#This Row],[Thuis]]</f>
        <v>Den Eik</v>
      </c>
      <c r="I148" s="51" t="s">
        <v>383</v>
      </c>
      <c r="J148" s="51" t="str">
        <f t="shared" si="4"/>
        <v>BA  5</v>
      </c>
    </row>
    <row r="149" spans="1:10" ht="20.100000000000001" customHeight="1" x14ac:dyDescent="0.25">
      <c r="A149" s="121">
        <v>46304</v>
      </c>
      <c r="B149" s="53">
        <f>WEEKDAY(Tabel9[[#This Row],[Datum_KBBB]],11)</f>
        <v>5</v>
      </c>
      <c r="E149" s="144">
        <v>0.8125</v>
      </c>
      <c r="F149" s="51" t="s">
        <v>610</v>
      </c>
      <c r="G149" s="51" t="s">
        <v>606</v>
      </c>
      <c r="H149" s="51" t="str">
        <f>Tabel9[[#This Row],[Thuis]]</f>
        <v xml:space="preserve">Den Eik 1 </v>
      </c>
      <c r="I149" s="126" t="s">
        <v>196</v>
      </c>
      <c r="J149" s="51" t="str">
        <f t="shared" si="4"/>
        <v xml:space="preserve">VH 1 </v>
      </c>
    </row>
    <row r="150" spans="1:10" ht="20.100000000000001" customHeight="1" x14ac:dyDescent="0.25">
      <c r="A150" s="122">
        <v>46371</v>
      </c>
      <c r="B150" s="53">
        <f>WEEKDAY(Tabel9[[#This Row],[Datum_KBBB]],11)</f>
        <v>2</v>
      </c>
      <c r="C150" s="123"/>
      <c r="D150" s="124"/>
      <c r="E150" s="145">
        <v>0.8125</v>
      </c>
      <c r="F150" s="123" t="s">
        <v>359</v>
      </c>
      <c r="G150" s="123" t="s">
        <v>317</v>
      </c>
      <c r="H150" s="123" t="str">
        <f>Tabel9[[#This Row],[Thuis]]</f>
        <v xml:space="preserve">DEN EIK 1 </v>
      </c>
      <c r="I150" s="123" t="s">
        <v>358</v>
      </c>
      <c r="J150" s="51" t="str">
        <f t="shared" si="4"/>
        <v xml:space="preserve">BA 1 </v>
      </c>
    </row>
    <row r="151" spans="1:10" ht="20.100000000000001" customHeight="1" x14ac:dyDescent="0.25">
      <c r="A151" s="122">
        <v>46384</v>
      </c>
      <c r="B151" s="53">
        <f>WEEKDAY(Tabel9[[#This Row],[Datum_KBBB]],11)</f>
        <v>1</v>
      </c>
      <c r="C151" s="123">
        <v>1</v>
      </c>
      <c r="D151" s="124"/>
      <c r="E151" s="145">
        <v>0.8125</v>
      </c>
      <c r="F151" s="123" t="s">
        <v>359</v>
      </c>
      <c r="G151" s="123" t="s">
        <v>617</v>
      </c>
      <c r="H151" s="123" t="str">
        <f>Tabel9[[#This Row],[Thuis]]</f>
        <v xml:space="preserve">DEN EIK 1 </v>
      </c>
      <c r="I151" s="123" t="s">
        <v>653</v>
      </c>
      <c r="J151" s="51" t="str">
        <f t="shared" si="4"/>
        <v xml:space="preserve">KA 1 </v>
      </c>
    </row>
    <row r="152" spans="1:10" ht="20.100000000000001" customHeight="1" x14ac:dyDescent="0.25">
      <c r="A152" s="121">
        <v>46430</v>
      </c>
      <c r="B152" s="53">
        <f>WEEKDAY(Tabel9[[#This Row],[Datum_KBBB]],11)</f>
        <v>5</v>
      </c>
      <c r="E152" s="144">
        <v>0.8125</v>
      </c>
      <c r="F152" s="51" t="s">
        <v>610</v>
      </c>
      <c r="G152" s="51" t="s">
        <v>607</v>
      </c>
      <c r="H152" s="51" t="str">
        <f>Tabel9[[#This Row],[Thuis]]</f>
        <v xml:space="preserve">Den Eik 1 </v>
      </c>
      <c r="I152" s="126" t="s">
        <v>741</v>
      </c>
      <c r="J152" s="51" t="str">
        <f t="shared" si="4"/>
        <v xml:space="preserve">VH 2 </v>
      </c>
    </row>
    <row r="153" spans="1:10" ht="20.100000000000001" customHeight="1" x14ac:dyDescent="0.25">
      <c r="A153" s="122">
        <v>46434</v>
      </c>
      <c r="B153" s="53">
        <f>WEEKDAY(Tabel9[[#This Row],[Datum_KBBB]],11)</f>
        <v>2</v>
      </c>
      <c r="C153" s="123"/>
      <c r="D153" s="124"/>
      <c r="E153" s="145">
        <v>0.8125</v>
      </c>
      <c r="F153" s="123" t="s">
        <v>359</v>
      </c>
      <c r="G153" s="123" t="s">
        <v>366</v>
      </c>
      <c r="H153" s="123" t="str">
        <f>Tabel9[[#This Row],[Thuis]]</f>
        <v xml:space="preserve">DEN EIK 1 </v>
      </c>
      <c r="I153" s="123" t="s">
        <v>372</v>
      </c>
      <c r="J153" s="51" t="str">
        <f t="shared" si="4"/>
        <v xml:space="preserve">BA 3 </v>
      </c>
    </row>
    <row r="154" spans="1:10" ht="20.100000000000001" customHeight="1" x14ac:dyDescent="0.25">
      <c r="A154" s="122">
        <v>46465</v>
      </c>
      <c r="B154" s="53">
        <f>WEEKDAY(Tabel9[[#This Row],[Datum_KBBB]],11)</f>
        <v>5</v>
      </c>
      <c r="C154" s="123"/>
      <c r="D154" s="124"/>
      <c r="E154" s="145">
        <v>0.8125</v>
      </c>
      <c r="F154" s="123" t="s">
        <v>359</v>
      </c>
      <c r="G154" s="123" t="s">
        <v>423</v>
      </c>
      <c r="H154" s="123" t="str">
        <f>Tabel9[[#This Row],[Thuis]]</f>
        <v xml:space="preserve">DEN EIK 1 </v>
      </c>
      <c r="I154" s="123" t="s">
        <v>662</v>
      </c>
      <c r="J154" s="51" t="str">
        <f t="shared" si="4"/>
        <v xml:space="preserve">KA 2 </v>
      </c>
    </row>
    <row r="155" spans="1:10" ht="20.100000000000001" customHeight="1" x14ac:dyDescent="0.25">
      <c r="A155" s="121">
        <v>46472</v>
      </c>
      <c r="B155" s="53">
        <f>WEEKDAY(Tabel9[[#This Row],[Datum_KBBB]],11)</f>
        <v>5</v>
      </c>
      <c r="E155" s="144">
        <v>0.8125</v>
      </c>
      <c r="F155" s="51" t="s">
        <v>610</v>
      </c>
      <c r="G155" s="51" t="s">
        <v>612</v>
      </c>
      <c r="H155" s="51" t="str">
        <f>Tabel9[[#This Row],[Thuis]]</f>
        <v xml:space="preserve">Den Eik 1 </v>
      </c>
      <c r="I155" s="126" t="s">
        <v>744</v>
      </c>
      <c r="J155" s="51" t="str">
        <f t="shared" si="4"/>
        <v xml:space="preserve">VH 3 </v>
      </c>
    </row>
    <row r="156" spans="1:10" ht="20.100000000000001" customHeight="1" x14ac:dyDescent="0.25">
      <c r="A156" s="122">
        <v>46479</v>
      </c>
      <c r="B156" s="53">
        <f>WEEKDAY(Tabel9[[#This Row],[Datum_KBBB]],11)</f>
        <v>5</v>
      </c>
      <c r="C156" s="123"/>
      <c r="D156" s="124"/>
      <c r="E156" s="145">
        <v>0.8125</v>
      </c>
      <c r="F156" s="123" t="s">
        <v>359</v>
      </c>
      <c r="G156" s="123" t="s">
        <v>366</v>
      </c>
      <c r="H156" s="123" t="str">
        <f>Tabel9[[#This Row],[Thuis]]</f>
        <v xml:space="preserve">DEN EIK 1 </v>
      </c>
      <c r="I156" s="123" t="s">
        <v>671</v>
      </c>
      <c r="J156" s="51" t="str">
        <f t="shared" si="4"/>
        <v xml:space="preserve">KA 3 </v>
      </c>
    </row>
    <row r="157" spans="1:10" ht="20.100000000000001" customHeight="1" x14ac:dyDescent="0.25">
      <c r="A157" s="122">
        <v>46546</v>
      </c>
      <c r="B157" s="53">
        <f>WEEKDAY(Tabel9[[#This Row],[Datum_KBBB]],11)</f>
        <v>2</v>
      </c>
      <c r="C157" s="123"/>
      <c r="D157" s="124"/>
      <c r="E157" s="145">
        <v>0.8125</v>
      </c>
      <c r="F157" s="123" t="s">
        <v>359</v>
      </c>
      <c r="G157" s="123" t="s">
        <v>377</v>
      </c>
      <c r="H157" s="123" t="str">
        <f>Tabel9[[#This Row],[Thuis]]</f>
        <v xml:space="preserve">DEN EIK 1 </v>
      </c>
      <c r="I157" s="51" t="s">
        <v>383</v>
      </c>
      <c r="J157" s="51" t="str">
        <f t="shared" si="4"/>
        <v xml:space="preserve">BA 5 </v>
      </c>
    </row>
    <row r="158" spans="1:10" ht="20.100000000000001" customHeight="1" x14ac:dyDescent="0.25">
      <c r="A158" s="122">
        <v>46308</v>
      </c>
      <c r="B158" s="53">
        <f>WEEKDAY(Tabel9[[#This Row],[Datum_KBBB]],11)</f>
        <v>2</v>
      </c>
      <c r="C158" s="123"/>
      <c r="D158" s="124"/>
      <c r="E158" s="145">
        <v>0.8125</v>
      </c>
      <c r="F158" s="123" t="s">
        <v>629</v>
      </c>
      <c r="G158" s="123" t="s">
        <v>366</v>
      </c>
      <c r="H158" s="123" t="str">
        <f>Tabel9[[#This Row],[Thuis]]</f>
        <v xml:space="preserve">DEN EIK 2 </v>
      </c>
      <c r="I158" s="123" t="s">
        <v>672</v>
      </c>
      <c r="J158" s="51" t="str">
        <f t="shared" si="4"/>
        <v xml:space="preserve">KA 3 </v>
      </c>
    </row>
    <row r="159" spans="1:10" ht="20.100000000000001" customHeight="1" x14ac:dyDescent="0.25">
      <c r="A159" s="122">
        <v>46350</v>
      </c>
      <c r="B159" s="53">
        <f>WEEKDAY(Tabel9[[#This Row],[Datum_KBBB]],11)</f>
        <v>2</v>
      </c>
      <c r="C159" s="123"/>
      <c r="D159" s="124"/>
      <c r="E159" s="145">
        <v>0.8125</v>
      </c>
      <c r="F159" s="123" t="s">
        <v>629</v>
      </c>
      <c r="G159" s="123" t="s">
        <v>617</v>
      </c>
      <c r="H159" s="123" t="str">
        <f>Tabel9[[#This Row],[Thuis]]</f>
        <v xml:space="preserve">DEN EIK 2 </v>
      </c>
      <c r="I159" s="123" t="s">
        <v>654</v>
      </c>
      <c r="J159" s="51" t="str">
        <f t="shared" si="4"/>
        <v xml:space="preserve">KA 1 </v>
      </c>
    </row>
    <row r="160" spans="1:10" ht="20.100000000000001" customHeight="1" x14ac:dyDescent="0.25">
      <c r="A160" s="121">
        <v>46386</v>
      </c>
      <c r="B160" s="53">
        <f>WEEKDAY(Tabel9[[#This Row],[Datum_KBBB]],11)</f>
        <v>3</v>
      </c>
      <c r="E160" s="144">
        <v>0.8125</v>
      </c>
      <c r="F160" s="51" t="s">
        <v>609</v>
      </c>
      <c r="G160" s="51" t="s">
        <v>607</v>
      </c>
      <c r="H160" s="51" t="str">
        <f>Tabel9[[#This Row],[Thuis]]</f>
        <v xml:space="preserve">Den Eik 2 </v>
      </c>
      <c r="I160" s="126" t="s">
        <v>191</v>
      </c>
      <c r="J160" s="51" t="str">
        <f t="shared" si="4"/>
        <v xml:space="preserve">VH 2 </v>
      </c>
    </row>
    <row r="161" spans="1:10" ht="20.100000000000001" customHeight="1" x14ac:dyDescent="0.25">
      <c r="A161" s="121">
        <v>46442</v>
      </c>
      <c r="B161" s="53">
        <f>WEEKDAY(Tabel9[[#This Row],[Datum_KBBB]],11)</f>
        <v>3</v>
      </c>
      <c r="E161" s="144">
        <v>0.8125</v>
      </c>
      <c r="F161" s="51" t="s">
        <v>609</v>
      </c>
      <c r="G161" s="51" t="s">
        <v>612</v>
      </c>
      <c r="H161" s="51" t="str">
        <f>Tabel9[[#This Row],[Thuis]]</f>
        <v xml:space="preserve">Den Eik 2 </v>
      </c>
      <c r="I161" s="126" t="s">
        <v>745</v>
      </c>
      <c r="J161" s="51" t="str">
        <f t="shared" si="4"/>
        <v xml:space="preserve">VH 3 </v>
      </c>
    </row>
    <row r="162" spans="1:10" ht="20.100000000000001" customHeight="1" x14ac:dyDescent="0.25">
      <c r="A162" s="121">
        <v>46505</v>
      </c>
      <c r="B162" s="53">
        <f>WEEKDAY(Tabel9[[#This Row],[Datum_KBBB]],11)</f>
        <v>3</v>
      </c>
      <c r="E162" s="144">
        <v>0.8125</v>
      </c>
      <c r="F162" s="51" t="s">
        <v>609</v>
      </c>
      <c r="G162" s="51" t="s">
        <v>606</v>
      </c>
      <c r="H162" s="51" t="str">
        <f>Tabel9[[#This Row],[Thuis]]</f>
        <v xml:space="preserve">Den Eik 2 </v>
      </c>
      <c r="I162" s="126" t="s">
        <v>736</v>
      </c>
      <c r="J162" s="51" t="str">
        <f t="shared" si="4"/>
        <v xml:space="preserve">VH 1 </v>
      </c>
    </row>
    <row r="163" spans="1:10" ht="20.100000000000001" customHeight="1" x14ac:dyDescent="0.25">
      <c r="A163" s="122">
        <v>46525</v>
      </c>
      <c r="B163" s="53">
        <f>WEEKDAY(Tabel9[[#This Row],[Datum_KBBB]],11)</f>
        <v>2</v>
      </c>
      <c r="C163" s="123"/>
      <c r="D163" s="124"/>
      <c r="E163" s="145">
        <v>0.8125</v>
      </c>
      <c r="F163" s="123" t="s">
        <v>629</v>
      </c>
      <c r="G163" s="123" t="s">
        <v>423</v>
      </c>
      <c r="H163" s="123" t="str">
        <f>Tabel9[[#This Row],[Thuis]]</f>
        <v xml:space="preserve">DEN EIK 2 </v>
      </c>
      <c r="I163" s="123" t="s">
        <v>663</v>
      </c>
      <c r="J163" s="51" t="str">
        <f t="shared" si="4"/>
        <v xml:space="preserve">KA 2 </v>
      </c>
    </row>
    <row r="164" spans="1:10" ht="20.100000000000001" customHeight="1" x14ac:dyDescent="0.25">
      <c r="A164" s="121">
        <v>46340</v>
      </c>
      <c r="B164" s="53">
        <f>WEEKDAY(Tabel9[[#This Row],[Datum_KBBB]],11)</f>
        <v>6</v>
      </c>
      <c r="E164" s="144">
        <v>0.8125</v>
      </c>
      <c r="F164" s="51" t="s">
        <v>177</v>
      </c>
      <c r="G164" s="51" t="s">
        <v>18</v>
      </c>
      <c r="H164" s="51" t="str">
        <f>Tabel9[[#This Row],[Thuis]]</f>
        <v>Den Thys</v>
      </c>
      <c r="I164" s="51" t="s">
        <v>211</v>
      </c>
      <c r="J164" s="51" t="str">
        <f t="shared" si="4"/>
        <v>PD el</v>
      </c>
    </row>
    <row r="165" spans="1:10" ht="20.100000000000001" customHeight="1" x14ac:dyDescent="0.25">
      <c r="A165" s="121">
        <v>46353</v>
      </c>
      <c r="B165" s="53">
        <f>WEEKDAY(Tabel9[[#This Row],[Datum_KBBB]],11)</f>
        <v>5</v>
      </c>
      <c r="E165" s="144">
        <v>0.8125</v>
      </c>
      <c r="F165" s="51" t="s">
        <v>232</v>
      </c>
      <c r="G165" s="51" t="s">
        <v>229</v>
      </c>
      <c r="H165" s="51" t="str">
        <f>Tabel9[[#This Row],[Thuis]]</f>
        <v>DEN THYS</v>
      </c>
      <c r="I165" s="51" t="s">
        <v>767</v>
      </c>
      <c r="J165" s="51" t="str">
        <f t="shared" si="4"/>
        <v>KP  1</v>
      </c>
    </row>
    <row r="166" spans="1:10" ht="20.100000000000001" customHeight="1" x14ac:dyDescent="0.25">
      <c r="A166" s="121">
        <v>46430</v>
      </c>
      <c r="B166" s="53">
        <f>WEEKDAY(Tabel9[[#This Row],[Datum_KBBB]],11)</f>
        <v>5</v>
      </c>
      <c r="E166" s="144">
        <v>0.8125</v>
      </c>
      <c r="F166" s="51" t="s">
        <v>177</v>
      </c>
      <c r="G166" s="51" t="s">
        <v>220</v>
      </c>
      <c r="H166" s="51" t="str">
        <f>Tabel9[[#This Row],[Thuis]]</f>
        <v>Den Thys</v>
      </c>
      <c r="I166" s="51" t="s">
        <v>766</v>
      </c>
      <c r="J166" s="51" t="str">
        <f t="shared" ref="J166:J197" si="5">LEFT(I166,2)&amp;" "&amp;RIGHT(G166,2)</f>
        <v>KP  2</v>
      </c>
    </row>
    <row r="167" spans="1:10" ht="20.100000000000001" customHeight="1" x14ac:dyDescent="0.25">
      <c r="A167" s="122">
        <v>46433</v>
      </c>
      <c r="B167" s="53">
        <f>WEEKDAY(Tabel9[[#This Row],[Datum_KBBB]],11)</f>
        <v>1</v>
      </c>
      <c r="C167" s="123"/>
      <c r="D167" s="124"/>
      <c r="E167" s="145">
        <v>0.8125</v>
      </c>
      <c r="F167" s="123" t="s">
        <v>506</v>
      </c>
      <c r="G167" s="123" t="s">
        <v>441</v>
      </c>
      <c r="H167" s="123" t="str">
        <f>Tabel9[[#This Row],[Thuis]]</f>
        <v xml:space="preserve">DGQ 1 </v>
      </c>
      <c r="I167" s="123" t="s">
        <v>516</v>
      </c>
      <c r="J167" s="51" t="str">
        <f t="shared" si="5"/>
        <v xml:space="preserve">VL 4 </v>
      </c>
    </row>
    <row r="168" spans="1:10" ht="20.100000000000001" customHeight="1" x14ac:dyDescent="0.25">
      <c r="A168" s="122">
        <v>46510</v>
      </c>
      <c r="B168" s="53">
        <f>WEEKDAY(Tabel9[[#This Row],[Datum_KBBB]],11)</f>
        <v>1</v>
      </c>
      <c r="C168" s="123"/>
      <c r="D168" s="124"/>
      <c r="E168" s="145">
        <v>0.8125</v>
      </c>
      <c r="F168" s="123" t="s">
        <v>506</v>
      </c>
      <c r="G168" s="123" t="s">
        <v>317</v>
      </c>
      <c r="H168" s="123" t="str">
        <f>Tabel9[[#This Row],[Thuis]]</f>
        <v xml:space="preserve">DGQ 1 </v>
      </c>
      <c r="I168" s="123" t="s">
        <v>505</v>
      </c>
      <c r="J168" s="51" t="str">
        <f t="shared" si="5"/>
        <v xml:space="preserve">VL 1 </v>
      </c>
    </row>
    <row r="169" spans="1:10" ht="20.100000000000001" customHeight="1" x14ac:dyDescent="0.25">
      <c r="A169" s="122">
        <v>46498</v>
      </c>
      <c r="B169" s="53">
        <f>WEEKDAY(Tabel9[[#This Row],[Datum_KBBB]],11)</f>
        <v>3</v>
      </c>
      <c r="C169" s="123"/>
      <c r="D169" s="124"/>
      <c r="E169" s="145">
        <v>0.8125</v>
      </c>
      <c r="F169" s="123" t="s">
        <v>712</v>
      </c>
      <c r="G169" s="123" t="s">
        <v>317</v>
      </c>
      <c r="H169" s="123" t="str">
        <f>Tabel9[[#This Row],[Thuis]]</f>
        <v xml:space="preserve">DGQ 3 </v>
      </c>
      <c r="I169" s="123" t="s">
        <v>729</v>
      </c>
      <c r="J169" s="51" t="str">
        <f t="shared" si="5"/>
        <v xml:space="preserve">DM 1 </v>
      </c>
    </row>
    <row r="170" spans="1:10" ht="20.100000000000001" customHeight="1" x14ac:dyDescent="0.25">
      <c r="A170" s="121">
        <v>46325</v>
      </c>
      <c r="B170" s="53">
        <f>WEEKDAY(Tabel9[[#This Row],[Datum_KBBB]],11)</f>
        <v>5</v>
      </c>
      <c r="E170" s="144">
        <v>0.8125</v>
      </c>
      <c r="F170" s="51" t="s">
        <v>233</v>
      </c>
      <c r="G170" s="51" t="s">
        <v>229</v>
      </c>
      <c r="H170" s="51" t="str">
        <f>Tabel9[[#This Row],[Thuis]]</f>
        <v>GEESTEN</v>
      </c>
      <c r="I170" s="51" t="s">
        <v>767</v>
      </c>
      <c r="J170" s="51" t="str">
        <f t="shared" si="5"/>
        <v>KP  1</v>
      </c>
    </row>
    <row r="171" spans="1:10" ht="20.100000000000001" customHeight="1" x14ac:dyDescent="0.25">
      <c r="A171" s="122">
        <v>46314</v>
      </c>
      <c r="B171" s="53">
        <f>WEEKDAY(Tabel9[[#This Row],[Datum_KBBB]],11)</f>
        <v>1</v>
      </c>
      <c r="C171" s="123"/>
      <c r="D171" s="124"/>
      <c r="E171" s="145">
        <v>0.8125</v>
      </c>
      <c r="F171" s="123" t="s">
        <v>435</v>
      </c>
      <c r="G171" s="123" t="s">
        <v>423</v>
      </c>
      <c r="H171" s="123" t="str">
        <f>Tabel9[[#This Row],[Thuis]]</f>
        <v xml:space="preserve">GOBBENDONCKSE 1 </v>
      </c>
      <c r="I171" s="123" t="s">
        <v>544</v>
      </c>
      <c r="J171" s="51" t="str">
        <f t="shared" si="5"/>
        <v xml:space="preserve">VL 2 </v>
      </c>
    </row>
    <row r="172" spans="1:10" ht="20.100000000000001" customHeight="1" x14ac:dyDescent="0.25">
      <c r="A172" s="122">
        <v>46449</v>
      </c>
      <c r="B172" s="53">
        <f>WEEKDAY(Tabel9[[#This Row],[Datum_KBBB]],11)</f>
        <v>3</v>
      </c>
      <c r="C172" s="123"/>
      <c r="D172" s="124"/>
      <c r="E172" s="145">
        <v>0.8125</v>
      </c>
      <c r="F172" s="123" t="s">
        <v>435</v>
      </c>
      <c r="G172" s="123" t="s">
        <v>441</v>
      </c>
      <c r="H172" s="123" t="str">
        <f>Tabel9[[#This Row],[Thuis]]</f>
        <v xml:space="preserve">GOBBENDONCKSE 1 </v>
      </c>
      <c r="I172" s="123" t="s">
        <v>448</v>
      </c>
      <c r="J172" s="51" t="str">
        <f t="shared" si="5"/>
        <v xml:space="preserve">BA 4 </v>
      </c>
    </row>
    <row r="173" spans="1:10" ht="20.100000000000001" customHeight="1" x14ac:dyDescent="0.25">
      <c r="A173" s="122">
        <v>46475</v>
      </c>
      <c r="B173" s="53">
        <f>WEEKDAY(Tabel9[[#This Row],[Datum_KBBB]],11)</f>
        <v>1</v>
      </c>
      <c r="C173" s="123"/>
      <c r="D173" s="124"/>
      <c r="E173" s="145">
        <v>0.8125</v>
      </c>
      <c r="F173" s="123" t="s">
        <v>435</v>
      </c>
      <c r="G173" s="123" t="s">
        <v>377</v>
      </c>
      <c r="H173" s="123" t="str">
        <f>Tabel9[[#This Row],[Thuis]]</f>
        <v xml:space="preserve">GOBBENDONCKSE 1 </v>
      </c>
      <c r="I173" s="123" t="s">
        <v>566</v>
      </c>
      <c r="J173" s="51" t="str">
        <f t="shared" si="5"/>
        <v xml:space="preserve">VL 5 </v>
      </c>
    </row>
    <row r="174" spans="1:10" ht="20.100000000000001" customHeight="1" x14ac:dyDescent="0.25">
      <c r="A174" s="122">
        <v>46477</v>
      </c>
      <c r="B174" s="53">
        <f>WEEKDAY(Tabel9[[#This Row],[Datum_KBBB]],11)</f>
        <v>3</v>
      </c>
      <c r="C174" s="123"/>
      <c r="D174" s="124"/>
      <c r="E174" s="145">
        <v>0.8125</v>
      </c>
      <c r="F174" s="123" t="s">
        <v>435</v>
      </c>
      <c r="G174" s="123" t="s">
        <v>423</v>
      </c>
      <c r="H174" s="123" t="str">
        <f>Tabel9[[#This Row],[Thuis]]</f>
        <v xml:space="preserve">GOBBENDONCKSE 1 </v>
      </c>
      <c r="I174" s="123" t="s">
        <v>434</v>
      </c>
      <c r="J174" s="51" t="str">
        <f t="shared" si="5"/>
        <v xml:space="preserve">BA 2 </v>
      </c>
    </row>
    <row r="175" spans="1:10" ht="20.100000000000001" customHeight="1" x14ac:dyDescent="0.25">
      <c r="A175" s="122">
        <v>46489</v>
      </c>
      <c r="B175" s="53">
        <f>WEEKDAY(Tabel9[[#This Row],[Datum_KBBB]],11)</f>
        <v>1</v>
      </c>
      <c r="C175" s="123"/>
      <c r="D175" s="124"/>
      <c r="E175" s="145">
        <v>0.8125</v>
      </c>
      <c r="F175" s="123" t="s">
        <v>435</v>
      </c>
      <c r="G175" s="123" t="s">
        <v>366</v>
      </c>
      <c r="H175" s="123" t="str">
        <f>Tabel9[[#This Row],[Thuis]]</f>
        <v xml:space="preserve">GOBBENDONCKSE 1 </v>
      </c>
      <c r="I175" s="123" t="s">
        <v>556</v>
      </c>
      <c r="J175" s="51" t="str">
        <f t="shared" si="5"/>
        <v xml:space="preserve">VL 3 </v>
      </c>
    </row>
    <row r="176" spans="1:10" ht="20.100000000000001" customHeight="1" x14ac:dyDescent="0.25">
      <c r="A176" s="122">
        <v>46519</v>
      </c>
      <c r="B176" s="53">
        <f>WEEKDAY(Tabel9[[#This Row],[Datum_KBBB]],11)</f>
        <v>3</v>
      </c>
      <c r="C176" s="123"/>
      <c r="D176" s="124"/>
      <c r="E176" s="145">
        <v>0.8125</v>
      </c>
      <c r="F176" s="123" t="s">
        <v>435</v>
      </c>
      <c r="G176" s="123" t="s">
        <v>452</v>
      </c>
      <c r="H176" s="123" t="str">
        <f>Tabel9[[#This Row],[Thuis]]</f>
        <v xml:space="preserve">GOBBENDONCKSE 1 </v>
      </c>
      <c r="I176" s="123" t="s">
        <v>459</v>
      </c>
      <c r="J176" s="51" t="str">
        <f t="shared" si="5"/>
        <v xml:space="preserve">BA 6 </v>
      </c>
    </row>
    <row r="177" spans="1:10" ht="20.100000000000001" customHeight="1" x14ac:dyDescent="0.25">
      <c r="A177" s="122">
        <v>46321</v>
      </c>
      <c r="B177" s="53">
        <f>WEEKDAY(Tabel9[[#This Row],[Datum_KBBB]],11)</f>
        <v>1</v>
      </c>
      <c r="C177" s="123"/>
      <c r="D177" s="124"/>
      <c r="E177" s="145">
        <v>0.8125</v>
      </c>
      <c r="F177" s="123" t="s">
        <v>331</v>
      </c>
      <c r="G177" s="123" t="s">
        <v>317</v>
      </c>
      <c r="H177" s="123" t="str">
        <f>Tabel9[[#This Row],[Thuis]]</f>
        <v xml:space="preserve">GOBBENDONCKSE 4 </v>
      </c>
      <c r="I177" s="123" t="s">
        <v>330</v>
      </c>
      <c r="J177" s="51" t="str">
        <f t="shared" si="5"/>
        <v xml:space="preserve">DK 1 </v>
      </c>
    </row>
    <row r="178" spans="1:10" ht="20.100000000000001" customHeight="1" x14ac:dyDescent="0.25">
      <c r="A178" s="122">
        <v>46337</v>
      </c>
      <c r="B178" s="53">
        <f>WEEKDAY(Tabel9[[#This Row],[Datum_KBBB]],11)</f>
        <v>3</v>
      </c>
      <c r="C178" s="123"/>
      <c r="D178" s="124"/>
      <c r="E178" s="145">
        <v>0.8125</v>
      </c>
      <c r="F178" s="123" t="s">
        <v>300</v>
      </c>
      <c r="G178" s="123" t="s">
        <v>286</v>
      </c>
      <c r="H178" s="123" t="str">
        <f>Tabel9[[#This Row],[Thuis]]</f>
        <v xml:space="preserve">GOBBENDONCKSE 5 </v>
      </c>
      <c r="I178" s="123" t="s">
        <v>311</v>
      </c>
      <c r="J178" s="51" t="str">
        <f t="shared" si="5"/>
        <v xml:space="preserve">DK 2 </v>
      </c>
    </row>
    <row r="179" spans="1:10" ht="20.100000000000001" customHeight="1" x14ac:dyDescent="0.25">
      <c r="A179" s="121">
        <v>46287</v>
      </c>
      <c r="B179" s="53">
        <f>WEEKDAY(Tabel9[[#This Row],[Datum_KBBB]],11)</f>
        <v>2</v>
      </c>
      <c r="E179" s="144">
        <v>0.8125</v>
      </c>
      <c r="F179" s="51" t="s">
        <v>947</v>
      </c>
      <c r="G179" s="51" t="s">
        <v>945</v>
      </c>
      <c r="H179" s="51" t="s">
        <v>919</v>
      </c>
      <c r="I179" s="51" t="s">
        <v>951</v>
      </c>
      <c r="J179" s="51" t="str">
        <f t="shared" si="5"/>
        <v>In er</v>
      </c>
    </row>
    <row r="180" spans="1:10" ht="20.100000000000001" customHeight="1" x14ac:dyDescent="0.25">
      <c r="A180" s="121">
        <v>46287</v>
      </c>
      <c r="B180" s="53">
        <f>WEEKDAY(Tabel9[[#This Row],[Datum_KBBB]],11)</f>
        <v>2</v>
      </c>
      <c r="E180" s="144">
        <v>0.875</v>
      </c>
      <c r="F180" s="51" t="s">
        <v>947</v>
      </c>
      <c r="G180" s="51" t="s">
        <v>942</v>
      </c>
      <c r="H180" s="51" t="s">
        <v>919</v>
      </c>
      <c r="I180" s="51" t="s">
        <v>951</v>
      </c>
      <c r="J180" s="51" t="str">
        <f t="shared" si="5"/>
        <v>In rc</v>
      </c>
    </row>
    <row r="181" spans="1:10" ht="20.100000000000001" customHeight="1" x14ac:dyDescent="0.25">
      <c r="A181" s="121">
        <v>46367</v>
      </c>
      <c r="B181" s="53">
        <f>WEEKDAY(Tabel9[[#This Row],[Datum_KBBB]],11)</f>
        <v>5</v>
      </c>
      <c r="E181" s="144">
        <v>0.8125</v>
      </c>
      <c r="F181" s="51" t="s">
        <v>234</v>
      </c>
      <c r="G181" s="51" t="s">
        <v>229</v>
      </c>
      <c r="H181" s="51" t="str">
        <f>Tabel9[[#This Row],[Thuis]]</f>
        <v>HAZEDUINEN</v>
      </c>
      <c r="I181" s="51" t="s">
        <v>767</v>
      </c>
      <c r="J181" s="51" t="str">
        <f t="shared" si="5"/>
        <v>KP  1</v>
      </c>
    </row>
    <row r="182" spans="1:10" ht="20.100000000000001" customHeight="1" x14ac:dyDescent="0.25">
      <c r="A182" s="121">
        <v>46444</v>
      </c>
      <c r="B182" s="53">
        <f>WEEKDAY(Tabel9[[#This Row],[Datum_KBBB]],11)</f>
        <v>5</v>
      </c>
      <c r="E182" s="144">
        <v>0.8125</v>
      </c>
      <c r="F182" s="51" t="s">
        <v>173</v>
      </c>
      <c r="G182" s="51" t="s">
        <v>220</v>
      </c>
      <c r="H182" s="51" t="str">
        <f>Tabel9[[#This Row],[Thuis]]</f>
        <v>Hazeduinen</v>
      </c>
      <c r="I182" s="51" t="s">
        <v>766</v>
      </c>
      <c r="J182" s="51" t="str">
        <f t="shared" si="5"/>
        <v>KP  2</v>
      </c>
    </row>
    <row r="183" spans="1:10" ht="20.100000000000001" customHeight="1" x14ac:dyDescent="0.25">
      <c r="A183" s="121">
        <v>46302</v>
      </c>
      <c r="B183" s="53">
        <f>WEEKDAY(Tabel9[[#This Row],[Datum_KBBB]],11)</f>
        <v>3</v>
      </c>
      <c r="E183" s="145">
        <v>0.8125</v>
      </c>
      <c r="F183" s="51" t="s">
        <v>900</v>
      </c>
      <c r="G183" s="51" t="s">
        <v>902</v>
      </c>
      <c r="H183" s="51" t="s">
        <v>901</v>
      </c>
      <c r="I183" s="51" t="s">
        <v>910</v>
      </c>
      <c r="J183" s="51" t="s">
        <v>910</v>
      </c>
    </row>
    <row r="184" spans="1:10" ht="20.100000000000001" customHeight="1" x14ac:dyDescent="0.25">
      <c r="A184" s="121">
        <v>46302</v>
      </c>
      <c r="B184" s="53">
        <f>WEEKDAY(Tabel9[[#This Row],[Datum_KBBB]],11)</f>
        <v>3</v>
      </c>
      <c r="E184" s="145">
        <v>0.875</v>
      </c>
      <c r="F184" s="51" t="s">
        <v>900</v>
      </c>
      <c r="G184" s="51" t="s">
        <v>904</v>
      </c>
      <c r="H184" s="51" t="s">
        <v>901</v>
      </c>
      <c r="I184" s="51" t="s">
        <v>910</v>
      </c>
      <c r="J184" s="51" t="s">
        <v>910</v>
      </c>
    </row>
    <row r="185" spans="1:10" ht="20.100000000000001" customHeight="1" x14ac:dyDescent="0.25">
      <c r="A185" s="121">
        <v>46308</v>
      </c>
      <c r="B185" s="53">
        <f>WEEKDAY(Tabel9[[#This Row],[Datum_KBBB]],11)</f>
        <v>2</v>
      </c>
      <c r="E185" s="146">
        <v>0.8125</v>
      </c>
      <c r="F185" s="120" t="s">
        <v>940</v>
      </c>
      <c r="G185" s="120" t="s">
        <v>938</v>
      </c>
      <c r="H185" s="120" t="s">
        <v>924</v>
      </c>
      <c r="I185" s="51" t="s">
        <v>929</v>
      </c>
      <c r="J185" s="51" t="str">
        <f t="shared" ref="J185:J219" si="6">LEFT(I185,2)&amp;" "&amp;RIGHT(G185,2)</f>
        <v>In es</v>
      </c>
    </row>
    <row r="186" spans="1:10" ht="20.100000000000001" customHeight="1" x14ac:dyDescent="0.25">
      <c r="A186" s="121">
        <v>46308</v>
      </c>
      <c r="B186" s="53">
        <f>WEEKDAY(Tabel9[[#This Row],[Datum_KBBB]],11)</f>
        <v>2</v>
      </c>
      <c r="E186" s="146">
        <v>0.875</v>
      </c>
      <c r="F186" s="51" t="s">
        <v>940</v>
      </c>
      <c r="G186" s="120" t="s">
        <v>941</v>
      </c>
      <c r="H186" s="120" t="s">
        <v>924</v>
      </c>
      <c r="I186" s="51" t="s">
        <v>929</v>
      </c>
      <c r="J186" s="51" t="str">
        <f t="shared" si="6"/>
        <v>In us</v>
      </c>
    </row>
    <row r="187" spans="1:10" ht="20.100000000000001" customHeight="1" x14ac:dyDescent="0.25">
      <c r="A187" s="121">
        <v>46456</v>
      </c>
      <c r="B187" s="53">
        <f>WEEKDAY(Tabel9[[#This Row],[Datum_KBBB]],11)</f>
        <v>3</v>
      </c>
      <c r="E187" s="144">
        <v>0.54166666666666663</v>
      </c>
      <c r="F187" s="51" t="s">
        <v>265</v>
      </c>
      <c r="G187" s="51" t="s">
        <v>145</v>
      </c>
      <c r="H187" s="51" t="str">
        <f>Tabel9[[#This Row],[Thuis]]</f>
        <v>Horendonk</v>
      </c>
      <c r="I187" s="51" t="s">
        <v>172</v>
      </c>
      <c r="J187" s="51" t="str">
        <f t="shared" si="6"/>
        <v>GS  2</v>
      </c>
    </row>
    <row r="188" spans="1:10" ht="20.100000000000001" customHeight="1" x14ac:dyDescent="0.25">
      <c r="A188" s="121">
        <v>46302</v>
      </c>
      <c r="B188" s="53">
        <f>WEEKDAY(Tabel9[[#This Row],[Datum_KBBB]],11)</f>
        <v>3</v>
      </c>
      <c r="E188" s="144">
        <v>0.54166666666666663</v>
      </c>
      <c r="F188" s="51" t="s">
        <v>251</v>
      </c>
      <c r="G188" s="51" t="s">
        <v>245</v>
      </c>
      <c r="H188" s="51" t="str">
        <f>Tabel9[[#This Row],[Thuis]]</f>
        <v xml:space="preserve">Horendonk </v>
      </c>
      <c r="I188" s="51" t="s">
        <v>248</v>
      </c>
      <c r="J188" s="51" t="str">
        <f t="shared" si="6"/>
        <v>B/  2</v>
      </c>
    </row>
    <row r="189" spans="1:10" ht="20.100000000000001" customHeight="1" x14ac:dyDescent="0.25">
      <c r="A189" s="121">
        <v>46395</v>
      </c>
      <c r="B189" s="53">
        <f>WEEKDAY(Tabel9[[#This Row],[Datum_KBBB]],11)</f>
        <v>5</v>
      </c>
      <c r="E189" s="144">
        <v>0.8125</v>
      </c>
      <c r="F189" s="51" t="s">
        <v>205</v>
      </c>
      <c r="G189" s="51" t="s">
        <v>220</v>
      </c>
      <c r="H189" s="51" t="str">
        <f>Tabel9[[#This Row],[Thuis]]</f>
        <v>Huis ten Halve</v>
      </c>
      <c r="I189" s="51" t="s">
        <v>766</v>
      </c>
      <c r="J189" s="51" t="str">
        <f t="shared" si="6"/>
        <v>KP  2</v>
      </c>
    </row>
    <row r="190" spans="1:10" ht="20.100000000000001" customHeight="1" x14ac:dyDescent="0.25">
      <c r="A190" s="121">
        <v>46486</v>
      </c>
      <c r="B190" s="53">
        <f>WEEKDAY(Tabel9[[#This Row],[Datum_KBBB]],11)</f>
        <v>5</v>
      </c>
      <c r="E190" s="144">
        <v>0.8125</v>
      </c>
      <c r="F190" s="51" t="s">
        <v>235</v>
      </c>
      <c r="G190" s="51" t="s">
        <v>229</v>
      </c>
      <c r="H190" s="51" t="str">
        <f>Tabel9[[#This Row],[Thuis]]</f>
        <v>HUIS TEN HALVE</v>
      </c>
      <c r="I190" s="51" t="s">
        <v>767</v>
      </c>
      <c r="J190" s="51" t="str">
        <f t="shared" si="6"/>
        <v>KP  1</v>
      </c>
    </row>
    <row r="191" spans="1:10" ht="20.100000000000001" customHeight="1" x14ac:dyDescent="0.25">
      <c r="A191" s="121">
        <v>46333</v>
      </c>
      <c r="B191" s="53">
        <f>WEEKDAY(Tabel9[[#This Row],[Datum_KBBB]],11)</f>
        <v>6</v>
      </c>
      <c r="E191" s="144">
        <v>0.8125</v>
      </c>
      <c r="F191" s="51" t="s">
        <v>219</v>
      </c>
      <c r="G191" s="51" t="s">
        <v>18</v>
      </c>
      <c r="H191" s="51" t="str">
        <f>Tabel9[[#This Row],[Thuis]]</f>
        <v>Huis Ten Halve 3</v>
      </c>
      <c r="I191" s="51" t="s">
        <v>211</v>
      </c>
      <c r="J191" s="51" t="str">
        <f t="shared" si="6"/>
        <v>PD el</v>
      </c>
    </row>
    <row r="192" spans="1:10" ht="20.100000000000001" customHeight="1" x14ac:dyDescent="0.25">
      <c r="A192" s="121">
        <v>46396</v>
      </c>
      <c r="B192" s="53">
        <f>WEEKDAY(Tabel9[[#This Row],[Datum_KBBB]],11)</f>
        <v>6</v>
      </c>
      <c r="E192" s="144">
        <v>0.8125</v>
      </c>
      <c r="F192" s="51" t="s">
        <v>217</v>
      </c>
      <c r="G192" s="51" t="s">
        <v>18</v>
      </c>
      <c r="H192" s="51" t="str">
        <f>Tabel9[[#This Row],[Thuis]]</f>
        <v>Java</v>
      </c>
      <c r="I192" s="51" t="s">
        <v>211</v>
      </c>
      <c r="J192" s="51" t="str">
        <f t="shared" si="6"/>
        <v>PD el</v>
      </c>
    </row>
    <row r="193" spans="1:10" ht="20.100000000000001" customHeight="1" x14ac:dyDescent="0.25">
      <c r="A193" s="121">
        <v>46410</v>
      </c>
      <c r="B193" s="53">
        <f>WEEKDAY(Tabel9[[#This Row],[Datum_KBBB]],11)</f>
        <v>6</v>
      </c>
      <c r="E193" s="144">
        <v>0.8125</v>
      </c>
      <c r="F193" s="51" t="s">
        <v>209</v>
      </c>
      <c r="G193" s="51" t="s">
        <v>18</v>
      </c>
      <c r="H193" s="51" t="str">
        <f>Tabel9[[#This Row],[Thuis]]</f>
        <v>Johnny Boys</v>
      </c>
      <c r="I193" s="51" t="s">
        <v>211</v>
      </c>
      <c r="J193" s="51" t="str">
        <f t="shared" si="6"/>
        <v>PD el</v>
      </c>
    </row>
    <row r="194" spans="1:10" ht="20.100000000000001" customHeight="1" x14ac:dyDescent="0.25">
      <c r="A194" s="122">
        <v>46266</v>
      </c>
      <c r="B194" s="53">
        <f>WEEKDAY(Tabel9[[#This Row],[Datum_KBBB]],11)</f>
        <v>2</v>
      </c>
      <c r="C194" s="123"/>
      <c r="D194" s="124"/>
      <c r="E194" s="145">
        <v>0.8125</v>
      </c>
      <c r="F194" s="123" t="s">
        <v>437</v>
      </c>
      <c r="G194" s="123" t="s">
        <v>441</v>
      </c>
      <c r="H194" s="123" t="str">
        <f>Tabel9[[#This Row],[Thuis]]</f>
        <v xml:space="preserve">K.O.T. MEER 1 </v>
      </c>
      <c r="I194" s="123" t="s">
        <v>517</v>
      </c>
      <c r="J194" s="51" t="str">
        <f t="shared" si="6"/>
        <v xml:space="preserve">VL 4 </v>
      </c>
    </row>
    <row r="195" spans="1:10" ht="20.100000000000001" customHeight="1" x14ac:dyDescent="0.25">
      <c r="A195" s="122">
        <v>46342</v>
      </c>
      <c r="B195" s="53">
        <f>WEEKDAY(Tabel9[[#This Row],[Datum_KBBB]],11)</f>
        <v>1</v>
      </c>
      <c r="C195" s="123"/>
      <c r="D195" s="124"/>
      <c r="E195" s="145">
        <v>0.8125</v>
      </c>
      <c r="F195" s="123" t="s">
        <v>437</v>
      </c>
      <c r="G195" s="123" t="s">
        <v>452</v>
      </c>
      <c r="H195" s="123" t="str">
        <f>Tabel9[[#This Row],[Thuis]]</f>
        <v xml:space="preserve">K.O.T. MEER 1 </v>
      </c>
      <c r="I195" s="123" t="s">
        <v>460</v>
      </c>
      <c r="J195" s="51" t="str">
        <f t="shared" si="6"/>
        <v xml:space="preserve">BA 6 </v>
      </c>
    </row>
    <row r="196" spans="1:10" ht="20.100000000000001" customHeight="1" x14ac:dyDescent="0.25">
      <c r="A196" s="122">
        <v>46391</v>
      </c>
      <c r="B196" s="53">
        <f>WEEKDAY(Tabel9[[#This Row],[Datum_KBBB]],11)</f>
        <v>1</v>
      </c>
      <c r="C196" s="123"/>
      <c r="D196" s="124"/>
      <c r="E196" s="145">
        <v>0.8125</v>
      </c>
      <c r="F196" s="123" t="s">
        <v>437</v>
      </c>
      <c r="G196" s="123" t="s">
        <v>423</v>
      </c>
      <c r="H196" s="123" t="str">
        <f>Tabel9[[#This Row],[Thuis]]</f>
        <v xml:space="preserve">K.O.T. MEER 1 </v>
      </c>
      <c r="I196" s="123" t="s">
        <v>436</v>
      </c>
      <c r="J196" s="51" t="str">
        <f t="shared" si="6"/>
        <v xml:space="preserve">BA 2 </v>
      </c>
    </row>
    <row r="197" spans="1:10" ht="20.100000000000001" customHeight="1" x14ac:dyDescent="0.25">
      <c r="A197" s="122">
        <v>46448</v>
      </c>
      <c r="B197" s="53">
        <f>WEEKDAY(Tabel9[[#This Row],[Datum_KBBB]],11)</f>
        <v>2</v>
      </c>
      <c r="C197" s="123"/>
      <c r="D197" s="124"/>
      <c r="E197" s="145">
        <v>0.8125</v>
      </c>
      <c r="F197" s="123" t="s">
        <v>437</v>
      </c>
      <c r="G197" s="123" t="s">
        <v>317</v>
      </c>
      <c r="H197" s="123" t="str">
        <f>Tabel9[[#This Row],[Thuis]]</f>
        <v xml:space="preserve">K.O.T. MEER 1 </v>
      </c>
      <c r="I197" s="123" t="s">
        <v>507</v>
      </c>
      <c r="J197" s="51" t="str">
        <f t="shared" si="6"/>
        <v xml:space="preserve">VL 1 </v>
      </c>
    </row>
    <row r="198" spans="1:10" ht="20.100000000000001" customHeight="1" x14ac:dyDescent="0.25">
      <c r="A198" s="122">
        <v>46545</v>
      </c>
      <c r="B198" s="53">
        <f>WEEKDAY(Tabel9[[#This Row],[Datum_KBBB]],11)</f>
        <v>1</v>
      </c>
      <c r="C198" s="123"/>
      <c r="D198" s="124"/>
      <c r="E198" s="145">
        <v>0.8125</v>
      </c>
      <c r="F198" s="123" t="s">
        <v>437</v>
      </c>
      <c r="G198" s="123" t="s">
        <v>441</v>
      </c>
      <c r="H198" s="123" t="str">
        <f>Tabel9[[#This Row],[Thuis]]</f>
        <v xml:space="preserve">K.O.T. MEER 1 </v>
      </c>
      <c r="I198" s="51" t="s">
        <v>449</v>
      </c>
      <c r="J198" s="51" t="str">
        <f t="shared" si="6"/>
        <v xml:space="preserve">BA 4 </v>
      </c>
    </row>
    <row r="199" spans="1:10" ht="20.100000000000001" customHeight="1" x14ac:dyDescent="0.25">
      <c r="A199" s="122">
        <v>46351</v>
      </c>
      <c r="B199" s="53">
        <f>WEEKDAY(Tabel9[[#This Row],[Datum_KBBB]],11)</f>
        <v>3</v>
      </c>
      <c r="C199" s="123"/>
      <c r="D199" s="124"/>
      <c r="E199" s="145">
        <v>0.8125</v>
      </c>
      <c r="F199" s="123" t="s">
        <v>546</v>
      </c>
      <c r="G199" s="123" t="s">
        <v>423</v>
      </c>
      <c r="H199" s="123" t="str">
        <f>Tabel9[[#This Row],[Thuis]]</f>
        <v xml:space="preserve">K.O.T. MEER 2 </v>
      </c>
      <c r="I199" s="123" t="s">
        <v>545</v>
      </c>
      <c r="J199" s="51" t="str">
        <f t="shared" si="6"/>
        <v xml:space="preserve">VL 2 </v>
      </c>
    </row>
    <row r="200" spans="1:10" ht="20.100000000000001" customHeight="1" x14ac:dyDescent="0.25">
      <c r="A200" s="122">
        <v>46414</v>
      </c>
      <c r="B200" s="53">
        <f>WEEKDAY(Tabel9[[#This Row],[Datum_KBBB]],11)</f>
        <v>3</v>
      </c>
      <c r="C200" s="123"/>
      <c r="D200" s="124"/>
      <c r="E200" s="145">
        <v>0.8125</v>
      </c>
      <c r="F200" s="123" t="s">
        <v>546</v>
      </c>
      <c r="G200" s="123" t="s">
        <v>317</v>
      </c>
      <c r="H200" s="123" t="str">
        <f>Tabel9[[#This Row],[Thuis]]</f>
        <v xml:space="preserve">K.O.T. MEER 2 </v>
      </c>
      <c r="I200" s="123" t="s">
        <v>730</v>
      </c>
      <c r="J200" s="51" t="str">
        <f t="shared" si="6"/>
        <v xml:space="preserve">DM 1 </v>
      </c>
    </row>
    <row r="201" spans="1:10" ht="20.100000000000001" customHeight="1" x14ac:dyDescent="0.25">
      <c r="A201" s="122">
        <v>46463</v>
      </c>
      <c r="B201" s="53">
        <f>WEEKDAY(Tabel9[[#This Row],[Datum_KBBB]],11)</f>
        <v>3</v>
      </c>
      <c r="C201" s="123"/>
      <c r="D201" s="124"/>
      <c r="E201" s="145">
        <v>0.8125</v>
      </c>
      <c r="F201" s="123" t="s">
        <v>546</v>
      </c>
      <c r="G201" s="123" t="s">
        <v>377</v>
      </c>
      <c r="H201" s="123" t="str">
        <f>Tabel9[[#This Row],[Thuis]]</f>
        <v xml:space="preserve">K.O.T. MEER 2 </v>
      </c>
      <c r="I201" s="123" t="s">
        <v>567</v>
      </c>
      <c r="J201" s="51" t="str">
        <f t="shared" si="6"/>
        <v xml:space="preserve">VL 5 </v>
      </c>
    </row>
    <row r="202" spans="1:10" ht="20.100000000000001" customHeight="1" x14ac:dyDescent="0.25">
      <c r="A202" s="122">
        <v>46519</v>
      </c>
      <c r="B202" s="53">
        <f>WEEKDAY(Tabel9[[#This Row],[Datum_KBBB]],11)</f>
        <v>3</v>
      </c>
      <c r="C202" s="123"/>
      <c r="D202" s="124"/>
      <c r="E202" s="145">
        <v>0.8125</v>
      </c>
      <c r="F202" s="123" t="s">
        <v>546</v>
      </c>
      <c r="G202" s="123" t="s">
        <v>366</v>
      </c>
      <c r="H202" s="123" t="str">
        <f>Tabel9[[#This Row],[Thuis]]</f>
        <v xml:space="preserve">K.O.T. MEER 2 </v>
      </c>
      <c r="I202" s="123" t="s">
        <v>557</v>
      </c>
      <c r="J202" s="51" t="str">
        <f t="shared" si="6"/>
        <v xml:space="preserve">VL 3 </v>
      </c>
    </row>
    <row r="203" spans="1:10" ht="20.100000000000001" customHeight="1" x14ac:dyDescent="0.25">
      <c r="A203" s="122">
        <v>46311</v>
      </c>
      <c r="B203" s="53">
        <f>WEEKDAY(Tabel9[[#This Row],[Datum_KBBB]],11)</f>
        <v>5</v>
      </c>
      <c r="C203" s="123"/>
      <c r="D203" s="124"/>
      <c r="E203" s="145">
        <v>0.8125</v>
      </c>
      <c r="F203" s="123" t="s">
        <v>302</v>
      </c>
      <c r="G203" s="123" t="s">
        <v>377</v>
      </c>
      <c r="H203" s="123" t="str">
        <f>Tabel9[[#This Row],[Thuis]]</f>
        <v xml:space="preserve">KBC BILJARTVRIENDEN 1 </v>
      </c>
      <c r="I203" s="123" t="s">
        <v>384</v>
      </c>
      <c r="J203" s="51" t="str">
        <f t="shared" si="6"/>
        <v xml:space="preserve">BA 5 </v>
      </c>
    </row>
    <row r="204" spans="1:10" ht="20.100000000000001" customHeight="1" x14ac:dyDescent="0.25">
      <c r="A204" s="121">
        <v>46311</v>
      </c>
      <c r="B204" s="53">
        <f>WEEKDAY(Tabel9[[#This Row],[Datum_KBBB]],11)</f>
        <v>5</v>
      </c>
      <c r="E204" s="144">
        <v>0.8125</v>
      </c>
      <c r="F204" s="51" t="s">
        <v>302</v>
      </c>
      <c r="G204" s="51" t="s">
        <v>377</v>
      </c>
      <c r="H204" s="51" t="str">
        <f>Tabel9[[#This Row],[Thuis]]</f>
        <v xml:space="preserve">KBC BILJARTVRIENDEN 1 </v>
      </c>
      <c r="I204" s="51" t="s">
        <v>384</v>
      </c>
      <c r="J204" s="51" t="str">
        <f t="shared" si="6"/>
        <v xml:space="preserve">BA 5 </v>
      </c>
    </row>
    <row r="205" spans="1:10" ht="20.100000000000001" customHeight="1" x14ac:dyDescent="0.25">
      <c r="A205" s="122">
        <v>46352</v>
      </c>
      <c r="B205" s="53">
        <f>WEEKDAY(Tabel9[[#This Row],[Datum_KBBB]],11)</f>
        <v>4</v>
      </c>
      <c r="C205" s="123"/>
      <c r="D205" s="124"/>
      <c r="E205" s="145">
        <v>0.8125</v>
      </c>
      <c r="F205" s="123" t="s">
        <v>302</v>
      </c>
      <c r="G205" s="123" t="s">
        <v>286</v>
      </c>
      <c r="H205" s="123" t="str">
        <f>Tabel9[[#This Row],[Thuis]]</f>
        <v xml:space="preserve">KBC BILJARTVRIENDEN 1 </v>
      </c>
      <c r="I205" s="123" t="s">
        <v>312</v>
      </c>
      <c r="J205" s="51" t="str">
        <f t="shared" si="6"/>
        <v xml:space="preserve">DK 2 </v>
      </c>
    </row>
    <row r="206" spans="1:10" ht="20.100000000000001" customHeight="1" x14ac:dyDescent="0.25">
      <c r="A206" s="122">
        <v>46507</v>
      </c>
      <c r="B206" s="53">
        <f>WEEKDAY(Tabel9[[#This Row],[Datum_KBBB]],11)</f>
        <v>5</v>
      </c>
      <c r="C206" s="123"/>
      <c r="D206" s="124"/>
      <c r="E206" s="145">
        <v>0.8125</v>
      </c>
      <c r="F206" s="123" t="s">
        <v>302</v>
      </c>
      <c r="G206" s="123" t="s">
        <v>366</v>
      </c>
      <c r="H206" s="123" t="str">
        <f>Tabel9[[#This Row],[Thuis]]</f>
        <v xml:space="preserve">KBC BILJARTVRIENDEN 1 </v>
      </c>
      <c r="I206" s="123" t="s">
        <v>373</v>
      </c>
      <c r="J206" s="51" t="str">
        <f t="shared" si="6"/>
        <v xml:space="preserve">BA 3 </v>
      </c>
    </row>
    <row r="207" spans="1:10" ht="20.100000000000001" customHeight="1" x14ac:dyDescent="0.25">
      <c r="A207" s="122">
        <v>46535</v>
      </c>
      <c r="B207" s="53">
        <f>WEEKDAY(Tabel9[[#This Row],[Datum_KBBB]],11)</f>
        <v>5</v>
      </c>
      <c r="C207" s="123"/>
      <c r="D207" s="124"/>
      <c r="E207" s="145">
        <v>0.8125</v>
      </c>
      <c r="F207" s="123" t="s">
        <v>302</v>
      </c>
      <c r="G207" s="123" t="s">
        <v>317</v>
      </c>
      <c r="H207" s="123" t="str">
        <f>Tabel9[[#This Row],[Thuis]]</f>
        <v xml:space="preserve">KBC BILJARTVRIENDEN 1 </v>
      </c>
      <c r="I207" s="51" t="s">
        <v>360</v>
      </c>
      <c r="J207" s="51" t="str">
        <f t="shared" si="6"/>
        <v xml:space="preserve">BA 1 </v>
      </c>
    </row>
    <row r="208" spans="1:10" ht="20.100000000000001" customHeight="1" x14ac:dyDescent="0.25">
      <c r="A208" s="122">
        <v>46390</v>
      </c>
      <c r="B208" s="53">
        <f>WEEKDAY(Tabel9[[#This Row],[Datum_KBBB]],11)</f>
        <v>7</v>
      </c>
      <c r="C208" s="123"/>
      <c r="D208" s="124"/>
      <c r="E208" s="145">
        <v>0.8125</v>
      </c>
      <c r="F208" s="123" t="s">
        <v>439</v>
      </c>
      <c r="G208" s="123" t="s">
        <v>441</v>
      </c>
      <c r="H208" s="123" t="str">
        <f>Tabel9[[#This Row],[Thuis]]</f>
        <v xml:space="preserve">KBC BILJARTVRIENDEN 2 </v>
      </c>
      <c r="I208" s="123" t="s">
        <v>450</v>
      </c>
      <c r="J208" s="51" t="str">
        <f t="shared" si="6"/>
        <v xml:space="preserve">BA 4 </v>
      </c>
    </row>
    <row r="209" spans="1:10" ht="20.100000000000001" customHeight="1" x14ac:dyDescent="0.25">
      <c r="A209" s="122">
        <v>46530</v>
      </c>
      <c r="B209" s="53">
        <f>WEEKDAY(Tabel9[[#This Row],[Datum_KBBB]],11)</f>
        <v>7</v>
      </c>
      <c r="C209" s="123"/>
      <c r="D209" s="124"/>
      <c r="E209" s="145">
        <v>0.8125</v>
      </c>
      <c r="F209" s="123" t="s">
        <v>439</v>
      </c>
      <c r="G209" s="123" t="s">
        <v>423</v>
      </c>
      <c r="H209" s="123" t="str">
        <f>Tabel9[[#This Row],[Thuis]]</f>
        <v xml:space="preserve">KBC BILJARTVRIENDEN 2 </v>
      </c>
      <c r="I209" s="51" t="s">
        <v>438</v>
      </c>
      <c r="J209" s="51" t="str">
        <f t="shared" si="6"/>
        <v xml:space="preserve">BA 2 </v>
      </c>
    </row>
    <row r="210" spans="1:10" ht="20.100000000000001" customHeight="1" x14ac:dyDescent="0.25">
      <c r="A210" s="122">
        <v>46544</v>
      </c>
      <c r="B210" s="53">
        <f>WEEKDAY(Tabel9[[#This Row],[Datum_KBBB]],11)</f>
        <v>7</v>
      </c>
      <c r="C210" s="123"/>
      <c r="D210" s="124"/>
      <c r="E210" s="145">
        <v>0.8125</v>
      </c>
      <c r="F210" s="123" t="s">
        <v>439</v>
      </c>
      <c r="G210" s="123" t="s">
        <v>452</v>
      </c>
      <c r="H210" s="123" t="str">
        <f>Tabel9[[#This Row],[Thuis]]</f>
        <v xml:space="preserve">KBC BILJARTVRIENDEN 2 </v>
      </c>
      <c r="I210" s="51" t="s">
        <v>461</v>
      </c>
      <c r="J210" s="51" t="str">
        <f t="shared" si="6"/>
        <v xml:space="preserve">BA 6 </v>
      </c>
    </row>
    <row r="211" spans="1:10" ht="20.100000000000001" customHeight="1" x14ac:dyDescent="0.25">
      <c r="A211" s="122">
        <v>46294</v>
      </c>
      <c r="B211" s="53">
        <f>WEEKDAY(Tabel9[[#This Row],[Datum_KBBB]],11)</f>
        <v>2</v>
      </c>
      <c r="C211" s="123"/>
      <c r="D211" s="124"/>
      <c r="E211" s="145">
        <v>0.8125</v>
      </c>
      <c r="F211" s="123" t="s">
        <v>362</v>
      </c>
      <c r="G211" s="123" t="s">
        <v>366</v>
      </c>
      <c r="H211" s="123" t="str">
        <f>Tabel9[[#This Row],[Thuis]]</f>
        <v xml:space="preserve">KBC BILJARTVRIENDEN 3 </v>
      </c>
      <c r="I211" s="123" t="s">
        <v>374</v>
      </c>
      <c r="J211" s="51" t="str">
        <f t="shared" si="6"/>
        <v xml:space="preserve">BA 3 </v>
      </c>
    </row>
    <row r="212" spans="1:10" ht="20.100000000000001" customHeight="1" x14ac:dyDescent="0.25">
      <c r="A212" s="122">
        <v>46420</v>
      </c>
      <c r="B212" s="53">
        <f>WEEKDAY(Tabel9[[#This Row],[Datum_KBBB]],11)</f>
        <v>2</v>
      </c>
      <c r="C212" s="123"/>
      <c r="D212" s="124"/>
      <c r="E212" s="145">
        <v>0.8125</v>
      </c>
      <c r="F212" s="123" t="s">
        <v>362</v>
      </c>
      <c r="G212" s="123" t="s">
        <v>377</v>
      </c>
      <c r="H212" s="123" t="str">
        <f>Tabel9[[#This Row],[Thuis]]</f>
        <v xml:space="preserve">KBC BILJARTVRIENDEN 3 </v>
      </c>
      <c r="I212" s="123" t="s">
        <v>385</v>
      </c>
      <c r="J212" s="51" t="str">
        <f t="shared" si="6"/>
        <v xml:space="preserve">BA 5 </v>
      </c>
    </row>
    <row r="213" spans="1:10" ht="20.100000000000001" customHeight="1" x14ac:dyDescent="0.25">
      <c r="A213" s="122">
        <v>46518</v>
      </c>
      <c r="B213" s="53">
        <f>WEEKDAY(Tabel9[[#This Row],[Datum_KBBB]],11)</f>
        <v>2</v>
      </c>
      <c r="C213" s="123"/>
      <c r="D213" s="124"/>
      <c r="E213" s="145">
        <v>0.8125</v>
      </c>
      <c r="F213" s="123" t="s">
        <v>362</v>
      </c>
      <c r="G213" s="123" t="s">
        <v>317</v>
      </c>
      <c r="H213" s="123" t="str">
        <f>Tabel9[[#This Row],[Thuis]]</f>
        <v xml:space="preserve">KBC BILJARTVRIENDEN 3 </v>
      </c>
      <c r="I213" s="123" t="s">
        <v>361</v>
      </c>
      <c r="J213" s="51" t="str">
        <f t="shared" si="6"/>
        <v xml:space="preserve">BA 1 </v>
      </c>
    </row>
    <row r="214" spans="1:10" ht="20.100000000000001" customHeight="1" x14ac:dyDescent="0.25">
      <c r="A214" s="122">
        <v>46528</v>
      </c>
      <c r="B214" s="53">
        <f>WEEKDAY(Tabel9[[#This Row],[Datum_KBBB]],11)</f>
        <v>5</v>
      </c>
      <c r="C214" s="123"/>
      <c r="D214" s="124"/>
      <c r="E214" s="145">
        <v>0.8125</v>
      </c>
      <c r="F214" s="123" t="s">
        <v>362</v>
      </c>
      <c r="G214" s="123" t="s">
        <v>317</v>
      </c>
      <c r="H214" s="123" t="str">
        <f>Tabel9[[#This Row],[Thuis]]</f>
        <v xml:space="preserve">KBC BILJARTVRIENDEN 3 </v>
      </c>
      <c r="I214" s="123" t="s">
        <v>731</v>
      </c>
      <c r="J214" s="51" t="str">
        <f t="shared" si="6"/>
        <v xml:space="preserve">DM 1 </v>
      </c>
    </row>
    <row r="215" spans="1:10" ht="20.100000000000001" customHeight="1" x14ac:dyDescent="0.25">
      <c r="A215" s="122">
        <v>46518</v>
      </c>
      <c r="B215" s="53">
        <f>WEEKDAY(Tabel9[[#This Row],[Datum_KBBB]],11)</f>
        <v>2</v>
      </c>
      <c r="C215" s="123"/>
      <c r="D215" s="124"/>
      <c r="E215" s="145">
        <v>0.8125</v>
      </c>
      <c r="F215" s="123" t="s">
        <v>287</v>
      </c>
      <c r="G215" s="123" t="s">
        <v>286</v>
      </c>
      <c r="H215" s="123" t="str">
        <f>Tabel9[[#This Row],[Thuis]]</f>
        <v xml:space="preserve">KBC CARAMBOL 2 </v>
      </c>
      <c r="I215" s="123" t="s">
        <v>313</v>
      </c>
      <c r="J215" s="51" t="str">
        <f t="shared" si="6"/>
        <v xml:space="preserve">DK 2 </v>
      </c>
    </row>
    <row r="216" spans="1:10" ht="20.100000000000001" customHeight="1" x14ac:dyDescent="0.25">
      <c r="A216" s="121">
        <v>46276</v>
      </c>
      <c r="B216" s="53">
        <f>WEEKDAY(Tabel9[[#This Row],[Datum_KBBB]],11)</f>
        <v>5</v>
      </c>
      <c r="E216" s="144">
        <v>0.8125</v>
      </c>
      <c r="F216" s="51" t="s">
        <v>19</v>
      </c>
      <c r="G216" s="51" t="s">
        <v>229</v>
      </c>
      <c r="H216" s="51" t="str">
        <f>Tabel9[[#This Row],[Thuis]]</f>
        <v>KERKUILEN</v>
      </c>
      <c r="I216" s="51" t="s">
        <v>767</v>
      </c>
      <c r="J216" s="51" t="str">
        <f t="shared" si="6"/>
        <v>KP  1</v>
      </c>
    </row>
    <row r="217" spans="1:10" ht="20.100000000000001" customHeight="1" x14ac:dyDescent="0.25">
      <c r="A217" s="121">
        <v>46423</v>
      </c>
      <c r="B217" s="53">
        <f>WEEKDAY(Tabel9[[#This Row],[Datum_KBBB]],11)</f>
        <v>5</v>
      </c>
      <c r="E217" s="144">
        <v>0.8125</v>
      </c>
      <c r="F217" s="51" t="s">
        <v>176</v>
      </c>
      <c r="G217" s="51" t="s">
        <v>220</v>
      </c>
      <c r="H217" s="51" t="str">
        <f>Tabel9[[#This Row],[Thuis]]</f>
        <v>Kerkuilen</v>
      </c>
      <c r="I217" s="51" t="s">
        <v>766</v>
      </c>
      <c r="J217" s="51" t="str">
        <f t="shared" si="6"/>
        <v>KP  2</v>
      </c>
    </row>
    <row r="218" spans="1:10" ht="20.100000000000001" customHeight="1" x14ac:dyDescent="0.25">
      <c r="A218" s="121">
        <v>46436</v>
      </c>
      <c r="B218" s="53">
        <f>WEEKDAY(Tabel9[[#This Row],[Datum_KBBB]],11)</f>
        <v>4</v>
      </c>
      <c r="E218" s="144">
        <v>0.54166666666666663</v>
      </c>
      <c r="F218" s="51" t="s">
        <v>176</v>
      </c>
      <c r="G218" s="51" t="s">
        <v>145</v>
      </c>
      <c r="H218" s="51" t="str">
        <f>Tabel9[[#This Row],[Thuis]]</f>
        <v>Kerkuilen</v>
      </c>
      <c r="I218" s="51" t="s">
        <v>248</v>
      </c>
      <c r="J218" s="51" t="str">
        <f t="shared" si="6"/>
        <v>B/  2</v>
      </c>
    </row>
    <row r="219" spans="1:10" ht="20.100000000000001" customHeight="1" x14ac:dyDescent="0.25">
      <c r="A219" s="121">
        <v>46485</v>
      </c>
      <c r="B219" s="53">
        <f>WEEKDAY(Tabel9[[#This Row],[Datum_KBBB]],11)</f>
        <v>4</v>
      </c>
      <c r="E219" s="144">
        <v>0.54166666666666663</v>
      </c>
      <c r="F219" s="51" t="s">
        <v>176</v>
      </c>
      <c r="G219" s="51" t="s">
        <v>145</v>
      </c>
      <c r="H219" s="51" t="str">
        <f>Tabel9[[#This Row],[Thuis]]</f>
        <v>Kerkuilen</v>
      </c>
      <c r="I219" s="51" t="s">
        <v>172</v>
      </c>
      <c r="J219" s="51" t="str">
        <f t="shared" si="6"/>
        <v>GS  2</v>
      </c>
    </row>
    <row r="220" spans="1:10" ht="20.100000000000001" customHeight="1" x14ac:dyDescent="0.25">
      <c r="A220" s="121">
        <v>46280</v>
      </c>
      <c r="B220" s="53">
        <f>WEEKDAY(Tabel9[[#This Row],[Datum_KBBB]],11)</f>
        <v>2</v>
      </c>
      <c r="E220" s="145">
        <v>0.8125</v>
      </c>
      <c r="F220" s="51" t="s">
        <v>883</v>
      </c>
      <c r="G220" s="51" t="s">
        <v>877</v>
      </c>
      <c r="H220" s="51" t="s">
        <v>884</v>
      </c>
      <c r="I220" s="26" t="s">
        <v>879</v>
      </c>
      <c r="J220" s="51" t="s">
        <v>882</v>
      </c>
    </row>
    <row r="221" spans="1:10" ht="20.100000000000001" customHeight="1" x14ac:dyDescent="0.25">
      <c r="A221" s="121">
        <v>46274</v>
      </c>
      <c r="B221" s="53">
        <f>WEEKDAY(Tabel9[[#This Row],[Datum_KBBB]],11)</f>
        <v>3</v>
      </c>
      <c r="E221" s="144">
        <v>0.80208333333333337</v>
      </c>
      <c r="F221" s="51" t="s">
        <v>688</v>
      </c>
      <c r="G221" s="51" t="s">
        <v>708</v>
      </c>
      <c r="H221" s="51" t="str">
        <f>Tabel9[[#This Row],[Thuis]]</f>
        <v>LC-Project</v>
      </c>
      <c r="I221" s="51" t="s">
        <v>762</v>
      </c>
      <c r="J221" s="51" t="str">
        <f>LEFT(I221,2)&amp;" "&amp;RIGHT(G221,2)</f>
        <v>AD  9</v>
      </c>
    </row>
    <row r="222" spans="1:10" ht="20.100000000000001" customHeight="1" x14ac:dyDescent="0.25">
      <c r="A222" s="122">
        <v>46406</v>
      </c>
      <c r="B222" s="53">
        <f>WEEKDAY(Tabel9[[#This Row],[Datum_KBBB]],11)</f>
        <v>2</v>
      </c>
      <c r="C222" s="123"/>
      <c r="D222" s="124"/>
      <c r="E222" s="145">
        <v>0.8125</v>
      </c>
      <c r="F222" s="123" t="s">
        <v>333</v>
      </c>
      <c r="G222" s="123" t="s">
        <v>317</v>
      </c>
      <c r="H222" s="123" t="str">
        <f>Tabel9[[#This Row],[Thuis]]</f>
        <v xml:space="preserve">MEERLESE1 </v>
      </c>
      <c r="I222" s="123" t="s">
        <v>332</v>
      </c>
      <c r="J222" s="51" t="str">
        <f>LEFT(I222,2)&amp;" "&amp;RIGHT(G222,2)</f>
        <v xml:space="preserve">DK 1 </v>
      </c>
    </row>
    <row r="223" spans="1:10" ht="20.100000000000001" customHeight="1" x14ac:dyDescent="0.25">
      <c r="A223" s="121">
        <v>46252</v>
      </c>
      <c r="B223" s="53">
        <f>WEEKDAY(Tabel9[[#This Row],[Datum_KBBB]],11)</f>
        <v>2</v>
      </c>
      <c r="E223" s="144">
        <v>0.54166666666666663</v>
      </c>
      <c r="F223" s="51" t="s">
        <v>246</v>
      </c>
      <c r="G223" s="51" t="s">
        <v>245</v>
      </c>
      <c r="H223" s="51" t="str">
        <f>Tabel9[[#This Row],[Thuis]]</f>
        <v xml:space="preserve">Meeuwen 1 </v>
      </c>
      <c r="I223" s="51" t="s">
        <v>172</v>
      </c>
      <c r="J223" s="51" t="str">
        <f>LEFT(I223,2)&amp;" "&amp;RIGHT(G223,2)</f>
        <v>GS  2</v>
      </c>
    </row>
    <row r="224" spans="1:10" ht="20.100000000000001" customHeight="1" x14ac:dyDescent="0.25">
      <c r="A224" s="121">
        <v>46352</v>
      </c>
      <c r="B224" s="53">
        <f>WEEKDAY(Tabel9[[#This Row],[Datum_KBBB]],11)</f>
        <v>4</v>
      </c>
      <c r="E224" s="144">
        <v>0.54166666666666663</v>
      </c>
      <c r="F224" s="51" t="s">
        <v>254</v>
      </c>
      <c r="G224" s="51" t="s">
        <v>245</v>
      </c>
      <c r="H224" s="51" t="str">
        <f>Tabel9[[#This Row],[Thuis]]</f>
        <v xml:space="preserve">Meeuwen 2 </v>
      </c>
      <c r="I224" s="51" t="s">
        <v>172</v>
      </c>
      <c r="J224" s="51" t="str">
        <f>LEFT(I224,2)&amp;" "&amp;RIGHT(G224,2)</f>
        <v>GS  2</v>
      </c>
    </row>
    <row r="225" spans="1:10" ht="20.100000000000001" customHeight="1" x14ac:dyDescent="0.25">
      <c r="A225" s="122">
        <v>46280</v>
      </c>
      <c r="B225" s="53">
        <f>WEEKDAY(Tabel9[[#This Row],[Datum_KBBB]],11)</f>
        <v>2</v>
      </c>
      <c r="C225" s="123"/>
      <c r="D225" s="124"/>
      <c r="E225" s="145">
        <v>0.875</v>
      </c>
      <c r="F225" s="123" t="s">
        <v>880</v>
      </c>
      <c r="G225" s="123" t="s">
        <v>877</v>
      </c>
      <c r="H225" s="123" t="s">
        <v>881</v>
      </c>
      <c r="I225" s="26" t="s">
        <v>879</v>
      </c>
      <c r="J225" s="51" t="s">
        <v>882</v>
      </c>
    </row>
    <row r="226" spans="1:10" ht="20.100000000000001" customHeight="1" x14ac:dyDescent="0.25">
      <c r="A226" s="121">
        <v>46269</v>
      </c>
      <c r="B226" s="53">
        <f>WEEKDAY(Tabel9[[#This Row],[Datum_KBBB]],11)</f>
        <v>5</v>
      </c>
      <c r="E226" s="144">
        <v>0.8125</v>
      </c>
      <c r="F226" s="51" t="s">
        <v>239</v>
      </c>
      <c r="G226" s="51" t="s">
        <v>229</v>
      </c>
      <c r="H226" s="51" t="str">
        <f>Tabel9[[#This Row],[Thuis]]</f>
        <v>MIDDEL 2</v>
      </c>
      <c r="I226" s="51" t="s">
        <v>767</v>
      </c>
      <c r="J226" s="51" t="str">
        <f t="shared" ref="J226:J260" si="7">LEFT(I226,2)&amp;" "&amp;RIGHT(G226,2)</f>
        <v>KP  1</v>
      </c>
    </row>
    <row r="227" spans="1:10" ht="20.100000000000001" customHeight="1" x14ac:dyDescent="0.25">
      <c r="A227" s="121">
        <v>46322</v>
      </c>
      <c r="B227" s="53">
        <f>WEEKDAY(Tabel9[[#This Row],[Datum_KBBB]],11)</f>
        <v>2</v>
      </c>
      <c r="E227" s="144">
        <v>0.54166666666666663</v>
      </c>
      <c r="F227" s="51" t="s">
        <v>252</v>
      </c>
      <c r="G227" s="51" t="s">
        <v>245</v>
      </c>
      <c r="H227" s="51" t="str">
        <f>Tabel9[[#This Row],[Thuis]]</f>
        <v xml:space="preserve">Molenheike </v>
      </c>
      <c r="I227" s="51" t="s">
        <v>172</v>
      </c>
      <c r="J227" s="51" t="str">
        <f t="shared" si="7"/>
        <v>GS  2</v>
      </c>
    </row>
    <row r="228" spans="1:10" ht="20.100000000000001" customHeight="1" x14ac:dyDescent="0.25">
      <c r="A228" s="121">
        <v>46491</v>
      </c>
      <c r="B228" s="53">
        <f>WEEKDAY(Tabel9[[#This Row],[Datum_KBBB]],11)</f>
        <v>3</v>
      </c>
      <c r="E228" s="144">
        <v>0.80208333333333337</v>
      </c>
      <c r="F228" s="51" t="s">
        <v>685</v>
      </c>
      <c r="G228" s="51" t="s">
        <v>708</v>
      </c>
      <c r="H228" s="51" t="str">
        <f>Tabel9[[#This Row],[Thuis]]</f>
        <v>New Avenue 3</v>
      </c>
      <c r="I228" s="51" t="s">
        <v>763</v>
      </c>
      <c r="J228" s="51" t="str">
        <f t="shared" si="7"/>
        <v>AD  9</v>
      </c>
    </row>
    <row r="229" spans="1:10" ht="20.100000000000001" customHeight="1" x14ac:dyDescent="0.25">
      <c r="A229" s="121">
        <v>46360</v>
      </c>
      <c r="B229" s="53">
        <f>WEEKDAY(Tabel9[[#This Row],[Datum_KBBB]],11)</f>
        <v>5</v>
      </c>
      <c r="E229" s="144">
        <v>0.80208333333333337</v>
      </c>
      <c r="F229" s="51" t="s">
        <v>693</v>
      </c>
      <c r="G229" s="51" t="s">
        <v>708</v>
      </c>
      <c r="H229" s="51" t="str">
        <f>Tabel9[[#This Row],[Thuis]]</f>
        <v>New Avenue 4</v>
      </c>
      <c r="I229" s="51" t="s">
        <v>764</v>
      </c>
      <c r="J229" s="51" t="str">
        <f t="shared" si="7"/>
        <v>AD  9</v>
      </c>
    </row>
    <row r="230" spans="1:10" ht="20.100000000000001" customHeight="1" x14ac:dyDescent="0.25">
      <c r="A230" s="121">
        <v>46510</v>
      </c>
      <c r="B230" s="53">
        <f>WEEKDAY(Tabel9[[#This Row],[Datum_KBBB]],11)</f>
        <v>1</v>
      </c>
      <c r="E230" s="144">
        <v>0.54166666666666663</v>
      </c>
      <c r="F230" s="51" t="s">
        <v>266</v>
      </c>
      <c r="G230" s="51" t="s">
        <v>145</v>
      </c>
      <c r="H230" s="51" t="str">
        <f>Tabel9[[#This Row],[Thuis]]</f>
        <v>Nispen Gem.</v>
      </c>
      <c r="I230" s="51" t="s">
        <v>172</v>
      </c>
      <c r="J230" s="51" t="str">
        <f t="shared" si="7"/>
        <v>GS  2</v>
      </c>
    </row>
    <row r="231" spans="1:10" ht="20.100000000000001" customHeight="1" x14ac:dyDescent="0.25">
      <c r="A231" s="122">
        <v>46263</v>
      </c>
      <c r="B231" s="53">
        <f>WEEKDAY(Tabel9[[#This Row],[Datum_KBBB]],11)</f>
        <v>6</v>
      </c>
      <c r="C231" s="123"/>
      <c r="D231" s="124"/>
      <c r="E231" s="145">
        <v>0.58333333333333337</v>
      </c>
      <c r="F231" s="123" t="s">
        <v>548</v>
      </c>
      <c r="G231" s="123" t="s">
        <v>423</v>
      </c>
      <c r="H231" s="123" t="str">
        <f>Tabel9[[#This Row],[Thuis]]</f>
        <v xml:space="preserve">NOORDERKEMPEN 1 - MR SMEDERIJ </v>
      </c>
      <c r="I231" s="123" t="s">
        <v>547</v>
      </c>
      <c r="J231" s="51" t="str">
        <f t="shared" si="7"/>
        <v xml:space="preserve">VL 2 </v>
      </c>
    </row>
    <row r="232" spans="1:10" ht="20.100000000000001" customHeight="1" x14ac:dyDescent="0.25">
      <c r="A232" s="122">
        <v>46515</v>
      </c>
      <c r="B232" s="53">
        <f>WEEKDAY(Tabel9[[#This Row],[Datum_KBBB]],11)</f>
        <v>6</v>
      </c>
      <c r="C232" s="123"/>
      <c r="D232" s="124"/>
      <c r="E232" s="145">
        <v>0.58333333333333337</v>
      </c>
      <c r="F232" s="123" t="s">
        <v>548</v>
      </c>
      <c r="G232" s="123" t="s">
        <v>377</v>
      </c>
      <c r="H232" s="123" t="str">
        <f>Tabel9[[#This Row],[Thuis]]</f>
        <v xml:space="preserve">NOORDERKEMPEN 1 - MR SMEDERIJ </v>
      </c>
      <c r="I232" s="123" t="s">
        <v>568</v>
      </c>
      <c r="J232" s="51" t="str">
        <f t="shared" si="7"/>
        <v xml:space="preserve">VL 5 </v>
      </c>
    </row>
    <row r="233" spans="1:10" ht="20.100000000000001" customHeight="1" x14ac:dyDescent="0.25">
      <c r="A233" s="122">
        <v>46543</v>
      </c>
      <c r="B233" s="53">
        <f>WEEKDAY(Tabel9[[#This Row],[Datum_KBBB]],11)</f>
        <v>6</v>
      </c>
      <c r="C233" s="123"/>
      <c r="D233" s="124"/>
      <c r="E233" s="145">
        <v>0.58333333333333337</v>
      </c>
      <c r="F233" s="123" t="s">
        <v>548</v>
      </c>
      <c r="G233" s="123" t="s">
        <v>366</v>
      </c>
      <c r="H233" s="123" t="str">
        <f>Tabel9[[#This Row],[Thuis]]</f>
        <v xml:space="preserve">NOORDERKEMPEN 1 - MR SMEDERIJ </v>
      </c>
      <c r="I233" s="51" t="s">
        <v>558</v>
      </c>
      <c r="J233" s="51" t="str">
        <f t="shared" si="7"/>
        <v xml:space="preserve">VL 3 </v>
      </c>
    </row>
    <row r="234" spans="1:10" ht="20.100000000000001" customHeight="1" x14ac:dyDescent="0.25">
      <c r="A234" s="121">
        <v>46533</v>
      </c>
      <c r="B234" s="53">
        <f>WEEKDAY(Tabel9[[#This Row],[Datum_KBBB]],11)</f>
        <v>3</v>
      </c>
      <c r="E234" s="144">
        <v>0.54166666666666663</v>
      </c>
      <c r="F234" s="51" t="s">
        <v>175</v>
      </c>
      <c r="G234" s="51" t="s">
        <v>145</v>
      </c>
      <c r="H234" s="51" t="str">
        <f>Tabel9[[#This Row],[Thuis]]</f>
        <v>Oude Glorie</v>
      </c>
      <c r="I234" s="51" t="s">
        <v>172</v>
      </c>
      <c r="J234" s="51" t="str">
        <f t="shared" si="7"/>
        <v>GS  2</v>
      </c>
    </row>
    <row r="235" spans="1:10" ht="20.100000000000001" customHeight="1" x14ac:dyDescent="0.25">
      <c r="A235" s="121">
        <v>46344</v>
      </c>
      <c r="B235" s="53">
        <f>WEEKDAY(Tabel9[[#This Row],[Datum_KBBB]],11)</f>
        <v>3</v>
      </c>
      <c r="E235" s="144">
        <v>0.54166666666666663</v>
      </c>
      <c r="F235" s="51" t="s">
        <v>253</v>
      </c>
      <c r="G235" s="51" t="s">
        <v>245</v>
      </c>
      <c r="H235" s="51" t="str">
        <f>Tabel9[[#This Row],[Thuis]]</f>
        <v xml:space="preserve">Oude Glorie </v>
      </c>
      <c r="I235" s="51" t="s">
        <v>248</v>
      </c>
      <c r="J235" s="51" t="str">
        <f t="shared" si="7"/>
        <v>B/  2</v>
      </c>
    </row>
    <row r="236" spans="1:10" ht="20.100000000000001" customHeight="1" x14ac:dyDescent="0.25">
      <c r="A236" s="121">
        <v>46272</v>
      </c>
      <c r="B236" s="53">
        <f>WEEKDAY(Tabel9[[#This Row],[Datum_KBBB]],11)</f>
        <v>1</v>
      </c>
      <c r="E236" s="144">
        <v>0.54166666666666663</v>
      </c>
      <c r="F236" s="51" t="s">
        <v>250</v>
      </c>
      <c r="G236" s="51" t="s">
        <v>245</v>
      </c>
      <c r="H236" s="51" t="str">
        <f>Tabel9[[#This Row],[Thuis]]</f>
        <v xml:space="preserve">Putte </v>
      </c>
      <c r="I236" s="51" t="s">
        <v>248</v>
      </c>
      <c r="J236" s="51" t="str">
        <f t="shared" si="7"/>
        <v>B/  2</v>
      </c>
    </row>
    <row r="237" spans="1:10" ht="20.100000000000001" customHeight="1" x14ac:dyDescent="0.25">
      <c r="A237" s="121">
        <v>46293</v>
      </c>
      <c r="B237" s="53">
        <f>WEEKDAY(Tabel9[[#This Row],[Datum_KBBB]],11)</f>
        <v>1</v>
      </c>
      <c r="E237" s="144">
        <v>0.54166666666666663</v>
      </c>
      <c r="F237" s="51" t="s">
        <v>250</v>
      </c>
      <c r="G237" s="51" t="s">
        <v>245</v>
      </c>
      <c r="H237" s="51" t="str">
        <f>Tabel9[[#This Row],[Thuis]]</f>
        <v xml:space="preserve">Putte </v>
      </c>
      <c r="I237" s="51" t="s">
        <v>172</v>
      </c>
      <c r="J237" s="51" t="str">
        <f t="shared" si="7"/>
        <v>GS  2</v>
      </c>
    </row>
    <row r="238" spans="1:10" ht="20.100000000000001" customHeight="1" x14ac:dyDescent="0.25">
      <c r="A238" s="121">
        <v>46525</v>
      </c>
      <c r="B238" s="53">
        <f>WEEKDAY(Tabel9[[#This Row],[Datum_KBBB]],11)</f>
        <v>2</v>
      </c>
      <c r="E238" s="144">
        <v>0.54166666666666663</v>
      </c>
      <c r="F238" s="51" t="s">
        <v>263</v>
      </c>
      <c r="G238" s="51" t="s">
        <v>145</v>
      </c>
      <c r="H238" s="51" t="str">
        <f>Tabel9[[#This Row],[Thuis]]</f>
        <v>Rebelse Meeuwkes</v>
      </c>
      <c r="I238" s="51" t="s">
        <v>172</v>
      </c>
      <c r="J238" s="51" t="str">
        <f t="shared" si="7"/>
        <v>GS  2</v>
      </c>
    </row>
    <row r="239" spans="1:10" ht="20.100000000000001" customHeight="1" x14ac:dyDescent="0.25">
      <c r="A239" s="121">
        <v>46244</v>
      </c>
      <c r="B239" s="53">
        <f>WEEKDAY(Tabel9[[#This Row],[Datum_KBBB]],11)</f>
        <v>1</v>
      </c>
      <c r="E239" s="144">
        <v>0.54166666666666663</v>
      </c>
      <c r="F239" s="51" t="s">
        <v>244</v>
      </c>
      <c r="G239" s="51" t="s">
        <v>245</v>
      </c>
      <c r="H239" s="51" t="str">
        <f>Tabel9[[#This Row],[Thuis]]</f>
        <v xml:space="preserve">Rooie Bal 1 </v>
      </c>
      <c r="I239" s="51" t="s">
        <v>172</v>
      </c>
      <c r="J239" s="51" t="str">
        <f t="shared" si="7"/>
        <v>GS  2</v>
      </c>
    </row>
    <row r="240" spans="1:10" ht="20.100000000000001" customHeight="1" x14ac:dyDescent="0.25">
      <c r="A240" s="121">
        <v>46266</v>
      </c>
      <c r="B240" s="53">
        <f>WEEKDAY(Tabel9[[#This Row],[Datum_KBBB]],11)</f>
        <v>2</v>
      </c>
      <c r="E240" s="144">
        <v>0.54166666666666663</v>
      </c>
      <c r="F240" s="51" t="s">
        <v>249</v>
      </c>
      <c r="G240" s="51" t="s">
        <v>245</v>
      </c>
      <c r="H240" s="51" t="str">
        <f>Tabel9[[#This Row],[Thuis]]</f>
        <v xml:space="preserve">Rooie Bal 2 </v>
      </c>
      <c r="I240" s="51" t="s">
        <v>172</v>
      </c>
      <c r="J240" s="51" t="str">
        <f t="shared" si="7"/>
        <v>GS  2</v>
      </c>
    </row>
    <row r="241" spans="1:10" ht="20.100000000000001" customHeight="1" x14ac:dyDescent="0.25">
      <c r="A241" s="122">
        <v>46276</v>
      </c>
      <c r="B241" s="53">
        <f>WEEKDAY(Tabel9[[#This Row],[Datum_KBBB]],11)</f>
        <v>5</v>
      </c>
      <c r="C241" s="123">
        <v>1</v>
      </c>
      <c r="D241" s="124"/>
      <c r="E241" s="145">
        <v>0.8125</v>
      </c>
      <c r="F241" s="123" t="s">
        <v>335</v>
      </c>
      <c r="G241" s="123" t="s">
        <v>317</v>
      </c>
      <c r="H241" s="123" t="str">
        <f>Tabel9[[#This Row],[Thuis]]</f>
        <v xml:space="preserve">SCHIL-DORP 1 </v>
      </c>
      <c r="I241" s="123" t="s">
        <v>508</v>
      </c>
      <c r="J241" s="51" t="str">
        <f t="shared" si="7"/>
        <v xml:space="preserve">VL 1 </v>
      </c>
    </row>
    <row r="242" spans="1:10" ht="20.100000000000001" customHeight="1" x14ac:dyDescent="0.25">
      <c r="A242" s="121">
        <v>46328</v>
      </c>
      <c r="B242" s="53">
        <f>WEEKDAY(Tabel9[[#This Row],[Datum_KBBB]],11)</f>
        <v>1</v>
      </c>
      <c r="E242" s="144">
        <v>0.8125</v>
      </c>
      <c r="F242" s="51" t="s">
        <v>188</v>
      </c>
      <c r="G242" s="51" t="s">
        <v>607</v>
      </c>
      <c r="H242" s="51" t="str">
        <f>Tabel9[[#This Row],[Thuis]]</f>
        <v xml:space="preserve">Schil-Dorp 1 </v>
      </c>
      <c r="I242" s="126" t="s">
        <v>197</v>
      </c>
      <c r="J242" s="51" t="str">
        <f t="shared" si="7"/>
        <v xml:space="preserve">VH 2 </v>
      </c>
    </row>
    <row r="243" spans="1:10" ht="20.100000000000001" customHeight="1" x14ac:dyDescent="0.25">
      <c r="A243" s="122">
        <v>46336</v>
      </c>
      <c r="B243" s="53">
        <f>WEEKDAY(Tabel9[[#This Row],[Datum_KBBB]],11)</f>
        <v>2</v>
      </c>
      <c r="C243" s="123"/>
      <c r="D243" s="124"/>
      <c r="E243" s="145">
        <v>0.8125</v>
      </c>
      <c r="F243" s="123" t="s">
        <v>335</v>
      </c>
      <c r="G243" s="123" t="s">
        <v>423</v>
      </c>
      <c r="H243" s="123" t="str">
        <f>Tabel9[[#This Row],[Thuis]]</f>
        <v xml:space="preserve">SCHIL-DORP 1 </v>
      </c>
      <c r="I243" s="123" t="s">
        <v>664</v>
      </c>
      <c r="J243" s="51" t="str">
        <f t="shared" si="7"/>
        <v xml:space="preserve">KA 2 </v>
      </c>
    </row>
    <row r="244" spans="1:10" ht="20.100000000000001" customHeight="1" x14ac:dyDescent="0.25">
      <c r="A244" s="122">
        <v>46343</v>
      </c>
      <c r="B244" s="53">
        <f>WEEKDAY(Tabel9[[#This Row],[Datum_KBBB]],11)</f>
        <v>2</v>
      </c>
      <c r="C244" s="123"/>
      <c r="D244" s="124"/>
      <c r="E244" s="145">
        <v>0.8125</v>
      </c>
      <c r="F244" s="123" t="s">
        <v>335</v>
      </c>
      <c r="G244" s="123" t="s">
        <v>366</v>
      </c>
      <c r="H244" s="123" t="str">
        <f>Tabel9[[#This Row],[Thuis]]</f>
        <v xml:space="preserve">SCHIL-DORP 1 </v>
      </c>
      <c r="I244" s="123" t="s">
        <v>673</v>
      </c>
      <c r="J244" s="51" t="str">
        <f t="shared" si="7"/>
        <v xml:space="preserve">KA 3 </v>
      </c>
    </row>
    <row r="245" spans="1:10" ht="20.100000000000001" customHeight="1" x14ac:dyDescent="0.25">
      <c r="A245" s="121">
        <v>46377</v>
      </c>
      <c r="B245" s="53">
        <f>WEEKDAY(Tabel9[[#This Row],[Datum_KBBB]],11)</f>
        <v>1</v>
      </c>
      <c r="C245" s="51">
        <v>1</v>
      </c>
      <c r="E245" s="144">
        <v>0.8125</v>
      </c>
      <c r="F245" s="51" t="s">
        <v>188</v>
      </c>
      <c r="G245" s="51" t="s">
        <v>606</v>
      </c>
      <c r="H245" s="51" t="str">
        <f>Tabel9[[#This Row],[Thuis]]</f>
        <v xml:space="preserve">Schil-Dorp 1 </v>
      </c>
      <c r="I245" s="126" t="s">
        <v>737</v>
      </c>
      <c r="J245" s="51" t="str">
        <f t="shared" si="7"/>
        <v xml:space="preserve">VH 1 </v>
      </c>
    </row>
    <row r="246" spans="1:10" ht="20.100000000000001" customHeight="1" x14ac:dyDescent="0.25">
      <c r="A246" s="122">
        <v>46395</v>
      </c>
      <c r="B246" s="53">
        <f>WEEKDAY(Tabel9[[#This Row],[Datum_KBBB]],11)</f>
        <v>5</v>
      </c>
      <c r="C246" s="123">
        <v>1</v>
      </c>
      <c r="D246" s="124"/>
      <c r="E246" s="145">
        <v>0.8125</v>
      </c>
      <c r="F246" s="123" t="s">
        <v>335</v>
      </c>
      <c r="G246" s="123" t="s">
        <v>317</v>
      </c>
      <c r="H246" s="123" t="str">
        <f>Tabel9[[#This Row],[Thuis]]</f>
        <v xml:space="preserve">SCHIL-DORP 1 </v>
      </c>
      <c r="I246" s="123" t="s">
        <v>334</v>
      </c>
      <c r="J246" s="51" t="str">
        <f t="shared" si="7"/>
        <v xml:space="preserve">DK 1 </v>
      </c>
    </row>
    <row r="247" spans="1:10" ht="20.100000000000001" customHeight="1" x14ac:dyDescent="0.25">
      <c r="A247" s="122">
        <v>46448</v>
      </c>
      <c r="B247" s="53">
        <f>WEEKDAY(Tabel9[[#This Row],[Datum_KBBB]],11)</f>
        <v>2</v>
      </c>
      <c r="C247" s="123"/>
      <c r="D247" s="124"/>
      <c r="E247" s="145">
        <v>0.8125</v>
      </c>
      <c r="F247" s="123" t="s">
        <v>335</v>
      </c>
      <c r="G247" s="123" t="s">
        <v>617</v>
      </c>
      <c r="H247" s="123" t="str">
        <f>Tabel9[[#This Row],[Thuis]]</f>
        <v xml:space="preserve">SCHIL-DORP 1 </v>
      </c>
      <c r="I247" s="123" t="s">
        <v>655</v>
      </c>
      <c r="J247" s="51" t="str">
        <f t="shared" si="7"/>
        <v xml:space="preserve">KA 1 </v>
      </c>
    </row>
    <row r="248" spans="1:10" ht="20.100000000000001" customHeight="1" x14ac:dyDescent="0.25">
      <c r="A248" s="121">
        <v>46496</v>
      </c>
      <c r="B248" s="53">
        <f>WEEKDAY(Tabel9[[#This Row],[Datum_KBBB]],11)</f>
        <v>1</v>
      </c>
      <c r="C248" s="51">
        <v>1</v>
      </c>
      <c r="E248" s="144">
        <v>0.8125</v>
      </c>
      <c r="F248" s="51" t="s">
        <v>188</v>
      </c>
      <c r="G248" s="51" t="s">
        <v>612</v>
      </c>
      <c r="H248" s="51" t="str">
        <f>Tabel9[[#This Row],[Thuis]]</f>
        <v xml:space="preserve">Schil-Dorp 1 </v>
      </c>
      <c r="I248" s="126" t="s">
        <v>746</v>
      </c>
      <c r="J248" s="51" t="str">
        <f t="shared" si="7"/>
        <v xml:space="preserve">VH 3 </v>
      </c>
    </row>
    <row r="249" spans="1:10" ht="20.100000000000001" customHeight="1" x14ac:dyDescent="0.25">
      <c r="A249" s="122">
        <v>46507</v>
      </c>
      <c r="B249" s="53">
        <f>WEEKDAY(Tabel9[[#This Row],[Datum_KBBB]],11)</f>
        <v>5</v>
      </c>
      <c r="C249" s="123"/>
      <c r="D249" s="124"/>
      <c r="E249" s="145">
        <v>0.8125</v>
      </c>
      <c r="F249" s="123" t="s">
        <v>335</v>
      </c>
      <c r="G249" s="123" t="s">
        <v>441</v>
      </c>
      <c r="H249" s="123" t="str">
        <f>Tabel9[[#This Row],[Thuis]]</f>
        <v xml:space="preserve">SCHIL-DORP 1 </v>
      </c>
      <c r="I249" s="123" t="s">
        <v>518</v>
      </c>
      <c r="J249" s="51" t="str">
        <f t="shared" si="7"/>
        <v xml:space="preserve">VL 4 </v>
      </c>
    </row>
    <row r="250" spans="1:10" ht="20.100000000000001" customHeight="1" x14ac:dyDescent="0.25">
      <c r="A250" s="121">
        <v>46434</v>
      </c>
      <c r="B250" s="53">
        <f>WEEKDAY(Tabel9[[#This Row],[Datum_KBBB]],11)</f>
        <v>2</v>
      </c>
      <c r="E250" s="144">
        <v>0.8125</v>
      </c>
      <c r="F250" s="51" t="s">
        <v>778</v>
      </c>
      <c r="G250" s="51" t="s">
        <v>166</v>
      </c>
      <c r="H250" s="51" t="str">
        <f>Tabel9[[#This Row],[Thuis]]</f>
        <v>Schildorp 2</v>
      </c>
      <c r="I250" s="51" t="s">
        <v>386</v>
      </c>
      <c r="J250" s="51" t="str">
        <f t="shared" si="7"/>
        <v>BA  5</v>
      </c>
    </row>
    <row r="251" spans="1:10" ht="20.100000000000001" customHeight="1" x14ac:dyDescent="0.25">
      <c r="A251" s="122">
        <v>46296</v>
      </c>
      <c r="B251" s="53">
        <f>WEEKDAY(Tabel9[[#This Row],[Datum_KBBB]],11)</f>
        <v>4</v>
      </c>
      <c r="C251" s="123"/>
      <c r="D251" s="124"/>
      <c r="E251" s="145">
        <v>0.8125</v>
      </c>
      <c r="F251" s="123" t="s">
        <v>364</v>
      </c>
      <c r="G251" s="123" t="s">
        <v>366</v>
      </c>
      <c r="H251" s="123" t="str">
        <f>Tabel9[[#This Row],[Thuis]]</f>
        <v xml:space="preserve">SCHIL-DORP 2 </v>
      </c>
      <c r="I251" s="123" t="s">
        <v>674</v>
      </c>
      <c r="J251" s="51" t="str">
        <f t="shared" si="7"/>
        <v xml:space="preserve">KA 3 </v>
      </c>
    </row>
    <row r="252" spans="1:10" ht="20.100000000000001" customHeight="1" x14ac:dyDescent="0.25">
      <c r="A252" s="122">
        <v>46321</v>
      </c>
      <c r="B252" s="53">
        <f>WEEKDAY(Tabel9[[#This Row],[Datum_KBBB]],11)</f>
        <v>1</v>
      </c>
      <c r="C252" s="123"/>
      <c r="D252" s="124"/>
      <c r="E252" s="145">
        <v>0.8125</v>
      </c>
      <c r="F252" s="123" t="s">
        <v>364</v>
      </c>
      <c r="G252" s="123" t="s">
        <v>377</v>
      </c>
      <c r="H252" s="123" t="str">
        <f>Tabel9[[#This Row],[Thuis]]</f>
        <v xml:space="preserve">SCHIL-DORP 2 </v>
      </c>
      <c r="I252" s="123" t="s">
        <v>569</v>
      </c>
      <c r="J252" s="51" t="str">
        <f t="shared" si="7"/>
        <v xml:space="preserve">VL 5 </v>
      </c>
    </row>
    <row r="253" spans="1:10" ht="20.100000000000001" customHeight="1" x14ac:dyDescent="0.25">
      <c r="A253" s="122">
        <v>46324</v>
      </c>
      <c r="B253" s="53">
        <f>WEEKDAY(Tabel9[[#This Row],[Datum_KBBB]],11)</f>
        <v>4</v>
      </c>
      <c r="C253" s="123"/>
      <c r="D253" s="124"/>
      <c r="E253" s="145">
        <v>0.8125</v>
      </c>
      <c r="F253" s="123" t="s">
        <v>364</v>
      </c>
      <c r="G253" s="123" t="s">
        <v>423</v>
      </c>
      <c r="H253" s="123" t="str">
        <f>Tabel9[[#This Row],[Thuis]]</f>
        <v xml:space="preserve">SCHIL-DORP 2 </v>
      </c>
      <c r="I253" s="123" t="s">
        <v>665</v>
      </c>
      <c r="J253" s="51" t="str">
        <f t="shared" si="7"/>
        <v xml:space="preserve">KA 2 </v>
      </c>
    </row>
    <row r="254" spans="1:10" ht="20.100000000000001" customHeight="1" x14ac:dyDescent="0.25">
      <c r="A254" s="122">
        <v>46377</v>
      </c>
      <c r="B254" s="53">
        <f>WEEKDAY(Tabel9[[#This Row],[Datum_KBBB]],11)</f>
        <v>1</v>
      </c>
      <c r="C254" s="123"/>
      <c r="D254" s="124"/>
      <c r="E254" s="145">
        <v>0.8125</v>
      </c>
      <c r="F254" s="123" t="s">
        <v>364</v>
      </c>
      <c r="G254" s="123" t="s">
        <v>366</v>
      </c>
      <c r="H254" s="123" t="str">
        <f>Tabel9[[#This Row],[Thuis]]</f>
        <v xml:space="preserve">SCHIL-DORP 2 </v>
      </c>
      <c r="I254" s="123" t="s">
        <v>559</v>
      </c>
      <c r="J254" s="51" t="str">
        <f t="shared" si="7"/>
        <v xml:space="preserve">VL 3 </v>
      </c>
    </row>
    <row r="255" spans="1:10" ht="20.100000000000001" customHeight="1" x14ac:dyDescent="0.25">
      <c r="A255" s="122">
        <v>46422</v>
      </c>
      <c r="B255" s="53">
        <f>WEEKDAY(Tabel9[[#This Row],[Datum_KBBB]],11)</f>
        <v>4</v>
      </c>
      <c r="C255" s="123"/>
      <c r="D255" s="124"/>
      <c r="E255" s="145">
        <v>0.8125</v>
      </c>
      <c r="F255" s="123" t="s">
        <v>364</v>
      </c>
      <c r="G255" s="123" t="s">
        <v>617</v>
      </c>
      <c r="H255" s="123" t="str">
        <f>Tabel9[[#This Row],[Thuis]]</f>
        <v xml:space="preserve">SCHIL-DORP 2 </v>
      </c>
      <c r="I255" s="123" t="s">
        <v>656</v>
      </c>
      <c r="J255" s="51" t="str">
        <f t="shared" si="7"/>
        <v xml:space="preserve">KA 1 </v>
      </c>
    </row>
    <row r="256" spans="1:10" ht="20.100000000000001" customHeight="1" x14ac:dyDescent="0.25">
      <c r="A256" s="122">
        <v>46434</v>
      </c>
      <c r="B256" s="53">
        <f>WEEKDAY(Tabel9[[#This Row],[Datum_KBBB]],11)</f>
        <v>2</v>
      </c>
      <c r="C256" s="123"/>
      <c r="D256" s="124"/>
      <c r="E256" s="145">
        <v>0.8125</v>
      </c>
      <c r="F256" s="123" t="s">
        <v>364</v>
      </c>
      <c r="G256" s="123" t="s">
        <v>377</v>
      </c>
      <c r="H256" s="123" t="str">
        <f>Tabel9[[#This Row],[Thuis]]</f>
        <v xml:space="preserve">SCHIL-DORP 2 </v>
      </c>
      <c r="I256" s="123" t="s">
        <v>386</v>
      </c>
      <c r="J256" s="51" t="str">
        <f t="shared" si="7"/>
        <v xml:space="preserve">BA 5 </v>
      </c>
    </row>
    <row r="257" spans="1:10" ht="20.100000000000001" customHeight="1" x14ac:dyDescent="0.25">
      <c r="A257" s="122">
        <v>46525</v>
      </c>
      <c r="B257" s="53">
        <f>WEEKDAY(Tabel9[[#This Row],[Datum_KBBB]],11)</f>
        <v>2</v>
      </c>
      <c r="C257" s="123"/>
      <c r="D257" s="124"/>
      <c r="E257" s="145">
        <v>0.8125</v>
      </c>
      <c r="F257" s="123" t="s">
        <v>364</v>
      </c>
      <c r="G257" s="123" t="s">
        <v>366</v>
      </c>
      <c r="H257" s="123" t="str">
        <f>Tabel9[[#This Row],[Thuis]]</f>
        <v xml:space="preserve">SCHIL-DORP 2 </v>
      </c>
      <c r="I257" s="123" t="s">
        <v>375</v>
      </c>
      <c r="J257" s="51" t="str">
        <f t="shared" si="7"/>
        <v xml:space="preserve">BA 3 </v>
      </c>
    </row>
    <row r="258" spans="1:10" ht="20.100000000000001" customHeight="1" x14ac:dyDescent="0.25">
      <c r="A258" s="122">
        <v>46545</v>
      </c>
      <c r="B258" s="53">
        <f>WEEKDAY(Tabel9[[#This Row],[Datum_KBBB]],11)</f>
        <v>1</v>
      </c>
      <c r="C258" s="123"/>
      <c r="D258" s="124"/>
      <c r="E258" s="145">
        <v>0.8125</v>
      </c>
      <c r="F258" s="123" t="s">
        <v>364</v>
      </c>
      <c r="G258" s="123" t="s">
        <v>423</v>
      </c>
      <c r="H258" s="123" t="str">
        <f>Tabel9[[#This Row],[Thuis]]</f>
        <v xml:space="preserve">SCHIL-DORP 2 </v>
      </c>
      <c r="I258" s="51" t="s">
        <v>549</v>
      </c>
      <c r="J258" s="51" t="str">
        <f t="shared" si="7"/>
        <v xml:space="preserve">VL 2 </v>
      </c>
    </row>
    <row r="259" spans="1:10" ht="20.100000000000001" customHeight="1" x14ac:dyDescent="0.25">
      <c r="A259" s="122">
        <v>46553</v>
      </c>
      <c r="B259" s="53">
        <f>WEEKDAY(Tabel9[[#This Row],[Datum_KBBB]],11)</f>
        <v>2</v>
      </c>
      <c r="C259" s="123"/>
      <c r="D259" s="124"/>
      <c r="E259" s="145">
        <v>0.8125</v>
      </c>
      <c r="F259" s="123" t="s">
        <v>364</v>
      </c>
      <c r="G259" s="123" t="s">
        <v>317</v>
      </c>
      <c r="H259" s="123" t="str">
        <f>Tabel9[[#This Row],[Thuis]]</f>
        <v xml:space="preserve">SCHIL-DORP 2 </v>
      </c>
      <c r="I259" s="51" t="s">
        <v>363</v>
      </c>
      <c r="J259" s="51" t="str">
        <f t="shared" si="7"/>
        <v xml:space="preserve">BA 1 </v>
      </c>
    </row>
    <row r="260" spans="1:10" ht="20.100000000000001" customHeight="1" x14ac:dyDescent="0.25">
      <c r="A260" s="121">
        <v>46462</v>
      </c>
      <c r="B260" s="53">
        <f>WEEKDAY(Tabel9[[#This Row],[Datum_KBBB]],11)</f>
        <v>2</v>
      </c>
      <c r="E260" s="144">
        <v>0.54166666666666663</v>
      </c>
      <c r="F260" s="51" t="s">
        <v>268</v>
      </c>
      <c r="G260" s="51" t="s">
        <v>145</v>
      </c>
      <c r="H260" s="51" t="str">
        <f>Tabel9[[#This Row],[Thuis]]</f>
        <v>Sen. Nispen</v>
      </c>
      <c r="I260" s="51" t="s">
        <v>248</v>
      </c>
      <c r="J260" s="51" t="str">
        <f t="shared" si="7"/>
        <v>B/  2</v>
      </c>
    </row>
    <row r="261" spans="1:10" ht="20.100000000000001" customHeight="1" x14ac:dyDescent="0.25">
      <c r="A261" s="121">
        <v>46304</v>
      </c>
      <c r="B261" s="53">
        <f>WEEKDAY(Tabel9[[#This Row],[Datum_KBBB]],11)</f>
        <v>5</v>
      </c>
      <c r="E261" s="145">
        <v>0.8125</v>
      </c>
      <c r="F261" s="51" t="s">
        <v>907</v>
      </c>
      <c r="G261" s="51" t="s">
        <v>908</v>
      </c>
      <c r="H261" s="51" t="s">
        <v>906</v>
      </c>
      <c r="I261" s="51" t="s">
        <v>910</v>
      </c>
      <c r="J261" s="51" t="s">
        <v>910</v>
      </c>
    </row>
    <row r="262" spans="1:10" ht="20.100000000000001" customHeight="1" x14ac:dyDescent="0.25">
      <c r="A262" s="121">
        <v>46304</v>
      </c>
      <c r="B262" s="53">
        <f>WEEKDAY(Tabel9[[#This Row],[Datum_KBBB]],11)</f>
        <v>5</v>
      </c>
      <c r="E262" s="145">
        <v>0.875</v>
      </c>
      <c r="F262" s="51" t="s">
        <v>907</v>
      </c>
      <c r="G262" s="51" t="s">
        <v>909</v>
      </c>
      <c r="H262" s="51" t="s">
        <v>906</v>
      </c>
      <c r="I262" s="51" t="s">
        <v>910</v>
      </c>
      <c r="J262" s="51" t="s">
        <v>910</v>
      </c>
    </row>
    <row r="263" spans="1:10" ht="20.100000000000001" customHeight="1" x14ac:dyDescent="0.25">
      <c r="A263" s="121">
        <v>46374</v>
      </c>
      <c r="B263" s="53">
        <f>WEEKDAY(Tabel9[[#This Row],[Datum_KBBB]],11)</f>
        <v>5</v>
      </c>
      <c r="E263" s="144">
        <v>0.8125</v>
      </c>
      <c r="F263" s="51" t="s">
        <v>240</v>
      </c>
      <c r="G263" s="51" t="s">
        <v>229</v>
      </c>
      <c r="H263" s="51" t="str">
        <f>Tabel9[[#This Row],[Thuis]]</f>
        <v>STARRENHOF</v>
      </c>
      <c r="I263" s="51" t="s">
        <v>767</v>
      </c>
      <c r="J263" s="51" t="str">
        <f t="shared" ref="J263:J270" si="8">LEFT(I263,2)&amp;" "&amp;RIGHT(G263,2)</f>
        <v>KP  1</v>
      </c>
    </row>
    <row r="264" spans="1:10" ht="20.100000000000001" customHeight="1" x14ac:dyDescent="0.25">
      <c r="A264" s="121">
        <v>46424</v>
      </c>
      <c r="B264" s="53">
        <f>WEEKDAY(Tabel9[[#This Row],[Datum_KBBB]],11)</f>
        <v>6</v>
      </c>
      <c r="E264" s="144">
        <v>0.8125</v>
      </c>
      <c r="F264" s="51" t="s">
        <v>174</v>
      </c>
      <c r="G264" s="51" t="s">
        <v>18</v>
      </c>
      <c r="H264" s="51" t="str">
        <f>Tabel9[[#This Row],[Thuis]]</f>
        <v>Starrenhof</v>
      </c>
      <c r="I264" s="51" t="s">
        <v>211</v>
      </c>
      <c r="J264" s="51" t="str">
        <f t="shared" si="8"/>
        <v>PD el</v>
      </c>
    </row>
    <row r="265" spans="1:10" ht="20.100000000000001" customHeight="1" x14ac:dyDescent="0.25">
      <c r="A265" s="121">
        <v>46325</v>
      </c>
      <c r="B265" s="53">
        <f>WEEKDAY(Tabel9[[#This Row],[Datum_KBBB]],11)</f>
        <v>5</v>
      </c>
      <c r="E265" s="144">
        <v>0.8125</v>
      </c>
      <c r="F265" s="51" t="s">
        <v>225</v>
      </c>
      <c r="G265" s="51" t="s">
        <v>220</v>
      </c>
      <c r="H265" s="51" t="str">
        <f>Tabel9[[#This Row],[Thuis]]</f>
        <v xml:space="preserve">Starrenhof </v>
      </c>
      <c r="I265" s="51" t="s">
        <v>766</v>
      </c>
      <c r="J265" s="51" t="str">
        <f t="shared" si="8"/>
        <v>KP  2</v>
      </c>
    </row>
    <row r="266" spans="1:10" ht="20.100000000000001" customHeight="1" x14ac:dyDescent="0.25">
      <c r="A266" s="121">
        <v>46479</v>
      </c>
      <c r="B266" s="53">
        <f>WEEKDAY(Tabel9[[#This Row],[Datum_KBBB]],11)</f>
        <v>5</v>
      </c>
      <c r="E266" s="144">
        <v>0.8125</v>
      </c>
      <c r="F266" s="51" t="s">
        <v>238</v>
      </c>
      <c r="G266" s="51" t="s">
        <v>229</v>
      </c>
      <c r="H266" s="51" t="str">
        <f>Tabel9[[#This Row],[Thuis]]</f>
        <v>STOEMPERS</v>
      </c>
      <c r="I266" s="51" t="s">
        <v>767</v>
      </c>
      <c r="J266" s="51" t="str">
        <f t="shared" si="8"/>
        <v>KP  1</v>
      </c>
    </row>
    <row r="267" spans="1:10" ht="20.100000000000001" customHeight="1" x14ac:dyDescent="0.25">
      <c r="A267" s="122">
        <v>46534</v>
      </c>
      <c r="B267" s="53">
        <f>WEEKDAY(Tabel9[[#This Row],[Datum_KBBB]],11)</f>
        <v>4</v>
      </c>
      <c r="C267" s="123"/>
      <c r="D267" s="124"/>
      <c r="E267" s="145">
        <v>0.8125</v>
      </c>
      <c r="F267" s="123" t="s">
        <v>194</v>
      </c>
      <c r="G267" s="123" t="s">
        <v>286</v>
      </c>
      <c r="H267" s="123" t="str">
        <f>Tabel9[[#This Row],[Thuis]]</f>
        <v xml:space="preserve">T.B.A. BILJARTPALACE 4 </v>
      </c>
      <c r="I267" s="123" t="s">
        <v>314</v>
      </c>
      <c r="J267" s="51" t="str">
        <f t="shared" si="8"/>
        <v xml:space="preserve">DK 2 </v>
      </c>
    </row>
    <row r="268" spans="1:10" ht="20.100000000000001" customHeight="1" x14ac:dyDescent="0.25">
      <c r="A268" s="122">
        <v>46484</v>
      </c>
      <c r="B268" s="53">
        <f>WEEKDAY(Tabel9[[#This Row],[Datum_KBBB]],11)</f>
        <v>3</v>
      </c>
      <c r="C268" s="123"/>
      <c r="D268" s="124"/>
      <c r="E268" s="145">
        <v>0.8125</v>
      </c>
      <c r="F268" s="123" t="s">
        <v>337</v>
      </c>
      <c r="G268" s="123" t="s">
        <v>317</v>
      </c>
      <c r="H268" s="123" t="str">
        <f>Tabel9[[#This Row],[Thuis]]</f>
        <v xml:space="preserve">T.B.A. BILJARTPALACE 5 </v>
      </c>
      <c r="I268" s="123" t="s">
        <v>732</v>
      </c>
      <c r="J268" s="51" t="str">
        <f t="shared" si="8"/>
        <v xml:space="preserve">DM 1 </v>
      </c>
    </row>
    <row r="269" spans="1:10" ht="20.100000000000001" customHeight="1" x14ac:dyDescent="0.25">
      <c r="A269" s="122">
        <v>46547</v>
      </c>
      <c r="B269" s="53">
        <f>WEEKDAY(Tabel9[[#This Row],[Datum_KBBB]],11)</f>
        <v>3</v>
      </c>
      <c r="C269" s="123"/>
      <c r="D269" s="124"/>
      <c r="E269" s="145">
        <v>0.8125</v>
      </c>
      <c r="F269" s="123" t="s">
        <v>337</v>
      </c>
      <c r="G269" s="123" t="s">
        <v>317</v>
      </c>
      <c r="H269" s="123" t="str">
        <f>Tabel9[[#This Row],[Thuis]]</f>
        <v xml:space="preserve">T.B.A. BILJARTPALACE 5 </v>
      </c>
      <c r="I269" s="51" t="s">
        <v>336</v>
      </c>
      <c r="J269" s="51" t="str">
        <f t="shared" si="8"/>
        <v xml:space="preserve">DK 1 </v>
      </c>
    </row>
    <row r="270" spans="1:10" ht="20.100000000000001" customHeight="1" x14ac:dyDescent="0.25">
      <c r="A270" s="122">
        <v>46303</v>
      </c>
      <c r="B270" s="53">
        <f>WEEKDAY(Tabel9[[#This Row],[Datum_KBBB]],11)</f>
        <v>4</v>
      </c>
      <c r="C270" s="123"/>
      <c r="D270" s="124"/>
      <c r="E270" s="145">
        <v>0.8125</v>
      </c>
      <c r="F270" s="123" t="s">
        <v>720</v>
      </c>
      <c r="G270" s="123" t="s">
        <v>317</v>
      </c>
      <c r="H270" s="123" t="str">
        <f>Tabel9[[#This Row],[Thuis]]</f>
        <v xml:space="preserve">T.B.A. BILJARTPALACE 6 </v>
      </c>
      <c r="I270" s="123" t="s">
        <v>733</v>
      </c>
      <c r="J270" s="51" t="str">
        <f t="shared" si="8"/>
        <v xml:space="preserve">DM 1 </v>
      </c>
    </row>
    <row r="271" spans="1:10" ht="20.100000000000001" customHeight="1" x14ac:dyDescent="0.25">
      <c r="A271" s="121">
        <v>46303</v>
      </c>
      <c r="B271" s="53">
        <f>WEEKDAY(Tabel9[[#This Row],[Datum_KBBB]],11)</f>
        <v>4</v>
      </c>
      <c r="E271" s="145">
        <v>0.8125</v>
      </c>
      <c r="F271" s="51" t="s">
        <v>899</v>
      </c>
      <c r="G271" s="51" t="s">
        <v>898</v>
      </c>
      <c r="H271" s="51" t="s">
        <v>884</v>
      </c>
      <c r="I271" s="51" t="s">
        <v>910</v>
      </c>
      <c r="J271" s="51" t="s">
        <v>910</v>
      </c>
    </row>
    <row r="272" spans="1:10" ht="20.100000000000001" customHeight="1" x14ac:dyDescent="0.25">
      <c r="A272" s="121">
        <v>46310</v>
      </c>
      <c r="B272" s="53">
        <f>WEEKDAY(Tabel9[[#This Row],[Datum_KBBB]],11)</f>
        <v>4</v>
      </c>
      <c r="E272" s="147">
        <v>0.8125</v>
      </c>
      <c r="F272" s="51" t="s">
        <v>939</v>
      </c>
      <c r="G272" s="120" t="s">
        <v>941</v>
      </c>
      <c r="H272" s="120" t="s">
        <v>901</v>
      </c>
      <c r="I272" s="51" t="s">
        <v>929</v>
      </c>
      <c r="J272" s="51" t="str">
        <f t="shared" ref="J272:J277" si="9">LEFT(I272,2)&amp;" "&amp;RIGHT(G272,2)</f>
        <v>In us</v>
      </c>
    </row>
    <row r="273" spans="1:11" ht="20.100000000000001" customHeight="1" x14ac:dyDescent="0.25">
      <c r="A273" s="121">
        <v>46310</v>
      </c>
      <c r="B273" s="53">
        <f>WEEKDAY(Tabel9[[#This Row],[Datum_KBBB]],11)</f>
        <v>4</v>
      </c>
      <c r="E273" s="147">
        <v>0.875</v>
      </c>
      <c r="F273" s="51" t="s">
        <v>939</v>
      </c>
      <c r="G273" s="120" t="s">
        <v>937</v>
      </c>
      <c r="H273" s="120" t="s">
        <v>901</v>
      </c>
      <c r="I273" s="51" t="s">
        <v>929</v>
      </c>
      <c r="J273" s="51" t="str">
        <f t="shared" si="9"/>
        <v>In nd</v>
      </c>
    </row>
    <row r="274" spans="1:11" ht="20.100000000000001" customHeight="1" x14ac:dyDescent="0.25">
      <c r="A274" s="121">
        <v>46291</v>
      </c>
      <c r="B274" s="53">
        <f>WEEKDAY(Tabel9[[#This Row],[Datum_KBBB]],11)</f>
        <v>6</v>
      </c>
      <c r="E274" s="144">
        <v>0.54166666666666663</v>
      </c>
      <c r="F274" s="51" t="s">
        <v>946</v>
      </c>
      <c r="G274" s="51" t="s">
        <v>949</v>
      </c>
      <c r="H274" s="51" t="s">
        <v>944</v>
      </c>
      <c r="I274" s="51" t="s">
        <v>951</v>
      </c>
      <c r="J274" s="51" t="str">
        <f t="shared" si="9"/>
        <v>In rc</v>
      </c>
    </row>
    <row r="275" spans="1:11" ht="20.100000000000001" customHeight="1" x14ac:dyDescent="0.25">
      <c r="A275" s="121">
        <v>46301</v>
      </c>
      <c r="B275" s="53">
        <f>WEEKDAY(Tabel9[[#This Row],[Datum_KBBB]],11)</f>
        <v>2</v>
      </c>
      <c r="E275" s="144">
        <v>0.8125</v>
      </c>
      <c r="F275" s="51" t="s">
        <v>946</v>
      </c>
      <c r="G275" s="51" t="s">
        <v>948</v>
      </c>
      <c r="H275" s="51" t="s">
        <v>944</v>
      </c>
      <c r="I275" s="51" t="s">
        <v>951</v>
      </c>
      <c r="J275" s="51" t="str">
        <f t="shared" si="9"/>
        <v>In an</v>
      </c>
    </row>
    <row r="276" spans="1:11" ht="20.100000000000001" customHeight="1" x14ac:dyDescent="0.25">
      <c r="A276" s="121">
        <v>46303</v>
      </c>
      <c r="B276" s="53">
        <f>WEEKDAY(Tabel9[[#This Row],[Datum_KBBB]],11)</f>
        <v>4</v>
      </c>
      <c r="E276" s="146">
        <v>0.8125</v>
      </c>
      <c r="F276" s="120" t="s">
        <v>935</v>
      </c>
      <c r="G276" s="120" t="s">
        <v>937</v>
      </c>
      <c r="H276" s="120" t="s">
        <v>936</v>
      </c>
      <c r="I276" s="51" t="s">
        <v>929</v>
      </c>
      <c r="J276" s="51" t="str">
        <f t="shared" si="9"/>
        <v>In nd</v>
      </c>
      <c r="K276" s="51" t="s">
        <v>776</v>
      </c>
    </row>
    <row r="277" spans="1:11" ht="20.100000000000001" customHeight="1" x14ac:dyDescent="0.25">
      <c r="A277" s="121">
        <v>46303</v>
      </c>
      <c r="B277" s="53">
        <f>WEEKDAY(Tabel9[[#This Row],[Datum_KBBB]],11)</f>
        <v>4</v>
      </c>
      <c r="E277" s="146">
        <v>0.875</v>
      </c>
      <c r="F277" s="51" t="s">
        <v>935</v>
      </c>
      <c r="G277" s="120" t="s">
        <v>938</v>
      </c>
      <c r="H277" s="120" t="s">
        <v>936</v>
      </c>
      <c r="I277" s="51" t="s">
        <v>929</v>
      </c>
      <c r="J277" s="51" t="str">
        <f t="shared" si="9"/>
        <v>In es</v>
      </c>
    </row>
    <row r="278" spans="1:11" ht="20.100000000000001" customHeight="1" x14ac:dyDescent="0.25">
      <c r="A278" s="121">
        <v>46307</v>
      </c>
      <c r="B278" s="53">
        <f>WEEKDAY(Tabel9[[#This Row],[Datum_KBBB]],11)</f>
        <v>1</v>
      </c>
      <c r="E278" s="145">
        <v>0.8125</v>
      </c>
      <c r="F278" s="120" t="s">
        <v>923</v>
      </c>
      <c r="G278" s="120" t="s">
        <v>911</v>
      </c>
      <c r="H278" s="120" t="s">
        <v>924</v>
      </c>
      <c r="I278" s="51" t="s">
        <v>922</v>
      </c>
      <c r="J278" s="51" t="str">
        <f>LEFT(G278,2)&amp;" "&amp;RIGHT(H278,2)</f>
        <v>SC EN</v>
      </c>
    </row>
    <row r="279" spans="1:11" ht="20.100000000000001" customHeight="1" x14ac:dyDescent="0.25">
      <c r="A279" s="121">
        <v>46307</v>
      </c>
      <c r="B279" s="53">
        <f>WEEKDAY(Tabel9[[#This Row],[Datum_KBBB]],11)</f>
        <v>1</v>
      </c>
      <c r="E279" s="145">
        <v>0.8125</v>
      </c>
      <c r="F279" s="120" t="s">
        <v>925</v>
      </c>
      <c r="G279" s="120" t="s">
        <v>911</v>
      </c>
      <c r="H279" s="120" t="s">
        <v>924</v>
      </c>
      <c r="I279" s="51" t="s">
        <v>922</v>
      </c>
      <c r="J279" s="51" t="str">
        <f>LEFT(G279,2)&amp;" "&amp;RIGHT(H279,2)</f>
        <v>SC EN</v>
      </c>
    </row>
    <row r="280" spans="1:11" ht="20.100000000000001" customHeight="1" x14ac:dyDescent="0.25">
      <c r="A280" s="121">
        <v>46305</v>
      </c>
      <c r="B280" s="53">
        <f>WEEKDAY(Tabel9[[#This Row],[Datum_KBBB]],11)</f>
        <v>6</v>
      </c>
      <c r="E280" s="144">
        <v>0.54166666666666663</v>
      </c>
      <c r="F280" s="51" t="s">
        <v>950</v>
      </c>
      <c r="G280" s="51" t="s">
        <v>942</v>
      </c>
      <c r="H280" s="51" t="s">
        <v>924</v>
      </c>
      <c r="I280" s="51" t="s">
        <v>951</v>
      </c>
      <c r="J280" s="51" t="str">
        <f t="shared" ref="J280:J308" si="10">LEFT(I280,2)&amp;" "&amp;RIGHT(G280,2)</f>
        <v>In rc</v>
      </c>
    </row>
    <row r="281" spans="1:11" ht="20.100000000000001" customHeight="1" x14ac:dyDescent="0.25">
      <c r="A281" s="121">
        <v>46305</v>
      </c>
      <c r="B281" s="53">
        <f>WEEKDAY(Tabel9[[#This Row],[Datum_KBBB]],11)</f>
        <v>6</v>
      </c>
      <c r="E281" s="144">
        <v>0.60416666666666663</v>
      </c>
      <c r="F281" s="51" t="s">
        <v>950</v>
      </c>
      <c r="G281" s="51" t="s">
        <v>945</v>
      </c>
      <c r="H281" s="51" t="s">
        <v>924</v>
      </c>
      <c r="I281" s="51" t="s">
        <v>951</v>
      </c>
      <c r="J281" s="51" t="str">
        <f t="shared" si="10"/>
        <v>In er</v>
      </c>
    </row>
    <row r="282" spans="1:11" ht="20.100000000000001" customHeight="1" x14ac:dyDescent="0.25">
      <c r="A282" s="122">
        <v>46539</v>
      </c>
      <c r="B282" s="53">
        <f>WEEKDAY(Tabel9[[#This Row],[Datum_KBBB]],11)</f>
        <v>2</v>
      </c>
      <c r="C282" s="123"/>
      <c r="D282" s="124"/>
      <c r="E282" s="145">
        <v>0.8125</v>
      </c>
      <c r="F282" s="123" t="s">
        <v>715</v>
      </c>
      <c r="G282" s="123" t="s">
        <v>317</v>
      </c>
      <c r="H282" s="123" t="str">
        <f>Tabel9[[#This Row],[Thuis]]</f>
        <v xml:space="preserve">VIROMA 3 </v>
      </c>
      <c r="I282" s="123" t="s">
        <v>734</v>
      </c>
      <c r="J282" s="51" t="str">
        <f t="shared" si="10"/>
        <v xml:space="preserve">DM 1 </v>
      </c>
    </row>
    <row r="283" spans="1:11" ht="20.100000000000001" customHeight="1" x14ac:dyDescent="0.25">
      <c r="A283" s="121">
        <v>46314</v>
      </c>
      <c r="B283" s="53">
        <f>WEEKDAY(Tabel9[[#This Row],[Datum_KBBB]],11)</f>
        <v>1</v>
      </c>
      <c r="E283" s="144">
        <v>0.80208333333333337</v>
      </c>
      <c r="F283" s="51" t="s">
        <v>691</v>
      </c>
      <c r="G283" s="51" t="s">
        <v>708</v>
      </c>
      <c r="H283" s="51" t="str">
        <f>Tabel9[[#This Row],[Thuis]]</f>
        <v>Volkswil 2</v>
      </c>
      <c r="I283" s="51" t="s">
        <v>765</v>
      </c>
      <c r="J283" s="51" t="str">
        <f t="shared" si="10"/>
        <v>AD  9</v>
      </c>
    </row>
    <row r="284" spans="1:11" ht="20.100000000000001" customHeight="1" x14ac:dyDescent="0.25">
      <c r="A284" s="121">
        <v>46431</v>
      </c>
      <c r="B284" s="53">
        <f>WEEKDAY(Tabel9[[#This Row],[Datum_KBBB]],11)</f>
        <v>6</v>
      </c>
      <c r="E284" s="144">
        <v>0.8125</v>
      </c>
      <c r="F284" s="51" t="s">
        <v>218</v>
      </c>
      <c r="G284" s="51" t="s">
        <v>18</v>
      </c>
      <c r="H284" s="51" t="str">
        <f>Tabel9[[#This Row],[Thuis]]</f>
        <v>Vrij</v>
      </c>
      <c r="I284" s="51" t="s">
        <v>211</v>
      </c>
      <c r="J284" s="51" t="str">
        <f t="shared" si="10"/>
        <v>PD el</v>
      </c>
    </row>
    <row r="285" spans="1:11" ht="20.100000000000001" customHeight="1" x14ac:dyDescent="0.25">
      <c r="A285" s="121">
        <v>46394</v>
      </c>
      <c r="B285" s="53">
        <f>WEEKDAY(Tabel9[[#This Row],[Datum_KBBB]],11)</f>
        <v>4</v>
      </c>
      <c r="E285" s="144">
        <v>0.54166666666666663</v>
      </c>
      <c r="F285" s="51" t="s">
        <v>261</v>
      </c>
      <c r="G285" s="51" t="s">
        <v>145</v>
      </c>
      <c r="H285" s="51" t="str">
        <f>Tabel9[[#This Row],[Thuis]]</f>
        <v>Wildert 1</v>
      </c>
      <c r="I285" s="51" t="s">
        <v>172</v>
      </c>
      <c r="J285" s="51" t="str">
        <f t="shared" si="10"/>
        <v>GS  2</v>
      </c>
    </row>
    <row r="286" spans="1:11" ht="20.100000000000001" customHeight="1" x14ac:dyDescent="0.25">
      <c r="A286" s="121">
        <v>46261</v>
      </c>
      <c r="B286" s="53">
        <f>WEEKDAY(Tabel9[[#This Row],[Datum_KBBB]],11)</f>
        <v>4</v>
      </c>
      <c r="E286" s="144">
        <v>0.54166666666666663</v>
      </c>
      <c r="F286" s="51" t="s">
        <v>247</v>
      </c>
      <c r="G286" s="51" t="s">
        <v>245</v>
      </c>
      <c r="H286" s="51" t="str">
        <f>Tabel9[[#This Row],[Thuis]]</f>
        <v xml:space="preserve">Wildert 1 </v>
      </c>
      <c r="I286" s="51" t="s">
        <v>248</v>
      </c>
      <c r="J286" s="51" t="str">
        <f t="shared" si="10"/>
        <v>B/  2</v>
      </c>
    </row>
    <row r="287" spans="1:11" ht="20.100000000000001" customHeight="1" x14ac:dyDescent="0.25">
      <c r="A287" s="121">
        <v>46487</v>
      </c>
      <c r="B287" s="53">
        <f>WEEKDAY(Tabel9[[#This Row],[Datum_KBBB]],11)</f>
        <v>6</v>
      </c>
      <c r="E287" s="144">
        <v>0.8125</v>
      </c>
      <c r="F287" s="51" t="s">
        <v>207</v>
      </c>
      <c r="G287" s="51" t="s">
        <v>18</v>
      </c>
      <c r="H287" s="51" t="str">
        <f>Tabel9[[#This Row],[Thuis]]</f>
        <v>Willy’s Place 3</v>
      </c>
      <c r="I287" s="51" t="s">
        <v>211</v>
      </c>
      <c r="J287" s="51" t="str">
        <f t="shared" si="10"/>
        <v>PD el</v>
      </c>
    </row>
    <row r="288" spans="1:11" ht="20.100000000000001" customHeight="1" x14ac:dyDescent="0.25">
      <c r="A288" s="121">
        <v>46353</v>
      </c>
      <c r="B288" s="53">
        <f>WEEKDAY(Tabel9[[#This Row],[Datum_KBBB]],11)</f>
        <v>5</v>
      </c>
      <c r="E288" s="144">
        <v>0.8125</v>
      </c>
      <c r="F288" s="51" t="s">
        <v>204</v>
      </c>
      <c r="G288" s="51" t="s">
        <v>220</v>
      </c>
      <c r="H288" s="51" t="str">
        <f>Tabel9[[#This Row],[Thuis]]</f>
        <v>Willy's Place 1</v>
      </c>
      <c r="I288" s="51" t="s">
        <v>766</v>
      </c>
      <c r="J288" s="51" t="str">
        <f t="shared" si="10"/>
        <v>KP  2</v>
      </c>
    </row>
    <row r="289" spans="1:10" ht="20.100000000000001" customHeight="1" x14ac:dyDescent="0.25">
      <c r="A289" s="121">
        <v>46402</v>
      </c>
      <c r="B289" s="53">
        <f>WEEKDAY(Tabel9[[#This Row],[Datum_KBBB]],11)</f>
        <v>5</v>
      </c>
      <c r="E289" s="144">
        <v>0.8125</v>
      </c>
      <c r="F289" s="51" t="s">
        <v>236</v>
      </c>
      <c r="G289" s="51" t="s">
        <v>229</v>
      </c>
      <c r="H289" s="51" t="str">
        <f>Tabel9[[#This Row],[Thuis]]</f>
        <v>WILLY'S PLACE 1</v>
      </c>
      <c r="I289" s="51" t="s">
        <v>767</v>
      </c>
      <c r="J289" s="51" t="str">
        <f t="shared" si="10"/>
        <v>KP  1</v>
      </c>
    </row>
    <row r="290" spans="1:10" ht="20.100000000000001" customHeight="1" x14ac:dyDescent="0.25">
      <c r="A290" s="121">
        <v>46276</v>
      </c>
      <c r="B290" s="53">
        <f>WEEKDAY(Tabel9[[#This Row],[Datum_KBBB]],11)</f>
        <v>5</v>
      </c>
      <c r="E290" s="144">
        <v>0.8125</v>
      </c>
      <c r="F290" s="51" t="s">
        <v>224</v>
      </c>
      <c r="G290" s="51" t="s">
        <v>220</v>
      </c>
      <c r="H290" s="51" t="str">
        <f>Tabel9[[#This Row],[Thuis]]</f>
        <v>Willy's Place 2</v>
      </c>
      <c r="I290" s="51" t="s">
        <v>766</v>
      </c>
      <c r="J290" s="51" t="str">
        <f t="shared" si="10"/>
        <v>KP  2</v>
      </c>
    </row>
    <row r="291" spans="1:10" ht="20.100000000000001" customHeight="1" x14ac:dyDescent="0.25">
      <c r="A291" s="121">
        <v>46395</v>
      </c>
      <c r="B291" s="53">
        <f>WEEKDAY(Tabel9[[#This Row],[Datum_KBBB]],11)</f>
        <v>5</v>
      </c>
      <c r="E291" s="144">
        <v>0.8125</v>
      </c>
      <c r="F291" s="51" t="s">
        <v>241</v>
      </c>
      <c r="G291" s="51" t="s">
        <v>229</v>
      </c>
      <c r="H291" s="51" t="str">
        <f>Tabel9[[#This Row],[Thuis]]</f>
        <v>WILLY'S PLACE 2</v>
      </c>
      <c r="I291" s="51" t="s">
        <v>767</v>
      </c>
      <c r="J291" s="51" t="str">
        <f t="shared" si="10"/>
        <v>KP  1</v>
      </c>
    </row>
    <row r="292" spans="1:10" ht="20.100000000000001" customHeight="1" x14ac:dyDescent="0.25">
      <c r="A292" s="121">
        <v>46374</v>
      </c>
      <c r="B292" s="53">
        <f>WEEKDAY(Tabel9[[#This Row],[Datum_KBBB]],11)</f>
        <v>5</v>
      </c>
      <c r="E292" s="144">
        <v>0.8125</v>
      </c>
      <c r="F292" s="51" t="s">
        <v>179</v>
      </c>
      <c r="G292" s="51" t="s">
        <v>220</v>
      </c>
      <c r="H292" s="51" t="str">
        <f>Tabel9[[#This Row],[Thuis]]</f>
        <v>Wit Paard</v>
      </c>
      <c r="I292" s="51" t="s">
        <v>766</v>
      </c>
      <c r="J292" s="51" t="str">
        <f t="shared" si="10"/>
        <v>KP  2</v>
      </c>
    </row>
    <row r="293" spans="1:10" ht="20.100000000000001" customHeight="1" x14ac:dyDescent="0.25">
      <c r="A293" s="121">
        <v>46444</v>
      </c>
      <c r="B293" s="53">
        <f>WEEKDAY(Tabel9[[#This Row],[Datum_KBBB]],11)</f>
        <v>5</v>
      </c>
      <c r="E293" s="144">
        <v>0.8125</v>
      </c>
      <c r="F293" s="51" t="s">
        <v>237</v>
      </c>
      <c r="G293" s="51" t="s">
        <v>229</v>
      </c>
      <c r="H293" s="51" t="str">
        <f>Tabel9[[#This Row],[Thuis]]</f>
        <v>WIT PAARD</v>
      </c>
      <c r="I293" s="51" t="s">
        <v>767</v>
      </c>
      <c r="J293" s="51" t="str">
        <f t="shared" si="10"/>
        <v>KP  1</v>
      </c>
    </row>
    <row r="294" spans="1:10" ht="20.100000000000001" customHeight="1" x14ac:dyDescent="0.25">
      <c r="A294" s="122">
        <v>46282</v>
      </c>
      <c r="B294" s="53">
        <f>WEEKDAY(Tabel9[[#This Row],[Datum_KBBB]],11)</f>
        <v>4</v>
      </c>
      <c r="C294" s="123"/>
      <c r="D294" s="124"/>
      <c r="E294" s="145">
        <v>0.8125</v>
      </c>
      <c r="F294" s="123" t="s">
        <v>284</v>
      </c>
      <c r="G294" s="123" t="s">
        <v>423</v>
      </c>
      <c r="H294" s="123" t="str">
        <f>Tabel9[[#This Row],[Thuis]]</f>
        <v xml:space="preserve">ZEVENBERGEN 1 </v>
      </c>
      <c r="I294" s="123" t="s">
        <v>550</v>
      </c>
      <c r="J294" s="51" t="str">
        <f t="shared" si="10"/>
        <v xml:space="preserve">VL 2 </v>
      </c>
    </row>
    <row r="295" spans="1:10" ht="20.100000000000001" customHeight="1" x14ac:dyDescent="0.25">
      <c r="A295" s="121">
        <v>46301</v>
      </c>
      <c r="B295" s="53">
        <f>WEEKDAY(Tabel9[[#This Row],[Datum_KBBB]],11)</f>
        <v>2</v>
      </c>
      <c r="E295" s="144">
        <v>0.8125</v>
      </c>
      <c r="F295" s="51" t="s">
        <v>212</v>
      </c>
      <c r="G295" s="51" t="s">
        <v>607</v>
      </c>
      <c r="H295" s="51" t="str">
        <f>Tabel9[[#This Row],[Thuis]]</f>
        <v xml:space="preserve">Zevenbergen 1 </v>
      </c>
      <c r="I295" s="126" t="s">
        <v>190</v>
      </c>
      <c r="J295" s="51" t="str">
        <f t="shared" si="10"/>
        <v xml:space="preserve">VH 2 </v>
      </c>
    </row>
    <row r="296" spans="1:10" ht="20.100000000000001" customHeight="1" x14ac:dyDescent="0.25">
      <c r="A296" s="122">
        <v>46307</v>
      </c>
      <c r="B296" s="53">
        <f>WEEKDAY(Tabel9[[#This Row],[Datum_KBBB]],11)</f>
        <v>1</v>
      </c>
      <c r="C296" s="123"/>
      <c r="D296" s="124"/>
      <c r="E296" s="145">
        <v>0.8125</v>
      </c>
      <c r="F296" s="123" t="s">
        <v>284</v>
      </c>
      <c r="G296" s="123" t="s">
        <v>617</v>
      </c>
      <c r="H296" s="123" t="str">
        <f>Tabel9[[#This Row],[Thuis]]</f>
        <v xml:space="preserve">ZEVENBERGEN 1 </v>
      </c>
      <c r="I296" s="123" t="s">
        <v>657</v>
      </c>
      <c r="J296" s="51" t="str">
        <f t="shared" si="10"/>
        <v xml:space="preserve">KA 1 </v>
      </c>
    </row>
    <row r="297" spans="1:10" ht="20.100000000000001" customHeight="1" x14ac:dyDescent="0.25">
      <c r="A297" s="121">
        <v>46329</v>
      </c>
      <c r="B297" s="53">
        <f>WEEKDAY(Tabel9[[#This Row],[Datum_KBBB]],11)</f>
        <v>2</v>
      </c>
      <c r="E297" s="144">
        <v>0.8125</v>
      </c>
      <c r="F297" s="51" t="s">
        <v>212</v>
      </c>
      <c r="G297" s="51" t="s">
        <v>606</v>
      </c>
      <c r="H297" s="51" t="str">
        <f>Tabel9[[#This Row],[Thuis]]</f>
        <v xml:space="preserve">Zevenbergen 1 </v>
      </c>
      <c r="I297" s="126" t="s">
        <v>738</v>
      </c>
      <c r="J297" s="51" t="str">
        <f t="shared" si="10"/>
        <v xml:space="preserve">VH 1 </v>
      </c>
    </row>
    <row r="298" spans="1:10" ht="20.100000000000001" customHeight="1" x14ac:dyDescent="0.25">
      <c r="A298" s="121">
        <v>46342</v>
      </c>
      <c r="B298" s="53">
        <f>WEEKDAY(Tabel9[[#This Row],[Datum_KBBB]],11)</f>
        <v>1</v>
      </c>
      <c r="E298" s="144">
        <v>0.8125</v>
      </c>
      <c r="F298" s="51" t="s">
        <v>212</v>
      </c>
      <c r="G298" s="51" t="s">
        <v>612</v>
      </c>
      <c r="H298" s="51" t="str">
        <f>Tabel9[[#This Row],[Thuis]]</f>
        <v xml:space="preserve">Zevenbergen 1 </v>
      </c>
      <c r="I298" s="126" t="s">
        <v>747</v>
      </c>
      <c r="J298" s="51" t="str">
        <f t="shared" si="10"/>
        <v xml:space="preserve">VH 3 </v>
      </c>
    </row>
    <row r="299" spans="1:10" ht="20.100000000000001" customHeight="1" x14ac:dyDescent="0.25">
      <c r="A299" s="122">
        <v>46394</v>
      </c>
      <c r="B299" s="53">
        <f>WEEKDAY(Tabel9[[#This Row],[Datum_KBBB]],11)</f>
        <v>4</v>
      </c>
      <c r="C299" s="123"/>
      <c r="D299" s="124"/>
      <c r="E299" s="145">
        <v>0.8125</v>
      </c>
      <c r="F299" s="123" t="s">
        <v>284</v>
      </c>
      <c r="G299" s="123" t="s">
        <v>377</v>
      </c>
      <c r="H299" s="123" t="str">
        <f>Tabel9[[#This Row],[Thuis]]</f>
        <v xml:space="preserve">ZEVENBERGEN 1 </v>
      </c>
      <c r="I299" s="123" t="s">
        <v>570</v>
      </c>
      <c r="J299" s="51" t="str">
        <f t="shared" si="10"/>
        <v xml:space="preserve">VL 5 </v>
      </c>
    </row>
    <row r="300" spans="1:10" ht="20.100000000000001" customHeight="1" x14ac:dyDescent="0.25">
      <c r="A300" s="122">
        <v>46503</v>
      </c>
      <c r="B300" s="53">
        <f>WEEKDAY(Tabel9[[#This Row],[Datum_KBBB]],11)</f>
        <v>1</v>
      </c>
      <c r="C300" s="123"/>
      <c r="D300" s="124"/>
      <c r="E300" s="145">
        <v>0.8125</v>
      </c>
      <c r="F300" s="123" t="s">
        <v>284</v>
      </c>
      <c r="G300" s="123" t="s">
        <v>423</v>
      </c>
      <c r="H300" s="123" t="str">
        <f>Tabel9[[#This Row],[Thuis]]</f>
        <v xml:space="preserve">ZEVENBERGEN 1 </v>
      </c>
      <c r="I300" s="123" t="s">
        <v>666</v>
      </c>
      <c r="J300" s="51" t="str">
        <f t="shared" si="10"/>
        <v xml:space="preserve">KA 2 </v>
      </c>
    </row>
    <row r="301" spans="1:10" ht="20.100000000000001" customHeight="1" x14ac:dyDescent="0.25">
      <c r="A301" s="122">
        <v>46517</v>
      </c>
      <c r="B301" s="53">
        <f>WEEKDAY(Tabel9[[#This Row],[Datum_KBBB]],11)</f>
        <v>1</v>
      </c>
      <c r="C301" s="123"/>
      <c r="D301" s="124"/>
      <c r="E301" s="145">
        <v>0.8125</v>
      </c>
      <c r="F301" s="123" t="s">
        <v>284</v>
      </c>
      <c r="G301" s="123" t="s">
        <v>366</v>
      </c>
      <c r="H301" s="123" t="str">
        <f>Tabel9[[#This Row],[Thuis]]</f>
        <v xml:space="preserve">ZEVENBERGEN 1 </v>
      </c>
      <c r="I301" s="123" t="s">
        <v>675</v>
      </c>
      <c r="J301" s="51" t="str">
        <f t="shared" si="10"/>
        <v xml:space="preserve">KA 3 </v>
      </c>
    </row>
    <row r="302" spans="1:10" ht="20.100000000000001" customHeight="1" x14ac:dyDescent="0.25">
      <c r="A302" s="122">
        <v>46555</v>
      </c>
      <c r="B302" s="53">
        <f>WEEKDAY(Tabel9[[#This Row],[Datum_KBBB]],11)</f>
        <v>4</v>
      </c>
      <c r="C302" s="123"/>
      <c r="D302" s="124"/>
      <c r="E302" s="145">
        <v>0.8125</v>
      </c>
      <c r="F302" s="123" t="s">
        <v>284</v>
      </c>
      <c r="G302" s="123" t="s">
        <v>366</v>
      </c>
      <c r="H302" s="123" t="str">
        <f>Tabel9[[#This Row],[Thuis]]</f>
        <v xml:space="preserve">ZEVENBERGEN 1 </v>
      </c>
      <c r="I302" s="51" t="s">
        <v>560</v>
      </c>
      <c r="J302" s="51" t="str">
        <f t="shared" si="10"/>
        <v xml:space="preserve">VL 3 </v>
      </c>
    </row>
    <row r="303" spans="1:10" ht="20.100000000000001" customHeight="1" x14ac:dyDescent="0.25">
      <c r="A303" s="122">
        <v>46435</v>
      </c>
      <c r="B303" s="53">
        <f>WEEKDAY(Tabel9[[#This Row],[Datum_KBBB]],11)</f>
        <v>3</v>
      </c>
      <c r="C303" s="123"/>
      <c r="D303" s="124"/>
      <c r="E303" s="145">
        <v>0.8125</v>
      </c>
      <c r="F303" s="123" t="s">
        <v>624</v>
      </c>
      <c r="G303" s="123" t="s">
        <v>423</v>
      </c>
      <c r="H303" s="123" t="str">
        <f>Tabel9[[#This Row],[Thuis]]</f>
        <v xml:space="preserve">ZEVENBERGEN 2 </v>
      </c>
      <c r="I303" s="123" t="s">
        <v>667</v>
      </c>
      <c r="J303" s="51" t="str">
        <f t="shared" si="10"/>
        <v xml:space="preserve">KA 2 </v>
      </c>
    </row>
    <row r="304" spans="1:10" ht="20.100000000000001" customHeight="1" x14ac:dyDescent="0.25">
      <c r="A304" s="122">
        <v>46491</v>
      </c>
      <c r="B304" s="53">
        <f>WEEKDAY(Tabel9[[#This Row],[Datum_KBBB]],11)</f>
        <v>3</v>
      </c>
      <c r="C304" s="123"/>
      <c r="D304" s="124"/>
      <c r="E304" s="145">
        <v>0.8125</v>
      </c>
      <c r="F304" s="123" t="s">
        <v>624</v>
      </c>
      <c r="G304" s="123" t="s">
        <v>366</v>
      </c>
      <c r="H304" s="123" t="str">
        <f>Tabel9[[#This Row],[Thuis]]</f>
        <v xml:space="preserve">ZEVENBERGEN 2 </v>
      </c>
      <c r="I304" s="123" t="s">
        <v>676</v>
      </c>
      <c r="J304" s="51" t="str">
        <f t="shared" si="10"/>
        <v xml:space="preserve">KA 3 </v>
      </c>
    </row>
    <row r="305" spans="1:10" ht="20.100000000000001" customHeight="1" x14ac:dyDescent="0.25">
      <c r="A305" s="122">
        <v>46519</v>
      </c>
      <c r="B305" s="53">
        <f>WEEKDAY(Tabel9[[#This Row],[Datum_KBBB]],11)</f>
        <v>3</v>
      </c>
      <c r="C305" s="123"/>
      <c r="D305" s="124"/>
      <c r="E305" s="145">
        <v>0.8125</v>
      </c>
      <c r="F305" s="123" t="s">
        <v>624</v>
      </c>
      <c r="G305" s="123" t="s">
        <v>617</v>
      </c>
      <c r="H305" s="123" t="str">
        <f>Tabel9[[#This Row],[Thuis]]</f>
        <v xml:space="preserve">ZEVENBERGEN 2 </v>
      </c>
      <c r="I305" s="123" t="s">
        <v>658</v>
      </c>
      <c r="J305" s="51" t="str">
        <f t="shared" si="10"/>
        <v xml:space="preserve">KA 1 </v>
      </c>
    </row>
    <row r="306" spans="1:10" ht="20.100000000000001" customHeight="1" x14ac:dyDescent="0.25">
      <c r="A306" s="121">
        <v>46288</v>
      </c>
      <c r="B306" s="53">
        <f>WEEKDAY(Tabel9[[#This Row],[Datum_KBBB]],11)</f>
        <v>3</v>
      </c>
      <c r="E306" s="144">
        <v>0.8125</v>
      </c>
      <c r="F306" s="51" t="s">
        <v>608</v>
      </c>
      <c r="G306" s="51" t="s">
        <v>612</v>
      </c>
      <c r="H306" s="51" t="str">
        <f>Tabel9[[#This Row],[Thuis]]</f>
        <v xml:space="preserve">Zevenbergen 2 </v>
      </c>
      <c r="I306" s="126" t="s">
        <v>748</v>
      </c>
      <c r="J306" s="51" t="str">
        <f t="shared" si="10"/>
        <v xml:space="preserve">VH 3 </v>
      </c>
    </row>
    <row r="307" spans="1:10" ht="20.100000000000001" customHeight="1" x14ac:dyDescent="0.25">
      <c r="A307" s="121">
        <v>46484</v>
      </c>
      <c r="B307" s="53">
        <f>WEEKDAY(Tabel9[[#This Row],[Datum_KBBB]],11)</f>
        <v>3</v>
      </c>
      <c r="E307" s="144">
        <v>0.8125</v>
      </c>
      <c r="F307" s="51" t="s">
        <v>608</v>
      </c>
      <c r="G307" s="51" t="s">
        <v>606</v>
      </c>
      <c r="H307" s="51" t="str">
        <f>Tabel9[[#This Row],[Thuis]]</f>
        <v xml:space="preserve">Zevenbergen 2 </v>
      </c>
      <c r="I307" s="126" t="s">
        <v>739</v>
      </c>
      <c r="J307" s="51" t="str">
        <f t="shared" si="10"/>
        <v xml:space="preserve">VH 1 </v>
      </c>
    </row>
    <row r="308" spans="1:10" ht="20.100000000000001" customHeight="1" x14ac:dyDescent="0.25">
      <c r="A308" s="121">
        <v>46505</v>
      </c>
      <c r="B308" s="53">
        <f>WEEKDAY(Tabel9[[#This Row],[Datum_KBBB]],11)</f>
        <v>3</v>
      </c>
      <c r="E308" s="144">
        <v>0.8125</v>
      </c>
      <c r="F308" s="51" t="s">
        <v>608</v>
      </c>
      <c r="G308" s="51" t="s">
        <v>607</v>
      </c>
      <c r="H308" s="51" t="str">
        <f>Tabel9[[#This Row],[Thuis]]</f>
        <v xml:space="preserve">Zevenbergen 2 </v>
      </c>
      <c r="I308" s="126" t="s">
        <v>742</v>
      </c>
      <c r="J308" s="51" t="str">
        <f t="shared" si="10"/>
        <v xml:space="preserve">VH 2 </v>
      </c>
    </row>
    <row r="310" spans="1:10" ht="20.100000000000001" customHeight="1" x14ac:dyDescent="0.25">
      <c r="B310" s="120"/>
      <c r="F310" s="120"/>
      <c r="H310" s="120"/>
    </row>
    <row r="311" spans="1:10" ht="20.100000000000001" customHeight="1" x14ac:dyDescent="0.25">
      <c r="B311" s="120"/>
      <c r="F311" s="120"/>
      <c r="H311" s="120"/>
    </row>
    <row r="312" spans="1:10" ht="20.100000000000001" customHeight="1" x14ac:dyDescent="0.25">
      <c r="B312" s="120"/>
      <c r="F312" s="120"/>
      <c r="H312" s="120"/>
    </row>
    <row r="313" spans="1:10" ht="20.100000000000001" customHeight="1" x14ac:dyDescent="0.25">
      <c r="B313" s="120"/>
      <c r="F313" s="120"/>
      <c r="H313" s="120"/>
    </row>
    <row r="314" spans="1:10" ht="20.100000000000001" customHeight="1" x14ac:dyDescent="0.25">
      <c r="B314" s="120"/>
      <c r="F314" s="120"/>
      <c r="H314" s="120"/>
    </row>
    <row r="315" spans="1:10" ht="20.100000000000001" customHeight="1" x14ac:dyDescent="0.25">
      <c r="B315" s="120"/>
      <c r="F315" s="120"/>
      <c r="H315" s="120"/>
    </row>
    <row r="316" spans="1:10" ht="20.100000000000001" customHeight="1" x14ac:dyDescent="0.25">
      <c r="B316" s="120"/>
      <c r="F316" s="120"/>
      <c r="H316" s="120"/>
    </row>
    <row r="317" spans="1:10" ht="20.100000000000001" customHeight="1" x14ac:dyDescent="0.25">
      <c r="B317" s="120"/>
      <c r="F317" s="120"/>
      <c r="H317" s="120"/>
    </row>
  </sheetData>
  <phoneticPr fontId="2" type="noConversion"/>
  <conditionalFormatting sqref="B310:B317 F310:F317 H310:H317">
    <cfRule type="cellIs" dxfId="19" priority="1" operator="equal">
      <formula>$D$21</formula>
    </cfRule>
    <cfRule type="cellIs" dxfId="18" priority="2" operator="equal">
      <formula>$D$20</formula>
    </cfRule>
    <cfRule type="cellIs" dxfId="17" priority="3" operator="equal">
      <formula>$D$13</formula>
    </cfRule>
    <cfRule type="cellIs" dxfId="16" priority="4" operator="equal">
      <formula>$D$12</formula>
    </cfRule>
    <cfRule type="cellIs" dxfId="15" priority="5" operator="equal">
      <formula>$E$12</formula>
    </cfRule>
  </conditionalFormatting>
  <pageMargins left="0.23622047244094491" right="0.23622047244094491" top="0.19685039370078741" bottom="0.15748031496062992" header="0.31496062992125984" footer="0.31496062992125984"/>
  <pageSetup paperSize="9" scale="94" fitToHeight="0" orientation="landscape" horizontalDpi="0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39"/>
  <sheetViews>
    <sheetView showGridLines="0" zoomScale="106" zoomScaleNormal="106" workbookViewId="0">
      <pane ySplit="1" topLeftCell="A332" activePane="bottomLeft" state="frozen"/>
      <selection activeCell="A342" sqref="A342:H345"/>
      <selection pane="bottomLeft" activeCell="A342" sqref="A342:H345"/>
    </sheetView>
  </sheetViews>
  <sheetFormatPr defaultRowHeight="15" x14ac:dyDescent="0.25"/>
  <cols>
    <col min="1" max="1" width="27.7109375" style="5" bestFit="1" customWidth="1"/>
    <col min="2" max="2" width="11.7109375" style="7" bestFit="1" customWidth="1"/>
    <col min="3" max="3" width="8" style="29" customWidth="1"/>
    <col min="4" max="4" width="12" style="4" bestFit="1" customWidth="1"/>
    <col min="5" max="5" width="9.85546875" style="65" customWidth="1"/>
    <col min="6" max="6" width="21.140625" style="26" customWidth="1"/>
    <col min="7" max="7" width="32" style="4" customWidth="1"/>
    <col min="8" max="8" width="14.5703125" style="26" customWidth="1"/>
    <col min="9" max="9" width="63.5703125" style="4" bestFit="1" customWidth="1"/>
    <col min="10" max="10" width="14" style="4" customWidth="1"/>
    <col min="11" max="11" width="9.140625" style="4" customWidth="1"/>
    <col min="12" max="16384" width="9.140625" style="4"/>
  </cols>
  <sheetData>
    <row r="1" spans="1:12" customFormat="1" x14ac:dyDescent="0.25">
      <c r="A1" s="1" t="s">
        <v>9</v>
      </c>
      <c r="B1" s="6" t="s">
        <v>83</v>
      </c>
      <c r="C1" s="6" t="s">
        <v>5</v>
      </c>
      <c r="D1" s="27" t="s">
        <v>677</v>
      </c>
      <c r="E1" s="58" t="s">
        <v>2</v>
      </c>
      <c r="F1" s="27" t="s">
        <v>3</v>
      </c>
      <c r="G1" t="s">
        <v>4</v>
      </c>
      <c r="H1" s="27" t="s">
        <v>6</v>
      </c>
      <c r="I1" t="s">
        <v>8</v>
      </c>
      <c r="J1" t="s">
        <v>678</v>
      </c>
    </row>
    <row r="2" spans="1:12" x14ac:dyDescent="0.25">
      <c r="A2" s="5">
        <v>46266</v>
      </c>
      <c r="B2" s="7">
        <f>WEEKDAY(Tbl_KBBB[[#This Row],[Datum_KBBB]],11)</f>
        <v>2</v>
      </c>
      <c r="C2" s="29">
        <v>3</v>
      </c>
      <c r="D2" s="4">
        <v>5</v>
      </c>
      <c r="E2" s="57">
        <v>0.8125</v>
      </c>
      <c r="F2" s="32" t="s">
        <v>377</v>
      </c>
      <c r="G2" s="3" t="s">
        <v>366</v>
      </c>
      <c r="H2" s="26" t="s">
        <v>410</v>
      </c>
      <c r="I2" s="4" t="str">
        <f>_xlfn.CONCAT(Tbl_KBBB[[#This Row],[Thuis]]," - ",Tbl_KBBB[[#This Row],[Uit]],"- - &gt;",Tbl_KBBB[[#This Row],[Opmerking]])</f>
        <v>DE MIDDEL 5  - DE MIDDEL 3 - - &gt;BA2A012</v>
      </c>
      <c r="J2" t="str">
        <f t="shared" ref="J2:J30" si="0">IF(COUNTIF(F2,"*MIDDEL*")&gt;0,LEFT(H2,2)&amp;" "&amp;VALUE(RIGHT(TRIM(F2),1)),H2)</f>
        <v>BA 5</v>
      </c>
      <c r="L2"/>
    </row>
    <row r="3" spans="1:12" x14ac:dyDescent="0.25">
      <c r="A3" s="5">
        <v>46266</v>
      </c>
      <c r="B3" s="7">
        <f>WEEKDAY(Tbl_KBBB[[#This Row],[Datum_KBBB]],11)</f>
        <v>2</v>
      </c>
      <c r="C3" s="29">
        <v>5</v>
      </c>
      <c r="D3" s="4">
        <v>5</v>
      </c>
      <c r="E3" s="57">
        <v>0.8125</v>
      </c>
      <c r="F3" s="32" t="s">
        <v>423</v>
      </c>
      <c r="G3" s="3" t="s">
        <v>452</v>
      </c>
      <c r="H3" s="26" t="s">
        <v>462</v>
      </c>
      <c r="I3" s="4" t="str">
        <f>_xlfn.CONCAT(Tbl_KBBB[[#This Row],[Thuis]]," - ",Tbl_KBBB[[#This Row],[Uit]],"- - &gt;",Tbl_KBBB[[#This Row],[Opmerking]])</f>
        <v>DE MIDDEL 2  - DE MIDDEL 6 - - &gt;BA2B010</v>
      </c>
      <c r="J3" t="str">
        <f t="shared" si="0"/>
        <v>BA 2</v>
      </c>
      <c r="L3"/>
    </row>
    <row r="4" spans="1:12" x14ac:dyDescent="0.25">
      <c r="A4" s="5">
        <v>46267</v>
      </c>
      <c r="B4" s="7">
        <f>WEEKDAY(Tbl_KBBB[[#This Row],[Datum_KBBB]],11)</f>
        <v>3</v>
      </c>
      <c r="C4" s="29">
        <v>1</v>
      </c>
      <c r="D4" s="4">
        <v>5</v>
      </c>
      <c r="E4" s="57">
        <v>0.8125</v>
      </c>
      <c r="F4" s="32" t="s">
        <v>441</v>
      </c>
      <c r="G4" s="3" t="s">
        <v>435</v>
      </c>
      <c r="H4" s="26" t="s">
        <v>474</v>
      </c>
      <c r="I4" s="4" t="str">
        <f>_xlfn.CONCAT(Tbl_KBBB[[#This Row],[Thuis]]," - ",Tbl_KBBB[[#This Row],[Uit]],"- - &gt;",Tbl_KBBB[[#This Row],[Opmerking]])</f>
        <v>DE MIDDEL 4  - GOBBENDONCKSE 1 - - &gt;BA2B008</v>
      </c>
      <c r="J4" t="str">
        <f t="shared" si="0"/>
        <v>BA 4</v>
      </c>
      <c r="L4"/>
    </row>
    <row r="5" spans="1:12" x14ac:dyDescent="0.25">
      <c r="A5" s="5">
        <v>46268</v>
      </c>
      <c r="B5" s="7">
        <f>WEEKDAY(Tbl_KBBB[[#This Row],[Datum_KBBB]],11)</f>
        <v>4</v>
      </c>
      <c r="C5" s="29">
        <v>5</v>
      </c>
      <c r="D5" s="4">
        <v>5</v>
      </c>
      <c r="E5" s="57">
        <v>0.8125</v>
      </c>
      <c r="F5" s="32" t="s">
        <v>166</v>
      </c>
      <c r="G5" s="3" t="s">
        <v>165</v>
      </c>
      <c r="H5" s="26" t="s">
        <v>593</v>
      </c>
      <c r="I5" s="4" t="str">
        <f>_xlfn.CONCAT(Tbl_KBBB[[#This Row],[Thuis]]," - ",Tbl_KBBB[[#This Row],[Uit]],"- - &gt;",Tbl_KBBB[[#This Row],[Opmerking]])</f>
        <v>DE MIDDEL 5 - DE MIDDEL 3- - &gt;VL2019</v>
      </c>
      <c r="J5" t="str">
        <f t="shared" si="0"/>
        <v>VL 5</v>
      </c>
      <c r="L5"/>
    </row>
    <row r="6" spans="1:12" x14ac:dyDescent="0.25">
      <c r="A6" s="5">
        <v>46269</v>
      </c>
      <c r="B6" s="7">
        <f>WEEKDAY(Tbl_KBBB[[#This Row],[Datum_KBBB]],11)</f>
        <v>5</v>
      </c>
      <c r="C6" s="29">
        <v>5</v>
      </c>
      <c r="D6" s="4">
        <v>5</v>
      </c>
      <c r="E6" s="57">
        <v>0.8125</v>
      </c>
      <c r="F6" s="32" t="s">
        <v>286</v>
      </c>
      <c r="G6" s="3" t="s">
        <v>186</v>
      </c>
      <c r="H6" s="26" t="s">
        <v>288</v>
      </c>
      <c r="I6" s="4" t="str">
        <f>_xlfn.CONCAT(Tbl_KBBB[[#This Row],[Thuis]]," - ",Tbl_KBBB[[#This Row],[Uit]],"- - &gt;",Tbl_KBBB[[#This Row],[Opmerking]])</f>
        <v>DE MIDDEL 2  - BILJART-WORLD 1 - - &gt;DK2B013</v>
      </c>
      <c r="J6" t="str">
        <f t="shared" si="0"/>
        <v>DK 2</v>
      </c>
      <c r="L6"/>
    </row>
    <row r="7" spans="1:12" x14ac:dyDescent="0.25">
      <c r="A7" s="5">
        <v>46270</v>
      </c>
      <c r="B7" s="7">
        <f>WEEKDAY(Tbl_KBBB[[#This Row],[Datum_KBBB]],11)</f>
        <v>6</v>
      </c>
      <c r="C7" s="29">
        <v>1</v>
      </c>
      <c r="D7" s="4">
        <v>1</v>
      </c>
      <c r="E7" s="57" t="s">
        <v>180</v>
      </c>
      <c r="F7" s="32" t="s">
        <v>617</v>
      </c>
      <c r="G7" s="3" t="s">
        <v>217</v>
      </c>
      <c r="H7" s="26" t="s">
        <v>211</v>
      </c>
      <c r="I7" s="4" t="str">
        <f>_xlfn.CONCAT(Tbl_KBBB[[#This Row],[Thuis]]," - ",Tbl_KBBB[[#This Row],[Uit]],"- - &gt;",Tbl_KBBB[[#This Row],[Opmerking]])</f>
        <v>DE MIDDEL 1  - Java- - &gt;PDF</v>
      </c>
      <c r="J7" t="str">
        <f t="shared" si="0"/>
        <v>PD 1</v>
      </c>
      <c r="L7"/>
    </row>
    <row r="8" spans="1:12" x14ac:dyDescent="0.25">
      <c r="A8" s="5">
        <v>46270</v>
      </c>
      <c r="B8" s="7">
        <f>WEEKDAY(Tbl_KBBB[[#This Row],[Datum_KBBB]],11)</f>
        <v>6</v>
      </c>
      <c r="C8" s="29">
        <v>2</v>
      </c>
      <c r="D8" s="4">
        <v>2</v>
      </c>
      <c r="E8" s="57" t="s">
        <v>180</v>
      </c>
      <c r="F8" s="32" t="s">
        <v>617</v>
      </c>
      <c r="G8" s="3" t="s">
        <v>217</v>
      </c>
      <c r="H8" s="26" t="s">
        <v>211</v>
      </c>
      <c r="I8" s="4" t="str">
        <f>_xlfn.CONCAT(Tbl_KBBB[[#This Row],[Thuis]]," - ",Tbl_KBBB[[#This Row],[Uit]],"- - &gt;",Tbl_KBBB[[#This Row],[Opmerking]])</f>
        <v>DE MIDDEL 1  - Java- - &gt;PDF</v>
      </c>
      <c r="J8" t="str">
        <f t="shared" si="0"/>
        <v>PD 1</v>
      </c>
      <c r="L8"/>
    </row>
    <row r="9" spans="1:12" x14ac:dyDescent="0.25">
      <c r="A9" s="5">
        <v>46275</v>
      </c>
      <c r="B9" s="7">
        <f>WEEKDAY(Tbl_KBBB[[#This Row],[Datum_KBBB]],11)</f>
        <v>4</v>
      </c>
      <c r="C9" s="29">
        <v>1</v>
      </c>
      <c r="D9" s="4">
        <v>3</v>
      </c>
      <c r="E9" s="57">
        <v>0.8125</v>
      </c>
      <c r="F9" s="32" t="s">
        <v>606</v>
      </c>
      <c r="G9" s="3" t="s">
        <v>607</v>
      </c>
      <c r="H9" s="26" t="s">
        <v>850</v>
      </c>
      <c r="I9" s="4" t="str">
        <f>_xlfn.CONCAT(Tbl_KBBB[[#This Row],[Thuis]]," - ",Tbl_KBBB[[#This Row],[Uit]],"- - &gt;",Tbl_KBBB[[#This Row],[Opmerking]])</f>
        <v>De Middel 1  - De Middel 2 - - &gt;VH1001</v>
      </c>
      <c r="J9" t="str">
        <f t="shared" si="0"/>
        <v>VH 1</v>
      </c>
      <c r="L9"/>
    </row>
    <row r="10" spans="1:12" x14ac:dyDescent="0.25">
      <c r="A10" s="5">
        <v>46275</v>
      </c>
      <c r="B10" s="7">
        <f>WEEKDAY(Tbl_KBBB[[#This Row],[Datum_KBBB]],11)</f>
        <v>4</v>
      </c>
      <c r="C10" s="29">
        <v>3</v>
      </c>
      <c r="D10" s="4">
        <v>2</v>
      </c>
      <c r="E10" s="57">
        <v>0.8125</v>
      </c>
      <c r="F10" s="32" t="s">
        <v>612</v>
      </c>
      <c r="G10" s="3" t="s">
        <v>183</v>
      </c>
      <c r="H10" s="26" t="s">
        <v>851</v>
      </c>
      <c r="I10" s="4" t="str">
        <f>_xlfn.CONCAT(Tbl_KBBB[[#This Row],[Thuis]]," - ",Tbl_KBBB[[#This Row],[Uit]],"- - &gt;",Tbl_KBBB[[#This Row],[Opmerking]])</f>
        <v>De Middel 3  - BC De Ster 1 - - &gt;VH1004</v>
      </c>
      <c r="J10" t="str">
        <f t="shared" si="0"/>
        <v>VH 3</v>
      </c>
      <c r="L10"/>
    </row>
    <row r="11" spans="1:12" x14ac:dyDescent="0.25">
      <c r="A11" s="5">
        <v>46277</v>
      </c>
      <c r="B11" s="7">
        <f>WEEKDAY(Tbl_KBBB[[#This Row],[Datum_KBBB]],11)</f>
        <v>6</v>
      </c>
      <c r="C11" s="29">
        <v>1</v>
      </c>
      <c r="D11" s="4">
        <v>1</v>
      </c>
      <c r="E11" s="57" t="s">
        <v>180</v>
      </c>
      <c r="F11" s="32" t="s">
        <v>617</v>
      </c>
      <c r="G11" s="3" t="s">
        <v>206</v>
      </c>
      <c r="H11" s="26" t="s">
        <v>211</v>
      </c>
      <c r="I11" s="4" t="str">
        <f>_xlfn.CONCAT(Tbl_KBBB[[#This Row],[Thuis]]," - ",Tbl_KBBB[[#This Row],[Uit]],"- - &gt;",Tbl_KBBB[[#This Row],[Opmerking]])</f>
        <v>DE MIDDEL 1  - De Volksvriend- - &gt;PDF</v>
      </c>
      <c r="J11" t="str">
        <f t="shared" si="0"/>
        <v>PD 1</v>
      </c>
      <c r="L11"/>
    </row>
    <row r="12" spans="1:12" x14ac:dyDescent="0.25">
      <c r="A12" s="5">
        <v>46277</v>
      </c>
      <c r="B12" s="7">
        <f>WEEKDAY(Tbl_KBBB[[#This Row],[Datum_KBBB]],11)</f>
        <v>6</v>
      </c>
      <c r="C12" s="29">
        <v>2</v>
      </c>
      <c r="D12" s="4">
        <v>2</v>
      </c>
      <c r="E12" s="57" t="s">
        <v>180</v>
      </c>
      <c r="F12" s="32" t="s">
        <v>617</v>
      </c>
      <c r="G12" s="3" t="s">
        <v>206</v>
      </c>
      <c r="H12" s="26" t="s">
        <v>211</v>
      </c>
      <c r="I12" s="4" t="str">
        <f>_xlfn.CONCAT(Tbl_KBBB[[#This Row],[Thuis]]," - ",Tbl_KBBB[[#This Row],[Uit]],"- - &gt;",Tbl_KBBB[[#This Row],[Opmerking]])</f>
        <v>DE MIDDEL 1  - De Volksvriend- - &gt;PDF</v>
      </c>
      <c r="J12" t="str">
        <f t="shared" si="0"/>
        <v>PD 1</v>
      </c>
      <c r="L12"/>
    </row>
    <row r="13" spans="1:12" x14ac:dyDescent="0.25">
      <c r="A13" s="5">
        <v>46279</v>
      </c>
      <c r="B13" s="7">
        <f>WEEKDAY(Tbl_KBBB[[#This Row],[Datum_KBBB]],11)</f>
        <v>1</v>
      </c>
      <c r="C13" s="29">
        <v>1</v>
      </c>
      <c r="D13" s="61">
        <v>3</v>
      </c>
      <c r="E13" s="57">
        <v>0.8125</v>
      </c>
      <c r="F13" s="32" t="s">
        <v>366</v>
      </c>
      <c r="G13" s="3" t="s">
        <v>621</v>
      </c>
      <c r="H13" s="26" t="s">
        <v>641</v>
      </c>
      <c r="I13" s="4" t="str">
        <f>_xlfn.CONCAT(Tbl_KBBB[[#This Row],[Thuis]]," - ",Tbl_KBBB[[#This Row],[Uit]],"- - &gt;",Tbl_KBBB[[#This Row],[Opmerking]])</f>
        <v>DE MIDDEL 3  - BC DE STER 1 - - &gt;KA024</v>
      </c>
      <c r="J13" t="str">
        <f t="shared" si="0"/>
        <v>KA 3</v>
      </c>
      <c r="L13"/>
    </row>
    <row r="14" spans="1:12" x14ac:dyDescent="0.25">
      <c r="A14" s="5">
        <v>46280</v>
      </c>
      <c r="B14" s="7">
        <f>WEEKDAY(Tbl_KBBB[[#This Row],[Datum_KBBB]],11)</f>
        <v>2</v>
      </c>
      <c r="C14" s="29">
        <v>5</v>
      </c>
      <c r="D14" s="4">
        <v>5</v>
      </c>
      <c r="E14" s="57">
        <v>0.8125</v>
      </c>
      <c r="F14" s="32" t="s">
        <v>452</v>
      </c>
      <c r="G14" s="3" t="s">
        <v>441</v>
      </c>
      <c r="H14" s="26" t="s">
        <v>485</v>
      </c>
      <c r="I14" s="4" t="str">
        <f>_xlfn.CONCAT(Tbl_KBBB[[#This Row],[Thuis]]," - ",Tbl_KBBB[[#This Row],[Uit]],"- - &gt;",Tbl_KBBB[[#This Row],[Opmerking]])</f>
        <v>DE MIDDEL 6  - DE MIDDEL 4 - - &gt;BA2B016</v>
      </c>
      <c r="J14" t="str">
        <f t="shared" si="0"/>
        <v>BA 6</v>
      </c>
      <c r="L14"/>
    </row>
    <row r="15" spans="1:12" x14ac:dyDescent="0.25">
      <c r="A15" s="5">
        <v>46280</v>
      </c>
      <c r="B15" s="7">
        <f>WEEKDAY(Tbl_KBBB[[#This Row],[Datum_KBBB]],11)</f>
        <v>2</v>
      </c>
      <c r="C15" s="29">
        <v>1</v>
      </c>
      <c r="D15" s="4">
        <v>1</v>
      </c>
      <c r="E15" s="57">
        <v>0.8125</v>
      </c>
      <c r="F15" s="32" t="s">
        <v>441</v>
      </c>
      <c r="G15" s="3" t="s">
        <v>506</v>
      </c>
      <c r="H15" s="26" t="s">
        <v>528</v>
      </c>
      <c r="I15" s="4" t="str">
        <f>_xlfn.CONCAT(Tbl_KBBB[[#This Row],[Thuis]]," - ",Tbl_KBBB[[#This Row],[Uit]],"- - &gt;",Tbl_KBBB[[#This Row],[Opmerking]])</f>
        <v>DE MIDDEL 4  - DGQ 1 - - &gt;VL1022</v>
      </c>
      <c r="J15" t="str">
        <f t="shared" si="0"/>
        <v>VL 4</v>
      </c>
      <c r="L15"/>
    </row>
    <row r="16" spans="1:12" x14ac:dyDescent="0.25">
      <c r="A16" s="5">
        <v>46281</v>
      </c>
      <c r="B16" s="7">
        <f>WEEKDAY(Tbl_KBBB[[#This Row],[Datum_KBBB]],11)</f>
        <v>3</v>
      </c>
      <c r="C16" s="29">
        <v>1</v>
      </c>
      <c r="D16" s="4">
        <v>5</v>
      </c>
      <c r="E16" s="57">
        <v>0.8125</v>
      </c>
      <c r="F16" s="32" t="s">
        <v>377</v>
      </c>
      <c r="G16" s="3" t="s">
        <v>317</v>
      </c>
      <c r="H16" s="26" t="s">
        <v>411</v>
      </c>
      <c r="I16" s="4" t="str">
        <f>_xlfn.CONCAT(Tbl_KBBB[[#This Row],[Thuis]]," - ",Tbl_KBBB[[#This Row],[Uit]],"- - &gt;",Tbl_KBBB[[#This Row],[Opmerking]])</f>
        <v>DE MIDDEL 5  - DE MIDDEL 1 - - &gt;BA2A020</v>
      </c>
      <c r="J16" t="str">
        <f t="shared" si="0"/>
        <v>BA 5</v>
      </c>
      <c r="L16"/>
    </row>
    <row r="17" spans="1:12" x14ac:dyDescent="0.25">
      <c r="A17" s="5">
        <v>46281</v>
      </c>
      <c r="B17" s="7">
        <f>WEEKDAY(Tbl_KBBB[[#This Row],[Datum_KBBB]],11)</f>
        <v>3</v>
      </c>
      <c r="C17" s="29">
        <v>2</v>
      </c>
      <c r="D17" s="4">
        <v>2</v>
      </c>
      <c r="E17" s="57">
        <v>0.8125</v>
      </c>
      <c r="F17" s="32" t="s">
        <v>607</v>
      </c>
      <c r="G17" s="3" t="s">
        <v>610</v>
      </c>
      <c r="H17" s="26" t="s">
        <v>852</v>
      </c>
      <c r="I17" s="4" t="str">
        <f>_xlfn.CONCAT(Tbl_KBBB[[#This Row],[Thuis]]," - ",Tbl_KBBB[[#This Row],[Uit]],"- - &gt;",Tbl_KBBB[[#This Row],[Opmerking]])</f>
        <v>De Middel 2  - Den Eik 1 - - &gt;VH1010</v>
      </c>
      <c r="J17" t="str">
        <f t="shared" si="0"/>
        <v>VH 2</v>
      </c>
      <c r="L17"/>
    </row>
    <row r="18" spans="1:12" x14ac:dyDescent="0.25">
      <c r="A18" s="5">
        <v>46281</v>
      </c>
      <c r="B18" s="7">
        <f>WEEKDAY(Tbl_KBBB[[#This Row],[Datum_KBBB]],11)</f>
        <v>3</v>
      </c>
      <c r="C18" s="29">
        <v>5</v>
      </c>
      <c r="D18" s="4">
        <v>5</v>
      </c>
      <c r="E18" s="57">
        <v>0.8125</v>
      </c>
      <c r="F18" s="32" t="s">
        <v>377</v>
      </c>
      <c r="G18" s="3" t="s">
        <v>546</v>
      </c>
      <c r="H18" s="26" t="s">
        <v>594</v>
      </c>
      <c r="I18" s="4" t="str">
        <f>_xlfn.CONCAT(Tbl_KBBB[[#This Row],[Thuis]]," - ",Tbl_KBBB[[#This Row],[Uit]],"- - &gt;",Tbl_KBBB[[#This Row],[Opmerking]])</f>
        <v>DE MIDDEL 5  - K.O.T. MEER 2 - - &gt;VL2027</v>
      </c>
      <c r="J18" t="str">
        <f t="shared" si="0"/>
        <v>VL 5</v>
      </c>
      <c r="L18"/>
    </row>
    <row r="19" spans="1:12" x14ac:dyDescent="0.25">
      <c r="A19" s="5">
        <v>46282</v>
      </c>
      <c r="B19" s="7">
        <f>WEEKDAY(Tbl_KBBB[[#This Row],[Datum_KBBB]],11)</f>
        <v>4</v>
      </c>
      <c r="C19" s="29">
        <v>3</v>
      </c>
      <c r="D19" s="61">
        <v>3</v>
      </c>
      <c r="E19" s="57">
        <v>0.8125</v>
      </c>
      <c r="F19" s="32" t="s">
        <v>423</v>
      </c>
      <c r="G19" s="3" t="s">
        <v>624</v>
      </c>
      <c r="H19" s="26" t="s">
        <v>631</v>
      </c>
      <c r="I19" s="4" t="str">
        <f>_xlfn.CONCAT(Tbl_KBBB[[#This Row],[Thuis]]," - ",Tbl_KBBB[[#This Row],[Uit]],"- - &gt;",Tbl_KBBB[[#This Row],[Opmerking]])</f>
        <v>DE MIDDEL 2  - ZEVENBERGEN 2 - - &gt;KA022</v>
      </c>
      <c r="J19" t="str">
        <f t="shared" si="0"/>
        <v>KA 2</v>
      </c>
      <c r="L19"/>
    </row>
    <row r="20" spans="1:12" x14ac:dyDescent="0.25">
      <c r="A20" s="5">
        <v>46283</v>
      </c>
      <c r="B20" s="7">
        <f>WEEKDAY(Tbl_KBBB[[#This Row],[Datum_KBBB]],11)</f>
        <v>5</v>
      </c>
      <c r="C20" s="29">
        <v>4</v>
      </c>
      <c r="D20" s="4">
        <v>4</v>
      </c>
      <c r="E20" s="57" t="s">
        <v>180</v>
      </c>
      <c r="F20" s="32" t="s">
        <v>220</v>
      </c>
      <c r="G20" s="3" t="s">
        <v>176</v>
      </c>
      <c r="H20" s="26" t="s">
        <v>227</v>
      </c>
      <c r="I20" s="4" t="str">
        <f>_xlfn.CONCAT(Tbl_KBBB[[#This Row],[Thuis]]," - ",Tbl_KBBB[[#This Row],[Uit]],"- - &gt;",Tbl_KBBB[[#This Row],[Opmerking]])</f>
        <v>De Middel 2 - Kerkuilen- - &gt;KAPU-2</v>
      </c>
      <c r="J20" t="str">
        <f t="shared" si="0"/>
        <v>KA 2</v>
      </c>
      <c r="L20"/>
    </row>
    <row r="21" spans="1:12" x14ac:dyDescent="0.25">
      <c r="A21" s="5">
        <v>46283</v>
      </c>
      <c r="B21" s="7">
        <f>WEEKDAY(Tbl_KBBB[[#This Row],[Datum_KBBB]],11)</f>
        <v>5</v>
      </c>
      <c r="C21" s="29">
        <v>5</v>
      </c>
      <c r="D21" s="4">
        <v>5</v>
      </c>
      <c r="E21" s="57" t="s">
        <v>180</v>
      </c>
      <c r="F21" s="32" t="s">
        <v>220</v>
      </c>
      <c r="G21" s="3" t="s">
        <v>176</v>
      </c>
      <c r="H21" s="26" t="s">
        <v>227</v>
      </c>
      <c r="I21" s="4" t="str">
        <f>_xlfn.CONCAT(Tbl_KBBB[[#This Row],[Thuis]]," - ",Tbl_KBBB[[#This Row],[Uit]],"- - &gt;",Tbl_KBBB[[#This Row],[Opmerking]])</f>
        <v>De Middel 2 - Kerkuilen- - &gt;KAPU-2</v>
      </c>
      <c r="J21" t="str">
        <f t="shared" si="0"/>
        <v>KA 2</v>
      </c>
      <c r="L21"/>
    </row>
    <row r="22" spans="1:12" x14ac:dyDescent="0.25">
      <c r="A22" s="5">
        <v>46283</v>
      </c>
      <c r="B22" s="7">
        <f>WEEKDAY(Tbl_KBBB[[#This Row],[Datum_KBBB]],11)</f>
        <v>5</v>
      </c>
      <c r="C22" s="29">
        <v>2</v>
      </c>
      <c r="D22" s="4">
        <v>2</v>
      </c>
      <c r="E22" s="57" t="s">
        <v>180</v>
      </c>
      <c r="F22" s="32" t="s">
        <v>229</v>
      </c>
      <c r="G22" s="3" t="s">
        <v>231</v>
      </c>
      <c r="H22" s="26" t="s">
        <v>767</v>
      </c>
      <c r="I22" s="4" t="str">
        <f>_xlfn.CONCAT(Tbl_KBBB[[#This Row],[Thuis]]," - ",Tbl_KBBB[[#This Row],[Uit]],"- - &gt;",Tbl_KBBB[[#This Row],[Opmerking]])</f>
        <v>MIDDEL 1 - DE BILS- - &gt;KPU-1</v>
      </c>
      <c r="J22" t="str">
        <f t="shared" si="0"/>
        <v>KP 1</v>
      </c>
      <c r="L22"/>
    </row>
    <row r="23" spans="1:12" x14ac:dyDescent="0.25">
      <c r="A23" s="5">
        <v>46283</v>
      </c>
      <c r="B23" s="7">
        <f>WEEKDAY(Tbl_KBBB[[#This Row],[Datum_KBBB]],11)</f>
        <v>5</v>
      </c>
      <c r="C23" s="29">
        <v>1</v>
      </c>
      <c r="D23" s="4">
        <v>1</v>
      </c>
      <c r="E23" s="57" t="s">
        <v>180</v>
      </c>
      <c r="F23" s="32" t="s">
        <v>229</v>
      </c>
      <c r="G23" s="3" t="s">
        <v>231</v>
      </c>
      <c r="H23" s="26" t="s">
        <v>767</v>
      </c>
      <c r="I23" s="4" t="str">
        <f>_xlfn.CONCAT(Tbl_KBBB[[#This Row],[Thuis]]," - ",Tbl_KBBB[[#This Row],[Uit]],"- - &gt;",Tbl_KBBB[[#This Row],[Opmerking]])</f>
        <v>MIDDEL 1 - DE BILS- - &gt;KPU-1</v>
      </c>
      <c r="J23" t="str">
        <f t="shared" si="0"/>
        <v>KP 1</v>
      </c>
      <c r="L23"/>
    </row>
    <row r="24" spans="1:12" x14ac:dyDescent="0.25">
      <c r="A24" s="5">
        <v>46284</v>
      </c>
      <c r="B24" s="7">
        <f>WEEKDAY(Tbl_KBBB[[#This Row],[Datum_KBBB]],11)</f>
        <v>6</v>
      </c>
      <c r="C24" s="29">
        <v>1</v>
      </c>
      <c r="D24" s="4">
        <v>1</v>
      </c>
      <c r="E24" s="57" t="s">
        <v>180</v>
      </c>
      <c r="F24" s="32" t="s">
        <v>617</v>
      </c>
      <c r="G24" s="3" t="s">
        <v>209</v>
      </c>
      <c r="H24" s="26" t="s">
        <v>211</v>
      </c>
      <c r="I24" s="4" t="str">
        <f>_xlfn.CONCAT(Tbl_KBBB[[#This Row],[Thuis]]," - ",Tbl_KBBB[[#This Row],[Uit]],"- - &gt;",Tbl_KBBB[[#This Row],[Opmerking]])</f>
        <v>DE MIDDEL 1  - Johnny Boys- - &gt;PDF</v>
      </c>
      <c r="J24" t="str">
        <f t="shared" si="0"/>
        <v>PD 1</v>
      </c>
      <c r="L24"/>
    </row>
    <row r="25" spans="1:12" x14ac:dyDescent="0.25">
      <c r="A25" s="5">
        <v>46284</v>
      </c>
      <c r="B25" s="7">
        <f>WEEKDAY(Tbl_KBBB[[#This Row],[Datum_KBBB]],11)</f>
        <v>6</v>
      </c>
      <c r="C25" s="29">
        <v>2</v>
      </c>
      <c r="D25" s="4">
        <v>2</v>
      </c>
      <c r="E25" s="57" t="s">
        <v>180</v>
      </c>
      <c r="F25" s="32" t="s">
        <v>617</v>
      </c>
      <c r="G25" s="3" t="s">
        <v>209</v>
      </c>
      <c r="H25" s="26" t="s">
        <v>211</v>
      </c>
      <c r="I25" s="4" t="str">
        <f>_xlfn.CONCAT(Tbl_KBBB[[#This Row],[Thuis]]," - ",Tbl_KBBB[[#This Row],[Uit]],"- - &gt;",Tbl_KBBB[[#This Row],[Opmerking]])</f>
        <v>DE MIDDEL 1  - Johnny Boys- - &gt;PDF</v>
      </c>
      <c r="J25" t="str">
        <f t="shared" si="0"/>
        <v>PD 1</v>
      </c>
      <c r="L25"/>
    </row>
    <row r="26" spans="1:12" x14ac:dyDescent="0.25">
      <c r="A26" s="5">
        <v>46286</v>
      </c>
      <c r="B26" s="7">
        <f>WEEKDAY(Tbl_KBBB[[#This Row],[Datum_KBBB]],11)</f>
        <v>1</v>
      </c>
      <c r="C26" s="29">
        <v>1</v>
      </c>
      <c r="E26" s="57">
        <v>0.8125</v>
      </c>
      <c r="F26" s="32" t="s">
        <v>877</v>
      </c>
      <c r="G26" s="3" t="s">
        <v>878</v>
      </c>
      <c r="H26" s="26" t="s">
        <v>879</v>
      </c>
      <c r="I26" s="4" t="str">
        <f>_xlfn.CONCAT(Tbl_KBBB[[#This Row],[Thuis]]," - ",Tbl_KBBB[[#This Row],[Uit]],"- - &gt;",Tbl_KBBB[[#This Row],[Opmerking]])</f>
        <v>Brouwer Raf - Stas M-L - Janssens R- - &gt;IndVL_18-40</v>
      </c>
      <c r="J26" t="str">
        <f t="shared" si="0"/>
        <v>IndVL_18-40</v>
      </c>
      <c r="L26"/>
    </row>
    <row r="27" spans="1:12" x14ac:dyDescent="0.25">
      <c r="A27" s="5">
        <v>46286</v>
      </c>
      <c r="B27" s="7">
        <f>WEEKDAY(Tbl_KBBB[[#This Row],[Datum_KBBB]],11)</f>
        <v>1</v>
      </c>
      <c r="C27" s="29">
        <v>3</v>
      </c>
      <c r="E27" s="57">
        <v>0.8125</v>
      </c>
      <c r="F27" s="32" t="s">
        <v>877</v>
      </c>
      <c r="G27" s="3" t="s">
        <v>878</v>
      </c>
      <c r="H27" s="26" t="s">
        <v>879</v>
      </c>
      <c r="I27" s="4" t="str">
        <f>_xlfn.CONCAT(Tbl_KBBB[[#This Row],[Thuis]]," - ",Tbl_KBBB[[#This Row],[Uit]],"- - &gt;",Tbl_KBBB[[#This Row],[Opmerking]])</f>
        <v>Brouwer Raf - Stas M-L - Janssens R- - &gt;IndVL_18-40</v>
      </c>
      <c r="J27" t="str">
        <f t="shared" si="0"/>
        <v>IndVL_18-40</v>
      </c>
      <c r="L27"/>
    </row>
    <row r="28" spans="1:12" x14ac:dyDescent="0.25">
      <c r="A28" s="5">
        <v>46287</v>
      </c>
      <c r="B28" s="7">
        <f>WEEKDAY(Tbl_KBBB[[#This Row],[Datum_KBBB]],11)</f>
        <v>2</v>
      </c>
      <c r="C28" s="29">
        <v>3</v>
      </c>
      <c r="E28" s="57" t="s">
        <v>887</v>
      </c>
      <c r="F28" s="32" t="s">
        <v>890</v>
      </c>
      <c r="G28" s="120" t="s">
        <v>888</v>
      </c>
      <c r="H28" s="26" t="s">
        <v>894</v>
      </c>
      <c r="I28" s="4" t="str">
        <f>_xlfn.CONCAT(Tbl_KBBB[[#This Row],[Thuis]]," - ",Tbl_KBBB[[#This Row],[Uit]],"- - &gt;",Tbl_KBBB[[#This Row],[Opmerking]])</f>
        <v>Scholtis V. - BORBURGH Ab- VD ABBEELE - - &gt;IndVl_45-60</v>
      </c>
      <c r="J28" t="str">
        <f t="shared" si="0"/>
        <v>IndVl_45-60</v>
      </c>
      <c r="L28"/>
    </row>
    <row r="29" spans="1:12" x14ac:dyDescent="0.25">
      <c r="A29" s="5">
        <v>46287</v>
      </c>
      <c r="B29" s="7">
        <f>WEEKDAY(Tbl_KBBB[[#This Row],[Datum_KBBB]],11)</f>
        <v>2</v>
      </c>
      <c r="C29" s="29">
        <v>5</v>
      </c>
      <c r="E29" s="57" t="s">
        <v>887</v>
      </c>
      <c r="F29" s="32" t="s">
        <v>889</v>
      </c>
      <c r="G29" s="120" t="s">
        <v>888</v>
      </c>
      <c r="H29" s="26" t="s">
        <v>894</v>
      </c>
      <c r="I29" s="4" t="str">
        <f>_xlfn.CONCAT(Tbl_KBBB[[#This Row],[Thuis]]," - ",Tbl_KBBB[[#This Row],[Uit]],"- - &gt;",Tbl_KBBB[[#This Row],[Opmerking]])</f>
        <v>Vgestel R. - BORBURGH Ab- VD ABBEELE - - &gt;IndVl_45-60</v>
      </c>
      <c r="J29" t="str">
        <f t="shared" si="0"/>
        <v>IndVl_45-60</v>
      </c>
      <c r="L29"/>
    </row>
    <row r="30" spans="1:12" x14ac:dyDescent="0.25">
      <c r="A30" s="5">
        <v>46288</v>
      </c>
      <c r="B30" s="7">
        <f>WEEKDAY(Tbl_KBBB[[#This Row],[Datum_KBBB]],11)</f>
        <v>3</v>
      </c>
      <c r="C30" s="29">
        <v>3</v>
      </c>
      <c r="E30" s="57">
        <v>0.8125</v>
      </c>
      <c r="F30" s="32" t="s">
        <v>708</v>
      </c>
      <c r="G30" s="64" t="s">
        <v>682</v>
      </c>
      <c r="H30" s="26" t="s">
        <v>695</v>
      </c>
      <c r="I30" s="4" t="str">
        <f>_xlfn.CONCAT(Tbl_KBBB[[#This Row],[Thuis]]," - ",Tbl_KBBB[[#This Row],[Uit]],"- - &gt;",Tbl_KBBB[[#This Row],[Opmerking]])</f>
        <v>De Middel 9 - BC Calypso- - &gt;ADL 123219</v>
      </c>
      <c r="J30" s="4" t="str">
        <f t="shared" si="0"/>
        <v>AD 9</v>
      </c>
      <c r="L30"/>
    </row>
    <row r="31" spans="1:12" x14ac:dyDescent="0.25">
      <c r="A31" s="5">
        <v>46288</v>
      </c>
      <c r="B31" s="7">
        <f>WEEKDAY(Tbl_KBBB[[#This Row],[Datum_KBBB]],11)</f>
        <v>3</v>
      </c>
      <c r="C31" s="29">
        <v>1</v>
      </c>
      <c r="E31" s="57">
        <v>0.8125</v>
      </c>
      <c r="F31" s="120" t="s">
        <v>952</v>
      </c>
      <c r="G31" s="120" t="s">
        <v>954</v>
      </c>
      <c r="H31" s="26" t="s">
        <v>951</v>
      </c>
      <c r="I31" s="4" t="str">
        <f>_xlfn.CONCAT(Tbl_KBBB[[#This Row],[Thuis]]," - ",Tbl_KBBB[[#This Row],[Uit]],"- - &gt;",Tbl_KBBB[[#This Row],[Opmerking]])</f>
        <v>CLOOTS J - HARZE F - VTHIELEN A- - &gt;IndVL170-240</v>
      </c>
      <c r="J31" s="4" t="e">
        <f>IF(COUNTIF(#REF!,"*MIDDEL*")&gt;0,LEFT(H31,2)&amp;" "&amp;VALUE(RIGHT(TRIM(#REF!),1)),H31)</f>
        <v>#REF!</v>
      </c>
      <c r="L31"/>
    </row>
    <row r="32" spans="1:12" x14ac:dyDescent="0.25">
      <c r="A32" s="5">
        <v>46288</v>
      </c>
      <c r="B32" s="7">
        <f>WEEKDAY(Tbl_KBBB[[#This Row],[Datum_KBBB]],11)</f>
        <v>3</v>
      </c>
      <c r="C32" s="29">
        <v>5</v>
      </c>
      <c r="E32" s="57">
        <v>0.8125</v>
      </c>
      <c r="F32" s="120" t="s">
        <v>953</v>
      </c>
      <c r="G32" s="120" t="s">
        <v>954</v>
      </c>
      <c r="H32" s="26" t="s">
        <v>951</v>
      </c>
      <c r="I32" s="4" t="str">
        <f>_xlfn.CONCAT(Tbl_KBBB[[#This Row],[Thuis]]," - ",Tbl_KBBB[[#This Row],[Uit]],"- - &gt;",Tbl_KBBB[[#This Row],[Opmerking]])</f>
        <v>LOOS M - HARZE F - VTHIELEN A- - &gt;IndVL170-240</v>
      </c>
      <c r="J32" s="4" t="e">
        <f>IF(COUNTIF(#REF!,"*MIDDEL*")&gt;0,LEFT(H32,2)&amp;" "&amp;VALUE(RIGHT(TRIM(#REF!),1)),H32)</f>
        <v>#REF!</v>
      </c>
      <c r="L32"/>
    </row>
    <row r="33" spans="1:12" x14ac:dyDescent="0.25">
      <c r="A33" s="5">
        <v>46289</v>
      </c>
      <c r="B33" s="7">
        <f>WEEKDAY(Tbl_KBBB[[#This Row],[Datum_KBBB]],11)</f>
        <v>4</v>
      </c>
      <c r="C33" s="29">
        <v>5</v>
      </c>
      <c r="E33" s="57" t="s">
        <v>887</v>
      </c>
      <c r="F33" s="32" t="s">
        <v>891</v>
      </c>
      <c r="G33" s="120" t="s">
        <v>893</v>
      </c>
      <c r="H33" s="26" t="s">
        <v>894</v>
      </c>
      <c r="I33" s="4" t="str">
        <f>_xlfn.CONCAT(Tbl_KBBB[[#This Row],[Thuis]]," - ",Tbl_KBBB[[#This Row],[Uit]],"- - &gt;",Tbl_KBBB[[#This Row],[Opmerking]])</f>
        <v>Goetkint M. - SCHURMANN J. - VDHeuvel L.- - &gt;IndVl_45-60</v>
      </c>
      <c r="J33" t="str">
        <f t="shared" ref="J33:J96" si="1">IF(COUNTIF(F33,"*MIDDEL*")&gt;0,LEFT(H33,2)&amp;" "&amp;VALUE(RIGHT(TRIM(F33),1)),H33)</f>
        <v>IndVl_45-60</v>
      </c>
      <c r="L33"/>
    </row>
    <row r="34" spans="1:12" x14ac:dyDescent="0.25">
      <c r="A34" s="5">
        <v>46289</v>
      </c>
      <c r="B34" s="7">
        <f>WEEKDAY(Tbl_KBBB[[#This Row],[Datum_KBBB]],11)</f>
        <v>4</v>
      </c>
      <c r="C34" s="29">
        <v>3</v>
      </c>
      <c r="E34" s="57" t="s">
        <v>887</v>
      </c>
      <c r="F34" s="32" t="s">
        <v>892</v>
      </c>
      <c r="G34" s="120" t="s">
        <v>893</v>
      </c>
      <c r="H34" s="26" t="s">
        <v>894</v>
      </c>
      <c r="I34" s="4" t="str">
        <f>_xlfn.CONCAT(Tbl_KBBB[[#This Row],[Thuis]]," - ",Tbl_KBBB[[#This Row],[Uit]],"- - &gt;",Tbl_KBBB[[#This Row],[Opmerking]])</f>
        <v>Francken R. - SCHURMANN J. - VDHeuvel L.- - &gt;IndVl_45-60</v>
      </c>
      <c r="J34" t="str">
        <f t="shared" si="1"/>
        <v>IndVl_45-60</v>
      </c>
      <c r="L34"/>
    </row>
    <row r="35" spans="1:12" x14ac:dyDescent="0.25">
      <c r="A35" s="5">
        <v>46290</v>
      </c>
      <c r="B35" s="7">
        <f>WEEKDAY(Tbl_KBBB[[#This Row],[Datum_KBBB]],11)</f>
        <v>5</v>
      </c>
      <c r="C35" s="29">
        <v>4</v>
      </c>
      <c r="D35" s="4">
        <v>4</v>
      </c>
      <c r="E35" s="57" t="s">
        <v>180</v>
      </c>
      <c r="F35" s="32" t="s">
        <v>220</v>
      </c>
      <c r="G35" s="3" t="s">
        <v>177</v>
      </c>
      <c r="H35" s="26" t="s">
        <v>227</v>
      </c>
      <c r="I35" s="4" t="str">
        <f>_xlfn.CONCAT(Tbl_KBBB[[#This Row],[Thuis]]," - ",Tbl_KBBB[[#This Row],[Uit]],"- - &gt;",Tbl_KBBB[[#This Row],[Opmerking]])</f>
        <v>De Middel 2 - Den Thys- - &gt;KAPU-2</v>
      </c>
      <c r="J35" t="str">
        <f t="shared" si="1"/>
        <v>KA 2</v>
      </c>
      <c r="L35"/>
    </row>
    <row r="36" spans="1:12" x14ac:dyDescent="0.25">
      <c r="A36" s="5">
        <v>46290</v>
      </c>
      <c r="B36" s="7">
        <f>WEEKDAY(Tbl_KBBB[[#This Row],[Datum_KBBB]],11)</f>
        <v>5</v>
      </c>
      <c r="C36" s="29">
        <v>5</v>
      </c>
      <c r="D36" s="4">
        <v>5</v>
      </c>
      <c r="E36" s="57" t="s">
        <v>180</v>
      </c>
      <c r="F36" s="32" t="s">
        <v>220</v>
      </c>
      <c r="G36" s="3" t="s">
        <v>177</v>
      </c>
      <c r="H36" s="26" t="s">
        <v>227</v>
      </c>
      <c r="I36" s="4" t="str">
        <f>_xlfn.CONCAT(Tbl_KBBB[[#This Row],[Thuis]]," - ",Tbl_KBBB[[#This Row],[Uit]],"- - &gt;",Tbl_KBBB[[#This Row],[Opmerking]])</f>
        <v>De Middel 2 - Den Thys- - &gt;KAPU-2</v>
      </c>
      <c r="J36" t="str">
        <f t="shared" si="1"/>
        <v>KA 2</v>
      </c>
      <c r="L36"/>
    </row>
    <row r="37" spans="1:12" x14ac:dyDescent="0.25">
      <c r="A37" s="5">
        <v>46290</v>
      </c>
      <c r="B37" s="7">
        <f>WEEKDAY(Tbl_KBBB[[#This Row],[Datum_KBBB]],11)</f>
        <v>5</v>
      </c>
      <c r="C37" s="29">
        <v>2</v>
      </c>
      <c r="D37" s="4">
        <v>2</v>
      </c>
      <c r="E37" s="57" t="s">
        <v>180</v>
      </c>
      <c r="F37" s="32" t="s">
        <v>229</v>
      </c>
      <c r="G37" s="3" t="s">
        <v>230</v>
      </c>
      <c r="H37" s="26" t="s">
        <v>767</v>
      </c>
      <c r="I37" s="4" t="str">
        <f>_xlfn.CONCAT(Tbl_KBBB[[#This Row],[Thuis]]," - ",Tbl_KBBB[[#This Row],[Uit]],"- - &gt;",Tbl_KBBB[[#This Row],[Opmerking]])</f>
        <v>MIDDEL 1 - BIEZEN 2- - &gt;KPU-1</v>
      </c>
      <c r="J37" t="str">
        <f t="shared" si="1"/>
        <v>KP 1</v>
      </c>
      <c r="L37"/>
    </row>
    <row r="38" spans="1:12" x14ac:dyDescent="0.25">
      <c r="A38" s="5">
        <v>46290</v>
      </c>
      <c r="B38" s="7">
        <f>WEEKDAY(Tbl_KBBB[[#This Row],[Datum_KBBB]],11)</f>
        <v>5</v>
      </c>
      <c r="C38" s="29">
        <v>1</v>
      </c>
      <c r="D38" s="4">
        <v>1</v>
      </c>
      <c r="E38" s="57" t="s">
        <v>180</v>
      </c>
      <c r="F38" s="32" t="s">
        <v>229</v>
      </c>
      <c r="G38" s="3" t="s">
        <v>230</v>
      </c>
      <c r="H38" s="26" t="s">
        <v>767</v>
      </c>
      <c r="I38" s="4" t="str">
        <f>_xlfn.CONCAT(Tbl_KBBB[[#This Row],[Thuis]]," - ",Tbl_KBBB[[#This Row],[Uit]],"- - &gt;",Tbl_KBBB[[#This Row],[Opmerking]])</f>
        <v>MIDDEL 1 - BIEZEN 2- - &gt;KPU-1</v>
      </c>
      <c r="J38" t="str">
        <f t="shared" si="1"/>
        <v>KP 1</v>
      </c>
      <c r="L38"/>
    </row>
    <row r="39" spans="1:12" x14ac:dyDescent="0.25">
      <c r="A39" s="5">
        <v>46291</v>
      </c>
      <c r="B39" s="7">
        <f>WEEKDAY(Tbl_KBBB[[#This Row],[Datum_KBBB]],11)</f>
        <v>6</v>
      </c>
      <c r="C39" s="29">
        <v>1</v>
      </c>
      <c r="D39" s="4">
        <v>1</v>
      </c>
      <c r="E39" s="57" t="s">
        <v>180</v>
      </c>
      <c r="F39" s="32" t="s">
        <v>617</v>
      </c>
      <c r="G39" s="3" t="s">
        <v>174</v>
      </c>
      <c r="H39" s="26" t="s">
        <v>211</v>
      </c>
      <c r="I39" s="4" t="str">
        <f>_xlfn.CONCAT(Tbl_KBBB[[#This Row],[Thuis]]," - ",Tbl_KBBB[[#This Row],[Uit]],"- - &gt;",Tbl_KBBB[[#This Row],[Opmerking]])</f>
        <v>DE MIDDEL 1  - Starrenhof- - &gt;PDF</v>
      </c>
      <c r="J39" t="str">
        <f t="shared" si="1"/>
        <v>PD 1</v>
      </c>
      <c r="L39"/>
    </row>
    <row r="40" spans="1:12" x14ac:dyDescent="0.25">
      <c r="A40" s="5">
        <v>46291</v>
      </c>
      <c r="B40" s="7">
        <f>WEEKDAY(Tbl_KBBB[[#This Row],[Datum_KBBB]],11)</f>
        <v>6</v>
      </c>
      <c r="C40" s="29">
        <v>2</v>
      </c>
      <c r="D40" s="4">
        <v>2</v>
      </c>
      <c r="E40" s="57" t="s">
        <v>180</v>
      </c>
      <c r="F40" s="32" t="s">
        <v>617</v>
      </c>
      <c r="G40" s="3" t="s">
        <v>174</v>
      </c>
      <c r="H40" s="26" t="s">
        <v>211</v>
      </c>
      <c r="I40" s="4" t="str">
        <f>_xlfn.CONCAT(Tbl_KBBB[[#This Row],[Thuis]]," - ",Tbl_KBBB[[#This Row],[Uit]],"- - &gt;",Tbl_KBBB[[#This Row],[Opmerking]])</f>
        <v>DE MIDDEL 1  - Starrenhof- - &gt;PDF</v>
      </c>
      <c r="J40" t="str">
        <f t="shared" si="1"/>
        <v>PD 1</v>
      </c>
      <c r="L40"/>
    </row>
    <row r="41" spans="1:12" x14ac:dyDescent="0.25">
      <c r="A41" s="5">
        <v>46293</v>
      </c>
      <c r="B41" s="7">
        <f>WEEKDAY(Tbl_KBBB[[#This Row],[Datum_KBBB]],11)</f>
        <v>1</v>
      </c>
      <c r="C41" s="29">
        <v>1</v>
      </c>
      <c r="D41" s="4">
        <v>5</v>
      </c>
      <c r="E41" s="57">
        <v>0.8125</v>
      </c>
      <c r="F41" s="32" t="s">
        <v>423</v>
      </c>
      <c r="G41" s="3" t="s">
        <v>435</v>
      </c>
      <c r="H41" s="26" t="s">
        <v>463</v>
      </c>
      <c r="I41" s="4" t="str">
        <f>_xlfn.CONCAT(Tbl_KBBB[[#This Row],[Thuis]]," - ",Tbl_KBBB[[#This Row],[Uit]],"- - &gt;",Tbl_KBBB[[#This Row],[Opmerking]])</f>
        <v>DE MIDDEL 2  - GOBBENDONCKSE 1 - - &gt;BA2B022</v>
      </c>
      <c r="J41" t="str">
        <f t="shared" si="1"/>
        <v>BA 2</v>
      </c>
      <c r="L41"/>
    </row>
    <row r="42" spans="1:12" x14ac:dyDescent="0.25">
      <c r="A42" s="5">
        <v>46294</v>
      </c>
      <c r="B42" s="7">
        <f>WEEKDAY(Tbl_KBBB[[#This Row],[Datum_KBBB]],11)</f>
        <v>2</v>
      </c>
      <c r="C42" s="29">
        <v>5</v>
      </c>
      <c r="D42" s="4">
        <v>5</v>
      </c>
      <c r="E42" s="57">
        <v>0.8125</v>
      </c>
      <c r="F42" s="32" t="s">
        <v>317</v>
      </c>
      <c r="G42" s="3" t="s">
        <v>339</v>
      </c>
      <c r="H42" s="26" t="s">
        <v>338</v>
      </c>
      <c r="I42" s="4" t="str">
        <f>_xlfn.CONCAT(Tbl_KBBB[[#This Row],[Thuis]]," - ",Tbl_KBBB[[#This Row],[Uit]],"- - &gt;",Tbl_KBBB[[#This Row],[Opmerking]])</f>
        <v>DE MIDDEL 1  - BC DE KERN 1 - - &gt;DK2D024</v>
      </c>
      <c r="J42" t="str">
        <f t="shared" si="1"/>
        <v>DK 1</v>
      </c>
      <c r="L42"/>
    </row>
    <row r="43" spans="1:12" x14ac:dyDescent="0.25">
      <c r="A43" s="5">
        <v>46295</v>
      </c>
      <c r="B43" s="7">
        <f>WEEKDAY(Tbl_KBBB[[#This Row],[Datum_KBBB]],11)</f>
        <v>3</v>
      </c>
      <c r="C43" s="29">
        <v>5</v>
      </c>
      <c r="D43" s="4">
        <v>5</v>
      </c>
      <c r="E43" s="57">
        <v>0.8125</v>
      </c>
      <c r="F43" s="32" t="s">
        <v>377</v>
      </c>
      <c r="G43" s="3" t="s">
        <v>435</v>
      </c>
      <c r="H43" s="26" t="s">
        <v>595</v>
      </c>
      <c r="I43" s="4" t="str">
        <f>_xlfn.CONCAT(Tbl_KBBB[[#This Row],[Thuis]]," - ",Tbl_KBBB[[#This Row],[Uit]],"- - &gt;",Tbl_KBBB[[#This Row],[Opmerking]])</f>
        <v>DE MIDDEL 5  - GOBBENDONCKSE 1 - - &gt;VL2035</v>
      </c>
      <c r="J43" t="str">
        <f t="shared" si="1"/>
        <v>VL 5</v>
      </c>
      <c r="L43"/>
    </row>
    <row r="44" spans="1:12" x14ac:dyDescent="0.25">
      <c r="A44" s="5">
        <v>46296</v>
      </c>
      <c r="B44" s="7">
        <f>WEEKDAY(Tbl_KBBB[[#This Row],[Datum_KBBB]],11)</f>
        <v>4</v>
      </c>
      <c r="C44" s="29">
        <v>5</v>
      </c>
      <c r="D44" s="4">
        <v>5</v>
      </c>
      <c r="E44" s="57">
        <v>0.8125</v>
      </c>
      <c r="F44" s="32" t="s">
        <v>317</v>
      </c>
      <c r="G44" s="3" t="s">
        <v>355</v>
      </c>
      <c r="H44" s="26" t="s">
        <v>387</v>
      </c>
      <c r="I44" s="4" t="str">
        <f>_xlfn.CONCAT(Tbl_KBBB[[#This Row],[Thuis]]," - ",Tbl_KBBB[[#This Row],[Uit]],"- - &gt;",Tbl_KBBB[[#This Row],[Opmerking]])</f>
        <v>DE MIDDEL 1  - BC OP DE MEIR 1 - - &gt;BA2A028</v>
      </c>
      <c r="J44" t="str">
        <f t="shared" si="1"/>
        <v>BA 1</v>
      </c>
      <c r="L44"/>
    </row>
    <row r="45" spans="1:12" x14ac:dyDescent="0.25">
      <c r="A45" s="5">
        <v>46297</v>
      </c>
      <c r="B45" s="7">
        <f>WEEKDAY(Tbl_KBBB[[#This Row],[Datum_KBBB]],11)</f>
        <v>5</v>
      </c>
      <c r="C45" s="29">
        <v>5</v>
      </c>
      <c r="D45" s="4">
        <v>5</v>
      </c>
      <c r="E45" s="57">
        <v>0.8125</v>
      </c>
      <c r="F45" s="32" t="s">
        <v>286</v>
      </c>
      <c r="G45" s="3" t="s">
        <v>290</v>
      </c>
      <c r="H45" s="26" t="s">
        <v>289</v>
      </c>
      <c r="I45" s="4" t="str">
        <f>_xlfn.CONCAT(Tbl_KBBB[[#This Row],[Thuis]]," - ",Tbl_KBBB[[#This Row],[Uit]],"- - &gt;",Tbl_KBBB[[#This Row],[Opmerking]])</f>
        <v>DE MIDDEL 2  - BC KAPELSE 2 - - &gt;DK2B028</v>
      </c>
      <c r="J45" t="str">
        <f t="shared" si="1"/>
        <v>DK 2</v>
      </c>
      <c r="L45"/>
    </row>
    <row r="46" spans="1:12" x14ac:dyDescent="0.25">
      <c r="A46" s="59">
        <v>46297</v>
      </c>
      <c r="B46" s="7">
        <f>WEEKDAY(Tbl_KBBB[[#This Row],[Datum_KBBB]],11)</f>
        <v>5</v>
      </c>
      <c r="C46" s="60">
        <v>1</v>
      </c>
      <c r="D46" s="61">
        <v>3</v>
      </c>
      <c r="E46" s="57">
        <v>0.8125</v>
      </c>
      <c r="F46" t="s">
        <v>617</v>
      </c>
      <c r="G46" t="s">
        <v>364</v>
      </c>
      <c r="H46" s="62" t="s">
        <v>618</v>
      </c>
      <c r="I46" s="4" t="str">
        <f>_xlfn.CONCAT(Tbl_KBBB[[#This Row],[Thuis]]," - ",Tbl_KBBB[[#This Row],[Uit]],"- - &gt;",Tbl_KBBB[[#This Row],[Opmerking]])</f>
        <v>DE MIDDEL 1  - SCHIL-DORP 2 - - &gt;KA014</v>
      </c>
      <c r="J46" t="str">
        <f t="shared" si="1"/>
        <v>KA 1</v>
      </c>
      <c r="L46"/>
    </row>
    <row r="47" spans="1:12" x14ac:dyDescent="0.25">
      <c r="A47" s="5">
        <v>46300</v>
      </c>
      <c r="B47" s="7">
        <f>WEEKDAY(Tbl_KBBB[[#This Row],[Datum_KBBB]],11)</f>
        <v>1</v>
      </c>
      <c r="C47" s="29">
        <v>5</v>
      </c>
      <c r="D47" s="4">
        <v>5</v>
      </c>
      <c r="E47" s="57">
        <v>0.8125</v>
      </c>
      <c r="F47" s="32" t="s">
        <v>317</v>
      </c>
      <c r="G47" s="3" t="s">
        <v>437</v>
      </c>
      <c r="H47" s="26" t="s">
        <v>519</v>
      </c>
      <c r="I47" s="4" t="str">
        <f>_xlfn.CONCAT(Tbl_KBBB[[#This Row],[Thuis]]," - ",Tbl_KBBB[[#This Row],[Uit]],"- - &gt;",Tbl_KBBB[[#This Row],[Opmerking]])</f>
        <v>DE MIDDEL 1  - K.O.T. MEER 1 - - &gt;VL1026</v>
      </c>
      <c r="J47" t="str">
        <f t="shared" si="1"/>
        <v>VL 1</v>
      </c>
      <c r="L47"/>
    </row>
    <row r="48" spans="1:12" x14ac:dyDescent="0.25">
      <c r="A48" s="5">
        <v>46300</v>
      </c>
      <c r="B48" s="7">
        <f>WEEKDAY(Tbl_KBBB[[#This Row],[Datum_KBBB]],11)</f>
        <v>1</v>
      </c>
      <c r="C48" s="29">
        <v>3</v>
      </c>
      <c r="E48" s="57" t="s">
        <v>887</v>
      </c>
      <c r="F48" s="32" t="s">
        <v>895</v>
      </c>
      <c r="G48" s="120" t="s">
        <v>896</v>
      </c>
      <c r="H48" s="26" t="s">
        <v>894</v>
      </c>
      <c r="I48" s="4" t="str">
        <f>_xlfn.CONCAT(Tbl_KBBB[[#This Row],[Thuis]]," - ",Tbl_KBBB[[#This Row],[Uit]],"- - &gt;",Tbl_KBBB[[#This Row],[Opmerking]])</f>
        <v>Wierix H. - BORREMANS M. - Heirbaut G.- - &gt;IndVl_45-60</v>
      </c>
      <c r="J48" s="4" t="str">
        <f t="shared" si="1"/>
        <v>IndVl_45-60</v>
      </c>
      <c r="L48"/>
    </row>
    <row r="49" spans="1:12" x14ac:dyDescent="0.25">
      <c r="A49" s="5">
        <v>46302</v>
      </c>
      <c r="B49" s="7">
        <f>WEEKDAY(Tbl_KBBB[[#This Row],[Datum_KBBB]],11)</f>
        <v>3</v>
      </c>
      <c r="C49" s="29">
        <v>3</v>
      </c>
      <c r="E49" s="57">
        <v>0.8125</v>
      </c>
      <c r="F49" s="32" t="s">
        <v>708</v>
      </c>
      <c r="G49" s="64" t="s">
        <v>683</v>
      </c>
      <c r="H49" s="26" t="s">
        <v>696</v>
      </c>
      <c r="I49" s="4" t="str">
        <f>_xlfn.CONCAT(Tbl_KBBB[[#This Row],[Thuis]]," - ",Tbl_KBBB[[#This Row],[Uit]],"- - &gt;",Tbl_KBBB[[#This Row],[Opmerking]])</f>
        <v>De Middel 9 - ADL De Leug 1- - &gt;ADL 123231</v>
      </c>
      <c r="J49" s="4" t="str">
        <f t="shared" si="1"/>
        <v>AD 9</v>
      </c>
      <c r="L49"/>
    </row>
    <row r="50" spans="1:12" x14ac:dyDescent="0.25">
      <c r="A50" s="5">
        <v>46303</v>
      </c>
      <c r="B50" s="7">
        <f>WEEKDAY(Tbl_KBBB[[#This Row],[Datum_KBBB]],11)</f>
        <v>4</v>
      </c>
      <c r="C50" s="29">
        <v>3</v>
      </c>
      <c r="D50" s="4">
        <v>2</v>
      </c>
      <c r="E50" s="57">
        <v>0.8125</v>
      </c>
      <c r="F50" s="32" t="s">
        <v>612</v>
      </c>
      <c r="G50" s="3" t="s">
        <v>609</v>
      </c>
      <c r="H50" s="26" t="s">
        <v>853</v>
      </c>
      <c r="I50" s="4" t="str">
        <f>_xlfn.CONCAT(Tbl_KBBB[[#This Row],[Thuis]]," - ",Tbl_KBBB[[#This Row],[Uit]],"- - &gt;",Tbl_KBBB[[#This Row],[Opmerking]])</f>
        <v>De Middel 3  - Den Eik 2 - - &gt;VH1013</v>
      </c>
      <c r="J50" t="str">
        <f t="shared" si="1"/>
        <v>VH 3</v>
      </c>
      <c r="L50"/>
    </row>
    <row r="51" spans="1:12" x14ac:dyDescent="0.25">
      <c r="A51" s="5">
        <v>46304</v>
      </c>
      <c r="B51" s="7">
        <f>WEEKDAY(Tbl_KBBB[[#This Row],[Datum_KBBB]],11)</f>
        <v>5</v>
      </c>
      <c r="C51" s="29">
        <v>4</v>
      </c>
      <c r="D51" s="4">
        <v>4</v>
      </c>
      <c r="E51" s="57" t="s">
        <v>180</v>
      </c>
      <c r="F51" s="32" t="s">
        <v>220</v>
      </c>
      <c r="G51" s="3" t="s">
        <v>173</v>
      </c>
      <c r="H51" s="26" t="s">
        <v>227</v>
      </c>
      <c r="I51" s="4" t="str">
        <f>_xlfn.CONCAT(Tbl_KBBB[[#This Row],[Thuis]]," - ",Tbl_KBBB[[#This Row],[Uit]],"- - &gt;",Tbl_KBBB[[#This Row],[Opmerking]])</f>
        <v>De Middel 2 - Hazeduinen- - &gt;KAPU-2</v>
      </c>
      <c r="J51" t="str">
        <f t="shared" si="1"/>
        <v>KA 2</v>
      </c>
      <c r="L51"/>
    </row>
    <row r="52" spans="1:12" x14ac:dyDescent="0.25">
      <c r="A52" s="5">
        <v>46304</v>
      </c>
      <c r="B52" s="7">
        <f>WEEKDAY(Tbl_KBBB[[#This Row],[Datum_KBBB]],11)</f>
        <v>5</v>
      </c>
      <c r="C52" s="29">
        <v>5</v>
      </c>
      <c r="D52" s="4">
        <v>5</v>
      </c>
      <c r="E52" s="57" t="s">
        <v>180</v>
      </c>
      <c r="F52" s="32" t="s">
        <v>220</v>
      </c>
      <c r="G52" s="3" t="s">
        <v>173</v>
      </c>
      <c r="H52" s="26" t="s">
        <v>227</v>
      </c>
      <c r="I52" s="4" t="str">
        <f>_xlfn.CONCAT(Tbl_KBBB[[#This Row],[Thuis]]," - ",Tbl_KBBB[[#This Row],[Uit]],"- - &gt;",Tbl_KBBB[[#This Row],[Opmerking]])</f>
        <v>De Middel 2 - Hazeduinen- - &gt;KAPU-2</v>
      </c>
      <c r="J52" t="str">
        <f t="shared" si="1"/>
        <v>KA 2</v>
      </c>
      <c r="L52"/>
    </row>
    <row r="53" spans="1:12" x14ac:dyDescent="0.25">
      <c r="A53" s="5">
        <v>46304</v>
      </c>
      <c r="B53" s="7">
        <f>WEEKDAY(Tbl_KBBB[[#This Row],[Datum_KBBB]],11)</f>
        <v>5</v>
      </c>
      <c r="C53" s="29">
        <v>2</v>
      </c>
      <c r="D53" s="4">
        <v>2</v>
      </c>
      <c r="E53" s="57" t="s">
        <v>180</v>
      </c>
      <c r="F53" s="32" t="s">
        <v>229</v>
      </c>
      <c r="G53" s="3" t="s">
        <v>237</v>
      </c>
      <c r="H53" s="26" t="s">
        <v>767</v>
      </c>
      <c r="I53" s="4" t="str">
        <f>_xlfn.CONCAT(Tbl_KBBB[[#This Row],[Thuis]]," - ",Tbl_KBBB[[#This Row],[Uit]],"- - &gt;",Tbl_KBBB[[#This Row],[Opmerking]])</f>
        <v>MIDDEL 1 - WIT PAARD- - &gt;KPU-1</v>
      </c>
      <c r="J53" t="str">
        <f t="shared" si="1"/>
        <v>KP 1</v>
      </c>
      <c r="L53"/>
    </row>
    <row r="54" spans="1:12" x14ac:dyDescent="0.25">
      <c r="A54" s="5">
        <v>46304</v>
      </c>
      <c r="B54" s="7">
        <f>WEEKDAY(Tbl_KBBB[[#This Row],[Datum_KBBB]],11)</f>
        <v>5</v>
      </c>
      <c r="C54" s="29">
        <v>1</v>
      </c>
      <c r="D54" s="4">
        <v>1</v>
      </c>
      <c r="E54" s="57" t="s">
        <v>180</v>
      </c>
      <c r="F54" s="32" t="s">
        <v>229</v>
      </c>
      <c r="G54" s="3" t="s">
        <v>237</v>
      </c>
      <c r="H54" s="26" t="s">
        <v>767</v>
      </c>
      <c r="I54" s="4" t="str">
        <f>_xlfn.CONCAT(Tbl_KBBB[[#This Row],[Thuis]]," - ",Tbl_KBBB[[#This Row],[Uit]],"- - &gt;",Tbl_KBBB[[#This Row],[Opmerking]])</f>
        <v>MIDDEL 1 - WIT PAARD- - &gt;KPU-1</v>
      </c>
      <c r="J54" t="str">
        <f t="shared" si="1"/>
        <v>KP 1</v>
      </c>
      <c r="L54"/>
    </row>
    <row r="55" spans="1:12" x14ac:dyDescent="0.25">
      <c r="A55" s="5">
        <v>46306</v>
      </c>
      <c r="C55" s="29">
        <v>1</v>
      </c>
      <c r="E55" s="57">
        <v>0.8125</v>
      </c>
      <c r="F55" s="120" t="s">
        <v>915</v>
      </c>
      <c r="G55" s="120" t="s">
        <v>916</v>
      </c>
      <c r="H55" s="26" t="s">
        <v>914</v>
      </c>
      <c r="I55" s="4" t="str">
        <f>_xlfn.CONCAT(Tbl_KBBB[[#This Row],[Thuis]]," - ",Tbl_KBBB[[#This Row],[Uit]],"- - &gt;",Tbl_KBBB[[#This Row],[Opmerking]])</f>
        <v>SCHENK A - BOELS P - Versonnen L- - &gt;IndVL70-95</v>
      </c>
      <c r="J55" t="str">
        <f t="shared" si="1"/>
        <v>IndVL70-95</v>
      </c>
      <c r="L55"/>
    </row>
    <row r="56" spans="1:12" x14ac:dyDescent="0.25">
      <c r="A56" s="5">
        <v>46306</v>
      </c>
      <c r="B56" s="7">
        <f>WEEKDAY(Tbl_KBBB[[#This Row],[Datum_KBBB]],11)</f>
        <v>7</v>
      </c>
      <c r="C56" s="29">
        <v>3</v>
      </c>
      <c r="E56" s="57">
        <v>0.8125</v>
      </c>
      <c r="F56" s="120" t="s">
        <v>912</v>
      </c>
      <c r="G56" s="120" t="s">
        <v>917</v>
      </c>
      <c r="H56" s="26" t="s">
        <v>914</v>
      </c>
      <c r="I56" s="4" t="str">
        <f>_xlfn.CONCAT(Tbl_KBBB[[#This Row],[Thuis]]," - ",Tbl_KBBB[[#This Row],[Uit]],"- - &gt;",Tbl_KBBB[[#This Row],[Opmerking]])</f>
        <v>DONKERS Ludo - VERSONNEN L - Vmeensel T- - &gt;IndVL70-95</v>
      </c>
      <c r="J56" s="4" t="str">
        <f t="shared" si="1"/>
        <v>IndVL70-95</v>
      </c>
      <c r="L56"/>
    </row>
    <row r="57" spans="1:12" x14ac:dyDescent="0.25">
      <c r="A57" s="5">
        <v>46306</v>
      </c>
      <c r="B57" s="7">
        <f>WEEKDAY(Tbl_KBBB[[#This Row],[Datum_KBBB]],11)</f>
        <v>7</v>
      </c>
      <c r="C57" s="29">
        <v>5</v>
      </c>
      <c r="E57" s="57">
        <v>0.8125</v>
      </c>
      <c r="F57" s="120" t="s">
        <v>913</v>
      </c>
      <c r="G57" s="120" t="s">
        <v>918</v>
      </c>
      <c r="H57" s="26" t="s">
        <v>914</v>
      </c>
      <c r="I57" s="4" t="str">
        <f>_xlfn.CONCAT(Tbl_KBBB[[#This Row],[Thuis]]," - ",Tbl_KBBB[[#This Row],[Uit]],"- - &gt;",Tbl_KBBB[[#This Row],[Opmerking]])</f>
        <v>VAN GILS Paul - VAN MEENSEL T - Boels P- - &gt;IndVL70-95</v>
      </c>
      <c r="J57" s="4" t="str">
        <f t="shared" si="1"/>
        <v>IndVL70-95</v>
      </c>
      <c r="L57"/>
    </row>
    <row r="58" spans="1:12" x14ac:dyDescent="0.25">
      <c r="A58" s="5">
        <v>46307</v>
      </c>
      <c r="B58" s="7">
        <f>WEEKDAY(Tbl_KBBB[[#This Row],[Datum_KBBB]],11)</f>
        <v>1</v>
      </c>
      <c r="C58" s="29">
        <v>3</v>
      </c>
      <c r="D58" s="4">
        <v>3</v>
      </c>
      <c r="E58" s="57">
        <v>0.8125</v>
      </c>
      <c r="F58" s="32" t="s">
        <v>366</v>
      </c>
      <c r="G58" s="3" t="s">
        <v>435</v>
      </c>
      <c r="H58" s="26" t="s">
        <v>582</v>
      </c>
      <c r="I58" s="4" t="str">
        <f>_xlfn.CONCAT(Tbl_KBBB[[#This Row],[Thuis]]," - ",Tbl_KBBB[[#This Row],[Uit]],"- - &gt;",Tbl_KBBB[[#This Row],[Opmerking]])</f>
        <v>DE MIDDEL 3  - GOBBENDONCKSE 1 - - &gt;VL2038</v>
      </c>
      <c r="J58" t="str">
        <f t="shared" si="1"/>
        <v>VL 3</v>
      </c>
      <c r="L58"/>
    </row>
    <row r="59" spans="1:12" x14ac:dyDescent="0.25">
      <c r="A59" s="5">
        <v>46308</v>
      </c>
      <c r="B59" s="7">
        <f>WEEKDAY(Tbl_KBBB[[#This Row],[Datum_KBBB]],11)</f>
        <v>2</v>
      </c>
      <c r="C59" s="29">
        <v>1</v>
      </c>
      <c r="D59" s="4">
        <v>1</v>
      </c>
      <c r="E59" s="57">
        <v>0.8125</v>
      </c>
      <c r="F59" s="32" t="s">
        <v>441</v>
      </c>
      <c r="G59" s="3" t="s">
        <v>184</v>
      </c>
      <c r="H59" s="26" t="s">
        <v>529</v>
      </c>
      <c r="I59" s="4" t="str">
        <f>_xlfn.CONCAT(Tbl_KBBB[[#This Row],[Thuis]]," - ",Tbl_KBBB[[#This Row],[Uit]],"- - &gt;",Tbl_KBBB[[#This Row],[Opmerking]])</f>
        <v>DE MIDDEL 4  - BC DAF 1 - - &gt;VL1034</v>
      </c>
      <c r="J59" t="str">
        <f t="shared" si="1"/>
        <v>VL 4</v>
      </c>
      <c r="L59"/>
    </row>
    <row r="60" spans="1:12" x14ac:dyDescent="0.25">
      <c r="A60" s="5">
        <v>46309</v>
      </c>
      <c r="B60" s="7">
        <f>WEEKDAY(Tbl_KBBB[[#This Row],[Datum_KBBB]],11)</f>
        <v>3</v>
      </c>
      <c r="C60" s="29">
        <v>3</v>
      </c>
      <c r="E60" s="57">
        <v>0.8125</v>
      </c>
      <c r="F60" s="32" t="s">
        <v>708</v>
      </c>
      <c r="G60" s="64" t="s">
        <v>684</v>
      </c>
      <c r="H60" s="26" t="s">
        <v>697</v>
      </c>
      <c r="I60" s="4" t="str">
        <f>_xlfn.CONCAT(Tbl_KBBB[[#This Row],[Thuis]]," - ",Tbl_KBBB[[#This Row],[Uit]],"- - &gt;",Tbl_KBBB[[#This Row],[Opmerking]])</f>
        <v>De Middel 9 - DBC Ons Huis- - &gt;ADL 123239</v>
      </c>
      <c r="J60" s="4" t="str">
        <f t="shared" si="1"/>
        <v>AD 9</v>
      </c>
      <c r="L60"/>
    </row>
    <row r="61" spans="1:12" x14ac:dyDescent="0.25">
      <c r="A61" s="5">
        <v>46310</v>
      </c>
      <c r="B61" s="7">
        <f>WEEKDAY(Tbl_KBBB[[#This Row],[Datum_KBBB]],11)</f>
        <v>4</v>
      </c>
      <c r="C61" s="29">
        <v>1</v>
      </c>
      <c r="D61" s="4">
        <v>3</v>
      </c>
      <c r="E61" s="57">
        <v>0.8125</v>
      </c>
      <c r="F61" s="32" t="s">
        <v>366</v>
      </c>
      <c r="G61" s="3" t="s">
        <v>294</v>
      </c>
      <c r="H61" s="26" t="s">
        <v>399</v>
      </c>
      <c r="I61" s="4" t="str">
        <f>_xlfn.CONCAT(Tbl_KBBB[[#This Row],[Thuis]]," - ",Tbl_KBBB[[#This Row],[Uit]],"- - &gt;",Tbl_KBBB[[#This Row],[Opmerking]])</f>
        <v>DE MIDDEL 3  - BC BOUWEL 1 - - &gt;BA2A030</v>
      </c>
      <c r="J61" t="str">
        <f t="shared" si="1"/>
        <v>BA 3</v>
      </c>
      <c r="L61"/>
    </row>
    <row r="62" spans="1:12" x14ac:dyDescent="0.25">
      <c r="A62" s="5">
        <v>46310</v>
      </c>
      <c r="B62" s="7">
        <f>WEEKDAY(Tbl_KBBB[[#This Row],[Datum_KBBB]],11)</f>
        <v>4</v>
      </c>
      <c r="C62" s="29">
        <v>5</v>
      </c>
      <c r="D62" s="4">
        <v>5</v>
      </c>
      <c r="E62" s="57">
        <v>0.8125</v>
      </c>
      <c r="F62" s="32" t="s">
        <v>317</v>
      </c>
      <c r="G62" s="3" t="s">
        <v>357</v>
      </c>
      <c r="H62" s="26" t="s">
        <v>388</v>
      </c>
      <c r="I62" s="4" t="str">
        <f>_xlfn.CONCAT(Tbl_KBBB[[#This Row],[Thuis]]," - ",Tbl_KBBB[[#This Row],[Uit]],"- - &gt;",Tbl_KBBB[[#This Row],[Opmerking]])</f>
        <v>DE MIDDEL 1  - DE LEUG 1 - - &gt;BA2A033</v>
      </c>
      <c r="J62" t="str">
        <f t="shared" si="1"/>
        <v>BA 1</v>
      </c>
      <c r="L62"/>
    </row>
    <row r="63" spans="1:12" x14ac:dyDescent="0.25">
      <c r="A63" s="5">
        <v>46310</v>
      </c>
      <c r="B63" s="7">
        <f>WEEKDAY(Tbl_KBBB[[#This Row],[Datum_KBBB]],11)</f>
        <v>4</v>
      </c>
      <c r="C63" s="29">
        <v>3</v>
      </c>
      <c r="D63" s="61">
        <v>3</v>
      </c>
      <c r="E63" s="57">
        <v>0.8125</v>
      </c>
      <c r="F63" s="32" t="s">
        <v>423</v>
      </c>
      <c r="G63" s="3" t="s">
        <v>359</v>
      </c>
      <c r="H63" s="26" t="s">
        <v>632</v>
      </c>
      <c r="I63" s="4" t="str">
        <f>_xlfn.CONCAT(Tbl_KBBB[[#This Row],[Thuis]]," - ",Tbl_KBBB[[#This Row],[Uit]],"- - &gt;",Tbl_KBBB[[#This Row],[Opmerking]])</f>
        <v>DE MIDDEL 2  - DEN EIK 1 - - &gt;KA033</v>
      </c>
      <c r="J63" t="str">
        <f t="shared" si="1"/>
        <v>KA 2</v>
      </c>
      <c r="L63"/>
    </row>
    <row r="64" spans="1:12" x14ac:dyDescent="0.25">
      <c r="A64" s="59">
        <v>46311</v>
      </c>
      <c r="B64" s="7">
        <f>WEEKDAY(Tbl_KBBB[[#This Row],[Datum_KBBB]],11)</f>
        <v>5</v>
      </c>
      <c r="C64" s="60">
        <v>3</v>
      </c>
      <c r="D64" s="61">
        <v>3</v>
      </c>
      <c r="E64" s="57">
        <v>0.8125</v>
      </c>
      <c r="F64" t="s">
        <v>617</v>
      </c>
      <c r="G64" t="s">
        <v>335</v>
      </c>
      <c r="H64" s="62" t="s">
        <v>619</v>
      </c>
      <c r="I64" s="4" t="str">
        <f>_xlfn.CONCAT(Tbl_KBBB[[#This Row],[Thuis]]," - ",Tbl_KBBB[[#This Row],[Uit]],"- - &gt;",Tbl_KBBB[[#This Row],[Opmerking]])</f>
        <v>DE MIDDEL 1  - SCHIL-DORP 1 - - &gt;KA026</v>
      </c>
      <c r="J64" t="str">
        <f t="shared" si="1"/>
        <v>KA 1</v>
      </c>
      <c r="L64"/>
    </row>
    <row r="65" spans="1:12" x14ac:dyDescent="0.25">
      <c r="A65" s="5">
        <v>46314</v>
      </c>
      <c r="B65" s="7">
        <f>WEEKDAY(Tbl_KBBB[[#This Row],[Datum_KBBB]],11)</f>
        <v>1</v>
      </c>
      <c r="C65" s="29">
        <v>2</v>
      </c>
      <c r="D65" s="4">
        <v>2</v>
      </c>
      <c r="E65" s="57">
        <v>0.8125</v>
      </c>
      <c r="F65" s="32" t="s">
        <v>607</v>
      </c>
      <c r="G65" s="3" t="s">
        <v>612</v>
      </c>
      <c r="H65" s="26" t="s">
        <v>855</v>
      </c>
      <c r="I65" s="4" t="str">
        <f>_xlfn.CONCAT(Tbl_KBBB[[#This Row],[Thuis]]," - ",Tbl_KBBB[[#This Row],[Uit]],"- - &gt;",Tbl_KBBB[[#This Row],[Opmerking]])</f>
        <v>De Middel 2  - De Middel 3 - - &gt;VH1019</v>
      </c>
      <c r="J65" t="str">
        <f t="shared" si="1"/>
        <v>VH 2</v>
      </c>
      <c r="L65"/>
    </row>
    <row r="66" spans="1:12" x14ac:dyDescent="0.25">
      <c r="A66" s="5">
        <v>46317</v>
      </c>
      <c r="B66" s="7">
        <f>WEEKDAY(Tbl_KBBB[[#This Row],[Datum_KBBB]],11)</f>
        <v>4</v>
      </c>
      <c r="C66" s="29">
        <v>3</v>
      </c>
      <c r="D66" s="4">
        <v>3</v>
      </c>
      <c r="E66" s="57">
        <v>0.8125</v>
      </c>
      <c r="F66" s="32" t="s">
        <v>606</v>
      </c>
      <c r="G66" s="3" t="s">
        <v>183</v>
      </c>
      <c r="H66" s="26" t="s">
        <v>854</v>
      </c>
      <c r="I66" s="4" t="str">
        <f>_xlfn.CONCAT(Tbl_KBBB[[#This Row],[Thuis]]," - ",Tbl_KBBB[[#This Row],[Uit]],"- - &gt;",Tbl_KBBB[[#This Row],[Opmerking]])</f>
        <v>De Middel 1  - BC De Ster 1 - - &gt;VH1016</v>
      </c>
      <c r="J66" t="str">
        <f t="shared" si="1"/>
        <v>VH 1</v>
      </c>
      <c r="L66"/>
    </row>
    <row r="67" spans="1:12" x14ac:dyDescent="0.25">
      <c r="A67" s="63">
        <v>46318</v>
      </c>
      <c r="B67" s="7">
        <f>WEEKDAY(Tbl_KBBB[[#This Row],[Datum_KBBB]],11)</f>
        <v>5</v>
      </c>
      <c r="C67" s="29">
        <v>4</v>
      </c>
      <c r="D67" s="4">
        <v>4</v>
      </c>
      <c r="E67" s="57">
        <v>0.8125</v>
      </c>
      <c r="F67" s="32" t="s">
        <v>317</v>
      </c>
      <c r="G67" s="3" t="s">
        <v>499</v>
      </c>
      <c r="H67" s="32" t="s">
        <v>709</v>
      </c>
      <c r="I67" s="4" t="str">
        <f>_xlfn.CONCAT(Tbl_KBBB[[#This Row],[Thuis]]," - ",Tbl_KBBB[[#This Row],[Uit]],"- - &gt;",Tbl_KBBB[[#This Row],[Opmerking]])</f>
        <v>DE MIDDEL 1  - BC KAPELSE 1 - - &gt;DM2D030</v>
      </c>
      <c r="J67" s="4" t="str">
        <f t="shared" si="1"/>
        <v>DM 1</v>
      </c>
      <c r="L67"/>
    </row>
    <row r="68" spans="1:12" x14ac:dyDescent="0.25">
      <c r="A68" s="5">
        <v>46321</v>
      </c>
      <c r="B68" s="7">
        <f>WEEKDAY(Tbl_KBBB[[#This Row],[Datum_KBBB]],11)</f>
        <v>1</v>
      </c>
      <c r="C68" s="29">
        <v>3</v>
      </c>
      <c r="D68" s="61">
        <v>3</v>
      </c>
      <c r="E68" s="57">
        <v>0.8125</v>
      </c>
      <c r="F68" s="32" t="s">
        <v>366</v>
      </c>
      <c r="G68" s="3" t="s">
        <v>359</v>
      </c>
      <c r="H68" s="26" t="s">
        <v>642</v>
      </c>
      <c r="I68" s="4" t="str">
        <f>_xlfn.CONCAT(Tbl_KBBB[[#This Row],[Thuis]]," - ",Tbl_KBBB[[#This Row],[Uit]],"- - &gt;",Tbl_KBBB[[#This Row],[Opmerking]])</f>
        <v>DE MIDDEL 3  - DEN EIK 1 - - &gt;KA037</v>
      </c>
      <c r="J68" t="str">
        <f t="shared" si="1"/>
        <v>KA 3</v>
      </c>
      <c r="L68"/>
    </row>
    <row r="69" spans="1:12" x14ac:dyDescent="0.25">
      <c r="A69" s="5">
        <v>46321</v>
      </c>
      <c r="B69" s="7">
        <f>WEEKDAY(Tbl_KBBB[[#This Row],[Datum_KBBB]],11)</f>
        <v>1</v>
      </c>
      <c r="C69" s="29">
        <v>5</v>
      </c>
      <c r="D69" s="4">
        <v>5</v>
      </c>
      <c r="E69" s="57">
        <v>0.8125</v>
      </c>
      <c r="F69" s="32" t="s">
        <v>317</v>
      </c>
      <c r="G69" s="3" t="s">
        <v>189</v>
      </c>
      <c r="H69" s="26" t="s">
        <v>520</v>
      </c>
      <c r="I69" s="4" t="str">
        <f>_xlfn.CONCAT(Tbl_KBBB[[#This Row],[Thuis]]," - ",Tbl_KBBB[[#This Row],[Uit]],"- - &gt;",Tbl_KBBB[[#This Row],[Opmerking]])</f>
        <v>DE MIDDEL 1  - BC DE PLOEG 1 - - &gt;VL1038</v>
      </c>
      <c r="J69" t="str">
        <f t="shared" si="1"/>
        <v>VL 1</v>
      </c>
      <c r="L69"/>
    </row>
    <row r="70" spans="1:12" x14ac:dyDescent="0.25">
      <c r="A70" s="5">
        <v>46322</v>
      </c>
      <c r="B70" s="7">
        <f>WEEKDAY(Tbl_KBBB[[#This Row],[Datum_KBBB]],11)</f>
        <v>2</v>
      </c>
      <c r="C70" s="29">
        <v>3</v>
      </c>
      <c r="D70" s="4">
        <v>5</v>
      </c>
      <c r="E70" s="57">
        <v>0.8125</v>
      </c>
      <c r="F70" s="32" t="s">
        <v>423</v>
      </c>
      <c r="G70" s="3" t="s">
        <v>422</v>
      </c>
      <c r="H70" s="26" t="s">
        <v>464</v>
      </c>
      <c r="I70" s="4" t="str">
        <f>_xlfn.CONCAT(Tbl_KBBB[[#This Row],[Thuis]]," - ",Tbl_KBBB[[#This Row],[Uit]],"- - &gt;",Tbl_KBBB[[#This Row],[Opmerking]])</f>
        <v>DE MIDDEL 2  - BC BOUWEL 2 - - &gt;BA2B039</v>
      </c>
      <c r="J70" t="str">
        <f t="shared" si="1"/>
        <v>BA 2</v>
      </c>
      <c r="L70"/>
    </row>
    <row r="71" spans="1:12" x14ac:dyDescent="0.25">
      <c r="A71" s="5">
        <v>46323</v>
      </c>
      <c r="B71" s="7">
        <f>WEEKDAY(Tbl_KBBB[[#This Row],[Datum_KBBB]],11)</f>
        <v>3</v>
      </c>
      <c r="C71" s="29">
        <v>3</v>
      </c>
      <c r="E71" s="57">
        <v>0.8125</v>
      </c>
      <c r="F71" s="32" t="s">
        <v>708</v>
      </c>
      <c r="G71" s="64" t="s">
        <v>685</v>
      </c>
      <c r="H71" s="26" t="s">
        <v>698</v>
      </c>
      <c r="I71" s="4" t="str">
        <f>_xlfn.CONCAT(Tbl_KBBB[[#This Row],[Thuis]]," - ",Tbl_KBBB[[#This Row],[Uit]],"- - &gt;",Tbl_KBBB[[#This Row],[Opmerking]])</f>
        <v>De Middel 9 - New Avenue 3- - &gt;ADL 123255</v>
      </c>
      <c r="J71" s="4" t="str">
        <f t="shared" si="1"/>
        <v>AD 9</v>
      </c>
      <c r="L71"/>
    </row>
    <row r="72" spans="1:12" x14ac:dyDescent="0.25">
      <c r="A72" s="5">
        <v>46323</v>
      </c>
      <c r="B72" s="7">
        <f>WEEKDAY(Tbl_KBBB[[#This Row],[Datum_KBBB]],11)</f>
        <v>3</v>
      </c>
      <c r="C72" s="29">
        <v>5</v>
      </c>
      <c r="D72" s="4">
        <v>5</v>
      </c>
      <c r="E72" s="57">
        <v>0.8125</v>
      </c>
      <c r="F72" s="32" t="s">
        <v>441</v>
      </c>
      <c r="G72" s="3" t="s">
        <v>431</v>
      </c>
      <c r="H72" s="26" t="s">
        <v>475</v>
      </c>
      <c r="I72" s="4" t="str">
        <f>_xlfn.CONCAT(Tbl_KBBB[[#This Row],[Thuis]]," - ",Tbl_KBBB[[#This Row],[Uit]],"- - &gt;",Tbl_KBBB[[#This Row],[Opmerking]])</f>
        <v>DE MIDDEL 4  - DE LEUG 2 - - &gt;BA2B041</v>
      </c>
      <c r="J72" t="str">
        <f t="shared" si="1"/>
        <v>BA 4</v>
      </c>
      <c r="L72"/>
    </row>
    <row r="73" spans="1:12" x14ac:dyDescent="0.25">
      <c r="A73" s="5">
        <v>46324</v>
      </c>
      <c r="B73" s="7">
        <f>WEEKDAY(Tbl_KBBB[[#This Row],[Datum_KBBB]],11)</f>
        <v>4</v>
      </c>
      <c r="C73" s="29">
        <v>3</v>
      </c>
      <c r="D73" s="4">
        <v>3</v>
      </c>
      <c r="E73" s="57">
        <v>0.8125</v>
      </c>
      <c r="F73" s="32" t="s">
        <v>366</v>
      </c>
      <c r="G73" s="3" t="s">
        <v>302</v>
      </c>
      <c r="H73" s="26" t="s">
        <v>400</v>
      </c>
      <c r="I73" s="4" t="str">
        <f>_xlfn.CONCAT(Tbl_KBBB[[#This Row],[Thuis]]," - ",Tbl_KBBB[[#This Row],[Uit]],"- - &gt;",Tbl_KBBB[[#This Row],[Opmerking]])</f>
        <v>DE MIDDEL 3  - KBC BILJARTVRIENDEN 1 - - &gt;BA2A039</v>
      </c>
      <c r="J73" t="str">
        <f t="shared" si="1"/>
        <v>BA 3</v>
      </c>
      <c r="L73"/>
    </row>
    <row r="74" spans="1:12" x14ac:dyDescent="0.25">
      <c r="A74" s="5">
        <v>46324</v>
      </c>
      <c r="B74" s="7">
        <f>WEEKDAY(Tbl_KBBB[[#This Row],[Datum_KBBB]],11)</f>
        <v>4</v>
      </c>
      <c r="C74" s="29">
        <v>5</v>
      </c>
      <c r="D74" s="4">
        <v>5</v>
      </c>
      <c r="E74" s="57">
        <v>0.8125</v>
      </c>
      <c r="F74" s="32" t="s">
        <v>317</v>
      </c>
      <c r="G74" s="3" t="s">
        <v>294</v>
      </c>
      <c r="H74" s="26" t="s">
        <v>389</v>
      </c>
      <c r="I74" s="4" t="str">
        <f>_xlfn.CONCAT(Tbl_KBBB[[#This Row],[Thuis]]," - ",Tbl_KBBB[[#This Row],[Uit]],"- - &gt;",Tbl_KBBB[[#This Row],[Opmerking]])</f>
        <v>DE MIDDEL 1  - BC BOUWEL 1 - - &gt;BA2A041</v>
      </c>
      <c r="J74" t="str">
        <f t="shared" si="1"/>
        <v>BA 1</v>
      </c>
      <c r="L74"/>
    </row>
    <row r="75" spans="1:12" x14ac:dyDescent="0.25">
      <c r="A75" s="5">
        <v>46325</v>
      </c>
      <c r="B75" s="7">
        <f>WEEKDAY(Tbl_KBBB[[#This Row],[Datum_KBBB]],11)</f>
        <v>5</v>
      </c>
      <c r="C75" s="29">
        <v>5</v>
      </c>
      <c r="D75" s="4">
        <v>5</v>
      </c>
      <c r="E75" s="57">
        <v>0.8125</v>
      </c>
      <c r="F75" s="32" t="s">
        <v>286</v>
      </c>
      <c r="G75" s="3" t="s">
        <v>189</v>
      </c>
      <c r="H75" s="26" t="s">
        <v>291</v>
      </c>
      <c r="I75" s="4" t="str">
        <f>_xlfn.CONCAT(Tbl_KBBB[[#This Row],[Thuis]]," - ",Tbl_KBBB[[#This Row],[Uit]],"- - &gt;",Tbl_KBBB[[#This Row],[Opmerking]])</f>
        <v>DE MIDDEL 2  - BC DE PLOEG 1 - - &gt;DK2B040</v>
      </c>
      <c r="J75" t="str">
        <f t="shared" si="1"/>
        <v>DK 2</v>
      </c>
      <c r="L75"/>
    </row>
    <row r="76" spans="1:12" x14ac:dyDescent="0.25">
      <c r="A76" s="59">
        <v>46325</v>
      </c>
      <c r="B76" s="7">
        <f>WEEKDAY(Tbl_KBBB[[#This Row],[Datum_KBBB]],11)</f>
        <v>5</v>
      </c>
      <c r="C76" s="60">
        <v>3</v>
      </c>
      <c r="D76" s="61">
        <v>3</v>
      </c>
      <c r="E76" s="57">
        <v>0.8125</v>
      </c>
      <c r="F76" t="s">
        <v>617</v>
      </c>
      <c r="G76" t="s">
        <v>621</v>
      </c>
      <c r="H76" s="62" t="s">
        <v>620</v>
      </c>
      <c r="I76" s="4" t="str">
        <f>_xlfn.CONCAT(Tbl_KBBB[[#This Row],[Thuis]]," - ",Tbl_KBBB[[#This Row],[Uit]],"- - &gt;",Tbl_KBBB[[#This Row],[Opmerking]])</f>
        <v>DE MIDDEL 1  - BC DE STER 1 - - &gt;KA038</v>
      </c>
      <c r="J76" t="str">
        <f t="shared" si="1"/>
        <v>KA 1</v>
      </c>
      <c r="L76"/>
    </row>
    <row r="77" spans="1:12" x14ac:dyDescent="0.25">
      <c r="A77" s="5">
        <v>46331</v>
      </c>
      <c r="B77" s="7">
        <f>WEEKDAY(Tbl_KBBB[[#This Row],[Datum_KBBB]],11)</f>
        <v>4</v>
      </c>
      <c r="C77" s="29">
        <v>3</v>
      </c>
      <c r="D77" s="4">
        <v>2</v>
      </c>
      <c r="E77" s="57">
        <v>0.8125</v>
      </c>
      <c r="F77" s="32" t="s">
        <v>612</v>
      </c>
      <c r="G77" s="3" t="s">
        <v>610</v>
      </c>
      <c r="H77" s="26" t="s">
        <v>856</v>
      </c>
      <c r="I77" s="4" t="str">
        <f>_xlfn.CONCAT(Tbl_KBBB[[#This Row],[Thuis]]," - ",Tbl_KBBB[[#This Row],[Uit]],"- - &gt;",Tbl_KBBB[[#This Row],[Opmerking]])</f>
        <v>De Middel 3  - Den Eik 1 - - &gt;VH1022</v>
      </c>
      <c r="J77" t="str">
        <f t="shared" si="1"/>
        <v>VH 3</v>
      </c>
      <c r="L77"/>
    </row>
    <row r="78" spans="1:12" x14ac:dyDescent="0.25">
      <c r="A78" s="63">
        <v>46332</v>
      </c>
      <c r="B78" s="7">
        <f>WEEKDAY(Tbl_KBBB[[#This Row],[Datum_KBBB]],11)</f>
        <v>5</v>
      </c>
      <c r="C78" s="29">
        <v>4</v>
      </c>
      <c r="D78" s="4">
        <v>4</v>
      </c>
      <c r="E78" s="57">
        <v>0.8125</v>
      </c>
      <c r="F78" s="32" t="s">
        <v>317</v>
      </c>
      <c r="G78" s="3" t="s">
        <v>337</v>
      </c>
      <c r="H78" s="32" t="s">
        <v>710</v>
      </c>
      <c r="I78" s="4" t="str">
        <f>_xlfn.CONCAT(Tbl_KBBB[[#This Row],[Thuis]]," - ",Tbl_KBBB[[#This Row],[Uit]],"- - &gt;",Tbl_KBBB[[#This Row],[Opmerking]])</f>
        <v>DE MIDDEL 1  - T.B.A. BILJARTPALACE 5 - - &gt;DM2D031</v>
      </c>
      <c r="J78" s="4" t="str">
        <f t="shared" si="1"/>
        <v>DM 1</v>
      </c>
      <c r="L78"/>
    </row>
    <row r="79" spans="1:12" x14ac:dyDescent="0.25">
      <c r="A79" s="5">
        <v>46332</v>
      </c>
      <c r="B79" s="7">
        <f>WEEKDAY(Tbl_KBBB[[#This Row],[Datum_KBBB]],11)</f>
        <v>5</v>
      </c>
      <c r="C79" s="29">
        <v>1</v>
      </c>
      <c r="D79" s="4">
        <v>4</v>
      </c>
      <c r="E79" s="57" t="s">
        <v>180</v>
      </c>
      <c r="F79" s="32" t="s">
        <v>220</v>
      </c>
      <c r="G79" s="3" t="s">
        <v>203</v>
      </c>
      <c r="H79" s="26" t="s">
        <v>227</v>
      </c>
      <c r="I79" s="4" t="str">
        <f>_xlfn.CONCAT(Tbl_KBBB[[#This Row],[Thuis]]," - ",Tbl_KBBB[[#This Row],[Uit]],"- - &gt;",Tbl_KBBB[[#This Row],[Opmerking]])</f>
        <v>De Middel 2 - Biezen 2- - &gt;KAPU-2</v>
      </c>
      <c r="J79" t="str">
        <f t="shared" si="1"/>
        <v>KA 2</v>
      </c>
      <c r="L79"/>
    </row>
    <row r="80" spans="1:12" x14ac:dyDescent="0.25">
      <c r="A80" s="5">
        <v>46332</v>
      </c>
      <c r="B80" s="7">
        <f>WEEKDAY(Tbl_KBBB[[#This Row],[Datum_KBBB]],11)</f>
        <v>5</v>
      </c>
      <c r="C80" s="29">
        <v>2</v>
      </c>
      <c r="D80" s="4">
        <v>5</v>
      </c>
      <c r="E80" s="57" t="s">
        <v>180</v>
      </c>
      <c r="F80" s="32" t="s">
        <v>220</v>
      </c>
      <c r="G80" s="3" t="s">
        <v>203</v>
      </c>
      <c r="H80" s="26" t="s">
        <v>227</v>
      </c>
      <c r="I80" s="4" t="str">
        <f>_xlfn.CONCAT(Tbl_KBBB[[#This Row],[Thuis]]," - ",Tbl_KBBB[[#This Row],[Uit]],"- - &gt;",Tbl_KBBB[[#This Row],[Opmerking]])</f>
        <v>De Middel 2 - Biezen 2- - &gt;KAPU-2</v>
      </c>
      <c r="J80" t="str">
        <f t="shared" si="1"/>
        <v>KA 2</v>
      </c>
      <c r="L80"/>
    </row>
    <row r="81" spans="1:12" x14ac:dyDescent="0.25">
      <c r="A81" s="5">
        <v>46335</v>
      </c>
      <c r="B81" s="7">
        <f>WEEKDAY(Tbl_KBBB[[#This Row],[Datum_KBBB]],11)</f>
        <v>1</v>
      </c>
      <c r="C81" s="29">
        <v>3</v>
      </c>
      <c r="D81" s="61">
        <v>3</v>
      </c>
      <c r="E81" s="57">
        <v>0.8125</v>
      </c>
      <c r="F81" s="32" t="s">
        <v>366</v>
      </c>
      <c r="G81" s="3" t="s">
        <v>624</v>
      </c>
      <c r="H81" s="26" t="s">
        <v>643</v>
      </c>
      <c r="I81" s="4" t="str">
        <f>_xlfn.CONCAT(Tbl_KBBB[[#This Row],[Thuis]]," - ",Tbl_KBBB[[#This Row],[Uit]],"- - &gt;",Tbl_KBBB[[#This Row],[Opmerking]])</f>
        <v>DE MIDDEL 3  - ZEVENBERGEN 2 - - &gt;KA047</v>
      </c>
      <c r="J81" t="str">
        <f t="shared" si="1"/>
        <v>KA 3</v>
      </c>
      <c r="L81"/>
    </row>
    <row r="82" spans="1:12" x14ac:dyDescent="0.25">
      <c r="A82" s="5">
        <v>46335</v>
      </c>
      <c r="B82" s="7">
        <f>WEEKDAY(Tbl_KBBB[[#This Row],[Datum_KBBB]],11)</f>
        <v>1</v>
      </c>
      <c r="C82" s="29">
        <v>5</v>
      </c>
      <c r="D82" s="4">
        <v>5</v>
      </c>
      <c r="E82" s="57">
        <v>0.8125</v>
      </c>
      <c r="F82" s="32" t="s">
        <v>317</v>
      </c>
      <c r="G82" s="3" t="s">
        <v>499</v>
      </c>
      <c r="H82" s="26" t="s">
        <v>521</v>
      </c>
      <c r="I82" s="4" t="str">
        <f>_xlfn.CONCAT(Tbl_KBBB[[#This Row],[Thuis]]," - ",Tbl_KBBB[[#This Row],[Uit]],"- - &gt;",Tbl_KBBB[[#This Row],[Opmerking]])</f>
        <v>DE MIDDEL 1  - BC KAPELSE 1 - - &gt;VL1044</v>
      </c>
      <c r="J82" t="str">
        <f t="shared" si="1"/>
        <v>VL 1</v>
      </c>
      <c r="L82"/>
    </row>
    <row r="83" spans="1:12" x14ac:dyDescent="0.25">
      <c r="A83" s="5">
        <v>46335</v>
      </c>
      <c r="B83" s="7">
        <f>WEEKDAY(Tbl_KBBB[[#This Row],[Datum_KBBB]],11)</f>
        <v>1</v>
      </c>
      <c r="C83" s="29">
        <v>1</v>
      </c>
      <c r="D83" s="4">
        <v>3</v>
      </c>
      <c r="E83" s="57">
        <v>0.8125</v>
      </c>
      <c r="F83" s="32" t="s">
        <v>366</v>
      </c>
      <c r="G83" s="3" t="s">
        <v>546</v>
      </c>
      <c r="H83" s="26" t="s">
        <v>583</v>
      </c>
      <c r="I83" s="4" t="str">
        <f>_xlfn.CONCAT(Tbl_KBBB[[#This Row],[Thuis]]," - ",Tbl_KBBB[[#This Row],[Uit]],"- - &gt;",Tbl_KBBB[[#This Row],[Opmerking]])</f>
        <v>DE MIDDEL 3  - K.O.T. MEER 2 - - &gt;VL2054</v>
      </c>
      <c r="J83" t="str">
        <f t="shared" si="1"/>
        <v>VL 3</v>
      </c>
      <c r="L83"/>
    </row>
    <row r="84" spans="1:12" x14ac:dyDescent="0.25">
      <c r="A84" s="5">
        <v>46336</v>
      </c>
      <c r="B84" s="7">
        <f>WEEKDAY(Tbl_KBBB[[#This Row],[Datum_KBBB]],11)</f>
        <v>2</v>
      </c>
      <c r="C84" s="29">
        <v>3</v>
      </c>
      <c r="D84" s="4">
        <v>3</v>
      </c>
      <c r="E84" s="57">
        <v>0.8125</v>
      </c>
      <c r="F84" s="32" t="s">
        <v>423</v>
      </c>
      <c r="G84" s="3" t="s">
        <v>431</v>
      </c>
      <c r="H84" s="26" t="s">
        <v>572</v>
      </c>
      <c r="I84" s="4" t="str">
        <f>_xlfn.CONCAT(Tbl_KBBB[[#This Row],[Thuis]]," - ",Tbl_KBBB[[#This Row],[Uit]],"- - &gt;",Tbl_KBBB[[#This Row],[Opmerking]])</f>
        <v>DE MIDDEL 2  - DE LEUG 2 - - &gt;VL2052</v>
      </c>
      <c r="J84" t="str">
        <f t="shared" si="1"/>
        <v>VL 2</v>
      </c>
      <c r="L84"/>
    </row>
    <row r="85" spans="1:12" x14ac:dyDescent="0.25">
      <c r="A85" s="5">
        <v>46337</v>
      </c>
      <c r="B85" s="7">
        <f>WEEKDAY(Tbl_KBBB[[#This Row],[Datum_KBBB]],11)</f>
        <v>3</v>
      </c>
      <c r="C85" s="29">
        <v>5</v>
      </c>
      <c r="D85" s="4">
        <v>5</v>
      </c>
      <c r="E85" s="57">
        <v>0.8125</v>
      </c>
      <c r="F85" s="32" t="s">
        <v>377</v>
      </c>
      <c r="G85" s="3" t="s">
        <v>364</v>
      </c>
      <c r="H85" s="26" t="s">
        <v>412</v>
      </c>
      <c r="I85" s="4" t="str">
        <f>_xlfn.CONCAT(Tbl_KBBB[[#This Row],[Thuis]]," - ",Tbl_KBBB[[#This Row],[Uit]],"- - &gt;",Tbl_KBBB[[#This Row],[Opmerking]])</f>
        <v>DE MIDDEL 5  - SCHIL-DORP 2 - - &gt;BA2A046</v>
      </c>
      <c r="J85" t="str">
        <f t="shared" si="1"/>
        <v>BA 5</v>
      </c>
      <c r="L85"/>
    </row>
    <row r="86" spans="1:12" x14ac:dyDescent="0.25">
      <c r="A86" s="5">
        <v>46337</v>
      </c>
      <c r="B86" s="7">
        <f>WEEKDAY(Tbl_KBBB[[#This Row],[Datum_KBBB]],11)</f>
        <v>3</v>
      </c>
      <c r="C86" s="29">
        <v>3</v>
      </c>
      <c r="D86" s="4">
        <v>5</v>
      </c>
      <c r="E86" s="57">
        <v>0.8125</v>
      </c>
      <c r="F86" s="32" t="s">
        <v>377</v>
      </c>
      <c r="G86" s="3" t="s">
        <v>548</v>
      </c>
      <c r="H86" s="26" t="s">
        <v>596</v>
      </c>
      <c r="I86" s="4" t="str">
        <f>_xlfn.CONCAT(Tbl_KBBB[[#This Row],[Thuis]]," - ",Tbl_KBBB[[#This Row],[Uit]],"- - &gt;",Tbl_KBBB[[#This Row],[Opmerking]])</f>
        <v>DE MIDDEL 5  - NOORDERKEMPEN 1 - MR SMEDERIJ - - &gt;VL2051</v>
      </c>
      <c r="J86" t="str">
        <f t="shared" si="1"/>
        <v>VL 5</v>
      </c>
      <c r="L86"/>
    </row>
    <row r="87" spans="1:12" x14ac:dyDescent="0.25">
      <c r="A87" s="5">
        <v>46338</v>
      </c>
      <c r="B87" s="7">
        <f>WEEKDAY(Tbl_KBBB[[#This Row],[Datum_KBBB]],11)</f>
        <v>4</v>
      </c>
      <c r="C87" s="29">
        <v>3</v>
      </c>
      <c r="D87" s="4">
        <v>3</v>
      </c>
      <c r="E87" s="57">
        <v>0.8125</v>
      </c>
      <c r="F87" s="32" t="s">
        <v>366</v>
      </c>
      <c r="G87" s="3" t="s">
        <v>359</v>
      </c>
      <c r="H87" s="26" t="s">
        <v>401</v>
      </c>
      <c r="I87" s="4" t="str">
        <f>_xlfn.CONCAT(Tbl_KBBB[[#This Row],[Thuis]]," - ",Tbl_KBBB[[#This Row],[Uit]],"- - &gt;",Tbl_KBBB[[#This Row],[Opmerking]])</f>
        <v>DE MIDDEL 3  - DEN EIK 1 - - &gt;BA2A045</v>
      </c>
      <c r="J87" t="str">
        <f t="shared" si="1"/>
        <v>BA 3</v>
      </c>
      <c r="L87"/>
    </row>
    <row r="88" spans="1:12" x14ac:dyDescent="0.25">
      <c r="A88" s="59">
        <v>46338</v>
      </c>
      <c r="B88" s="7">
        <f>WEEKDAY(Tbl_KBBB[[#This Row],[Datum_KBBB]],11)</f>
        <v>4</v>
      </c>
      <c r="C88" s="60">
        <v>5</v>
      </c>
      <c r="D88" s="61">
        <v>3</v>
      </c>
      <c r="E88" s="57">
        <v>0.8125</v>
      </c>
      <c r="F88" t="s">
        <v>617</v>
      </c>
      <c r="G88" t="s">
        <v>353</v>
      </c>
      <c r="H88" s="62" t="s">
        <v>622</v>
      </c>
      <c r="I88" s="4" t="str">
        <f>_xlfn.CONCAT(Tbl_KBBB[[#This Row],[Thuis]]," - ",Tbl_KBBB[[#This Row],[Uit]],"- - &gt;",Tbl_KBBB[[#This Row],[Opmerking]])</f>
        <v>DE MIDDEL 1  - BC MOLLENHOF 1 - - &gt;KA044</v>
      </c>
      <c r="J88" t="str">
        <f t="shared" si="1"/>
        <v>KA 1</v>
      </c>
      <c r="L88"/>
    </row>
    <row r="89" spans="1:12" x14ac:dyDescent="0.25">
      <c r="A89" s="5">
        <v>46339</v>
      </c>
      <c r="B89" s="7">
        <f>WEEKDAY(Tbl_KBBB[[#This Row],[Datum_KBBB]],11)</f>
        <v>5</v>
      </c>
      <c r="C89" s="29">
        <v>4</v>
      </c>
      <c r="D89" s="4">
        <v>4</v>
      </c>
      <c r="E89" s="57" t="s">
        <v>180</v>
      </c>
      <c r="F89" s="32" t="s">
        <v>220</v>
      </c>
      <c r="G89" s="3" t="s">
        <v>222</v>
      </c>
      <c r="H89" s="26" t="s">
        <v>227</v>
      </c>
      <c r="I89" s="4" t="str">
        <f>_xlfn.CONCAT(Tbl_KBBB[[#This Row],[Thuis]]," - ",Tbl_KBBB[[#This Row],[Uit]],"- - &gt;",Tbl_KBBB[[#This Row],[Opmerking]])</f>
        <v>De Middel 2 - De Bils - - &gt;KAPU-2</v>
      </c>
      <c r="J89" t="str">
        <f t="shared" si="1"/>
        <v>KA 2</v>
      </c>
      <c r="L89"/>
    </row>
    <row r="90" spans="1:12" x14ac:dyDescent="0.25">
      <c r="A90" s="5">
        <v>46339</v>
      </c>
      <c r="B90" s="7">
        <f>WEEKDAY(Tbl_KBBB[[#This Row],[Datum_KBBB]],11)</f>
        <v>5</v>
      </c>
      <c r="C90" s="29">
        <v>5</v>
      </c>
      <c r="D90" s="4">
        <v>5</v>
      </c>
      <c r="E90" s="57" t="s">
        <v>180</v>
      </c>
      <c r="F90" s="32" t="s">
        <v>220</v>
      </c>
      <c r="G90" s="3" t="s">
        <v>222</v>
      </c>
      <c r="H90" s="26" t="s">
        <v>227</v>
      </c>
      <c r="I90" s="4" t="str">
        <f>_xlfn.CONCAT(Tbl_KBBB[[#This Row],[Thuis]]," - ",Tbl_KBBB[[#This Row],[Uit]],"- - &gt;",Tbl_KBBB[[#This Row],[Opmerking]])</f>
        <v>De Middel 2 - De Bils - - &gt;KAPU-2</v>
      </c>
      <c r="J90" t="str">
        <f t="shared" si="1"/>
        <v>KA 2</v>
      </c>
      <c r="L90"/>
    </row>
    <row r="91" spans="1:12" x14ac:dyDescent="0.25">
      <c r="A91" s="5">
        <v>46339</v>
      </c>
      <c r="B91" s="7">
        <f>WEEKDAY(Tbl_KBBB[[#This Row],[Datum_KBBB]],11)</f>
        <v>5</v>
      </c>
      <c r="C91" s="29">
        <v>2</v>
      </c>
      <c r="D91" s="4">
        <v>2</v>
      </c>
      <c r="E91" s="57" t="s">
        <v>180</v>
      </c>
      <c r="F91" s="32" t="s">
        <v>229</v>
      </c>
      <c r="G91" s="3" t="s">
        <v>238</v>
      </c>
      <c r="H91" s="26" t="s">
        <v>767</v>
      </c>
      <c r="I91" s="4" t="str">
        <f>_xlfn.CONCAT(Tbl_KBBB[[#This Row],[Thuis]]," - ",Tbl_KBBB[[#This Row],[Uit]],"- - &gt;",Tbl_KBBB[[#This Row],[Opmerking]])</f>
        <v>MIDDEL 1 - STOEMPERS- - &gt;KPU-1</v>
      </c>
      <c r="J91" t="str">
        <f t="shared" si="1"/>
        <v>KP 1</v>
      </c>
      <c r="L91"/>
    </row>
    <row r="92" spans="1:12" x14ac:dyDescent="0.25">
      <c r="A92" s="5">
        <v>46339</v>
      </c>
      <c r="B92" s="7">
        <f>WEEKDAY(Tbl_KBBB[[#This Row],[Datum_KBBB]],11)</f>
        <v>5</v>
      </c>
      <c r="C92" s="29">
        <v>1</v>
      </c>
      <c r="D92" s="4">
        <v>1</v>
      </c>
      <c r="E92" s="57" t="s">
        <v>180</v>
      </c>
      <c r="F92" s="32" t="s">
        <v>229</v>
      </c>
      <c r="G92" s="3" t="s">
        <v>238</v>
      </c>
      <c r="H92" s="26" t="s">
        <v>767</v>
      </c>
      <c r="I92" s="4" t="str">
        <f>_xlfn.CONCAT(Tbl_KBBB[[#This Row],[Thuis]]," - ",Tbl_KBBB[[#This Row],[Uit]],"- - &gt;",Tbl_KBBB[[#This Row],[Opmerking]])</f>
        <v>MIDDEL 1 - STOEMPERS- - &gt;KPU-1</v>
      </c>
      <c r="J92" t="str">
        <f t="shared" si="1"/>
        <v>KP 1</v>
      </c>
      <c r="L92"/>
    </row>
    <row r="93" spans="1:12" x14ac:dyDescent="0.25">
      <c r="A93" s="5">
        <v>46343</v>
      </c>
      <c r="B93" s="7">
        <f>WEEKDAY(Tbl_KBBB[[#This Row],[Datum_KBBB]],11)</f>
        <v>2</v>
      </c>
      <c r="C93" s="29">
        <v>2</v>
      </c>
      <c r="D93" s="4">
        <v>2</v>
      </c>
      <c r="E93" s="57">
        <v>0.8125</v>
      </c>
      <c r="F93" s="32" t="s">
        <v>607</v>
      </c>
      <c r="G93" s="3" t="s">
        <v>192</v>
      </c>
      <c r="H93" s="26" t="s">
        <v>858</v>
      </c>
      <c r="I93" s="4" t="str">
        <f>_xlfn.CONCAT(Tbl_KBBB[[#This Row],[Thuis]]," - ",Tbl_KBBB[[#This Row],[Uit]],"- - &gt;",Tbl_KBBB[[#This Row],[Opmerking]])</f>
        <v>De Middel 2  - De Leug 1 - - &gt;VH1028</v>
      </c>
      <c r="J93" t="str">
        <f t="shared" si="1"/>
        <v>VH 2</v>
      </c>
      <c r="L93"/>
    </row>
    <row r="94" spans="1:12" x14ac:dyDescent="0.25">
      <c r="A94" s="5">
        <v>46344</v>
      </c>
      <c r="B94" s="7">
        <f>WEEKDAY(Tbl_KBBB[[#This Row],[Datum_KBBB]],11)</f>
        <v>3</v>
      </c>
      <c r="C94" s="29">
        <v>3</v>
      </c>
      <c r="E94" s="57">
        <v>0.8125</v>
      </c>
      <c r="F94" s="32" t="s">
        <v>708</v>
      </c>
      <c r="G94" s="64" t="s">
        <v>686</v>
      </c>
      <c r="H94" s="26" t="s">
        <v>699</v>
      </c>
      <c r="I94" s="4" t="str">
        <f>_xlfn.CONCAT(Tbl_KBBB[[#This Row],[Thuis]]," - ",Tbl_KBBB[[#This Row],[Uit]],"- - &gt;",Tbl_KBBB[[#This Row],[Opmerking]])</f>
        <v>De Middel 9 - BC Volkshuis Hemiksem 2- - &gt;ADL 123271</v>
      </c>
      <c r="J94" s="4" t="str">
        <f t="shared" si="1"/>
        <v>AD 9</v>
      </c>
      <c r="L94"/>
    </row>
    <row r="95" spans="1:12" x14ac:dyDescent="0.25">
      <c r="A95" s="63">
        <v>46345</v>
      </c>
      <c r="B95" s="7">
        <f>WEEKDAY(Tbl_KBBB[[#This Row],[Datum_KBBB]],11)</f>
        <v>4</v>
      </c>
      <c r="C95" s="29">
        <v>4</v>
      </c>
      <c r="D95" s="4">
        <v>4</v>
      </c>
      <c r="E95" s="57">
        <v>0.8125</v>
      </c>
      <c r="F95" s="32" t="s">
        <v>317</v>
      </c>
      <c r="G95" s="3" t="s">
        <v>712</v>
      </c>
      <c r="H95" s="32" t="s">
        <v>711</v>
      </c>
      <c r="I95" s="4" t="str">
        <f>_xlfn.CONCAT(Tbl_KBBB[[#This Row],[Thuis]]," - ",Tbl_KBBB[[#This Row],[Uit]],"- - &gt;",Tbl_KBBB[[#This Row],[Opmerking]])</f>
        <v>DE MIDDEL 1  - DGQ 3 - - &gt;DM2D041</v>
      </c>
      <c r="J95" s="4" t="str">
        <f t="shared" si="1"/>
        <v>DM 1</v>
      </c>
      <c r="L95"/>
    </row>
    <row r="96" spans="1:12" x14ac:dyDescent="0.25">
      <c r="A96" s="5">
        <v>46345</v>
      </c>
      <c r="B96" s="7">
        <f>WEEKDAY(Tbl_KBBB[[#This Row],[Datum_KBBB]],11)</f>
        <v>4</v>
      </c>
      <c r="C96" s="29">
        <v>3</v>
      </c>
      <c r="D96" s="4">
        <v>3</v>
      </c>
      <c r="E96" s="57">
        <v>0.8125</v>
      </c>
      <c r="F96" s="32" t="s">
        <v>606</v>
      </c>
      <c r="G96" s="3" t="s">
        <v>608</v>
      </c>
      <c r="H96" s="26" t="s">
        <v>857</v>
      </c>
      <c r="I96" s="4" t="str">
        <f>_xlfn.CONCAT(Tbl_KBBB[[#This Row],[Thuis]]," - ",Tbl_KBBB[[#This Row],[Uit]],"- - &gt;",Tbl_KBBB[[#This Row],[Opmerking]])</f>
        <v>De Middel 1  - Zevenbergen 2 - - &gt;VH1026</v>
      </c>
      <c r="J96" t="str">
        <f t="shared" si="1"/>
        <v>VH 1</v>
      </c>
      <c r="L96"/>
    </row>
    <row r="97" spans="1:12" x14ac:dyDescent="0.25">
      <c r="A97" s="5">
        <v>46345</v>
      </c>
      <c r="B97" s="7">
        <f>WEEKDAY(Tbl_KBBB[[#This Row],[Datum_KBBB]],11)</f>
        <v>4</v>
      </c>
      <c r="C97" s="29">
        <v>2</v>
      </c>
      <c r="D97" s="4">
        <v>2</v>
      </c>
      <c r="E97" s="57">
        <v>0.8125</v>
      </c>
      <c r="F97" s="32" t="s">
        <v>612</v>
      </c>
      <c r="G97" s="3" t="s">
        <v>188</v>
      </c>
      <c r="H97" s="26" t="s">
        <v>862</v>
      </c>
      <c r="I97" s="4" t="str">
        <f>_xlfn.CONCAT(Tbl_KBBB[[#This Row],[Thuis]]," - ",Tbl_KBBB[[#This Row],[Uit]],"- - &gt;",Tbl_KBBB[[#This Row],[Opmerking]])</f>
        <v>De Middel 3  - Schil-Dorp 1 - - &gt;VH1040</v>
      </c>
      <c r="J97" t="str">
        <f t="shared" ref="J97:J160" si="2">IF(COUNTIF(F97,"*MIDDEL*")&gt;0,LEFT(H97,2)&amp;" "&amp;VALUE(RIGHT(TRIM(F97),1)),H97)</f>
        <v>VH 3</v>
      </c>
      <c r="L97"/>
    </row>
    <row r="98" spans="1:12" x14ac:dyDescent="0.25">
      <c r="A98" s="5">
        <v>46346</v>
      </c>
      <c r="B98" s="7">
        <f>WEEKDAY(Tbl_KBBB[[#This Row],[Datum_KBBB]],11)</f>
        <v>5</v>
      </c>
      <c r="C98" s="29">
        <v>4</v>
      </c>
      <c r="D98" s="4">
        <v>4</v>
      </c>
      <c r="E98" s="57" t="s">
        <v>180</v>
      </c>
      <c r="F98" s="32" t="s">
        <v>220</v>
      </c>
      <c r="G98" s="3" t="s">
        <v>223</v>
      </c>
      <c r="H98" s="26" t="s">
        <v>227</v>
      </c>
      <c r="I98" s="4" t="str">
        <f>_xlfn.CONCAT(Tbl_KBBB[[#This Row],[Thuis]]," - ",Tbl_KBBB[[#This Row],[Uit]],"- - &gt;",Tbl_KBBB[[#This Row],[Opmerking]])</f>
        <v>De Middel 2 - De Stoempers - - &gt;KAPU-2</v>
      </c>
      <c r="J98" t="str">
        <f t="shared" si="2"/>
        <v>KA 2</v>
      </c>
      <c r="L98"/>
    </row>
    <row r="99" spans="1:12" x14ac:dyDescent="0.25">
      <c r="A99" s="5">
        <v>46346</v>
      </c>
      <c r="B99" s="7">
        <f>WEEKDAY(Tbl_KBBB[[#This Row],[Datum_KBBB]],11)</f>
        <v>5</v>
      </c>
      <c r="C99" s="29">
        <v>5</v>
      </c>
      <c r="D99" s="4">
        <v>5</v>
      </c>
      <c r="E99" s="57" t="s">
        <v>180</v>
      </c>
      <c r="F99" s="32" t="s">
        <v>220</v>
      </c>
      <c r="G99" s="3" t="s">
        <v>223</v>
      </c>
      <c r="H99" s="26" t="s">
        <v>227</v>
      </c>
      <c r="I99" s="4" t="str">
        <f>_xlfn.CONCAT(Tbl_KBBB[[#This Row],[Thuis]]," - ",Tbl_KBBB[[#This Row],[Uit]],"- - &gt;",Tbl_KBBB[[#This Row],[Opmerking]])</f>
        <v>De Middel 2 - De Stoempers - - &gt;KAPU-2</v>
      </c>
      <c r="J99" t="str">
        <f t="shared" si="2"/>
        <v>KA 2</v>
      </c>
      <c r="L99"/>
    </row>
    <row r="100" spans="1:12" x14ac:dyDescent="0.25">
      <c r="A100" s="5">
        <v>46346</v>
      </c>
      <c r="B100" s="7">
        <f>WEEKDAY(Tbl_KBBB[[#This Row],[Datum_KBBB]],11)</f>
        <v>5</v>
      </c>
      <c r="C100" s="29">
        <v>2</v>
      </c>
      <c r="D100" s="4">
        <v>2</v>
      </c>
      <c r="E100" s="57" t="s">
        <v>180</v>
      </c>
      <c r="F100" s="32" t="s">
        <v>229</v>
      </c>
      <c r="G100" s="3" t="s">
        <v>235</v>
      </c>
      <c r="H100" s="26" t="s">
        <v>767</v>
      </c>
      <c r="I100" s="4" t="str">
        <f>_xlfn.CONCAT(Tbl_KBBB[[#This Row],[Thuis]]," - ",Tbl_KBBB[[#This Row],[Uit]],"- - &gt;",Tbl_KBBB[[#This Row],[Opmerking]])</f>
        <v>MIDDEL 1 - HUIS TEN HALVE- - &gt;KPU-1</v>
      </c>
      <c r="J100" t="str">
        <f t="shared" si="2"/>
        <v>KP 1</v>
      </c>
      <c r="L100"/>
    </row>
    <row r="101" spans="1:12" x14ac:dyDescent="0.25">
      <c r="A101" s="5">
        <v>46346</v>
      </c>
      <c r="B101" s="7">
        <f>WEEKDAY(Tbl_KBBB[[#This Row],[Datum_KBBB]],11)</f>
        <v>5</v>
      </c>
      <c r="C101" s="29">
        <v>1</v>
      </c>
      <c r="D101" s="4">
        <v>1</v>
      </c>
      <c r="E101" s="57" t="s">
        <v>180</v>
      </c>
      <c r="F101" s="32" t="s">
        <v>229</v>
      </c>
      <c r="G101" s="3" t="s">
        <v>235</v>
      </c>
      <c r="H101" s="26" t="s">
        <v>767</v>
      </c>
      <c r="I101" s="4" t="str">
        <f>_xlfn.CONCAT(Tbl_KBBB[[#This Row],[Thuis]]," - ",Tbl_KBBB[[#This Row],[Uit]],"- - &gt;",Tbl_KBBB[[#This Row],[Opmerking]])</f>
        <v>MIDDEL 1 - HUIS TEN HALVE- - &gt;KPU-1</v>
      </c>
      <c r="J101" t="str">
        <f t="shared" si="2"/>
        <v>KP 1</v>
      </c>
      <c r="L101"/>
    </row>
    <row r="102" spans="1:12" x14ac:dyDescent="0.25">
      <c r="A102" s="5">
        <v>46347</v>
      </c>
      <c r="B102" s="7">
        <f>WEEKDAY(Tbl_KBBB[[#This Row],[Datum_KBBB]],11)</f>
        <v>6</v>
      </c>
      <c r="C102" s="29">
        <v>1</v>
      </c>
      <c r="D102" s="4">
        <v>1</v>
      </c>
      <c r="E102" s="57" t="s">
        <v>180</v>
      </c>
      <c r="F102" s="32" t="s">
        <v>617</v>
      </c>
      <c r="G102" s="3" t="s">
        <v>207</v>
      </c>
      <c r="H102" s="26" t="s">
        <v>211</v>
      </c>
      <c r="I102" s="4" t="str">
        <f>_xlfn.CONCAT(Tbl_KBBB[[#This Row],[Thuis]]," - ",Tbl_KBBB[[#This Row],[Uit]],"- - &gt;",Tbl_KBBB[[#This Row],[Opmerking]])</f>
        <v>DE MIDDEL 1  - Willy’s Place 3- - &gt;PDF</v>
      </c>
      <c r="J102" t="str">
        <f t="shared" si="2"/>
        <v>PD 1</v>
      </c>
      <c r="L102"/>
    </row>
    <row r="103" spans="1:12" x14ac:dyDescent="0.25">
      <c r="A103" s="5">
        <v>46347</v>
      </c>
      <c r="B103" s="7">
        <f>WEEKDAY(Tbl_KBBB[[#This Row],[Datum_KBBB]],11)</f>
        <v>6</v>
      </c>
      <c r="C103" s="29">
        <v>2</v>
      </c>
      <c r="D103" s="4">
        <v>2</v>
      </c>
      <c r="E103" s="57" t="s">
        <v>180</v>
      </c>
      <c r="F103" s="32" t="s">
        <v>617</v>
      </c>
      <c r="G103" s="3" t="s">
        <v>207</v>
      </c>
      <c r="H103" s="26" t="s">
        <v>211</v>
      </c>
      <c r="I103" s="4" t="str">
        <f>_xlfn.CONCAT(Tbl_KBBB[[#This Row],[Thuis]]," - ",Tbl_KBBB[[#This Row],[Uit]],"- - &gt;",Tbl_KBBB[[#This Row],[Opmerking]])</f>
        <v>DE MIDDEL 1  - Willy’s Place 3- - &gt;PDF</v>
      </c>
      <c r="J103" t="str">
        <f t="shared" si="2"/>
        <v>PD 1</v>
      </c>
      <c r="L103"/>
    </row>
    <row r="104" spans="1:12" x14ac:dyDescent="0.25">
      <c r="A104" s="5">
        <v>46350</v>
      </c>
      <c r="B104" s="7">
        <f>WEEKDAY(Tbl_KBBB[[#This Row],[Datum_KBBB]],11)</f>
        <v>2</v>
      </c>
      <c r="C104" s="29">
        <v>5</v>
      </c>
      <c r="D104" s="4">
        <v>5</v>
      </c>
      <c r="E104" s="57">
        <v>0.8125</v>
      </c>
      <c r="F104" s="32" t="s">
        <v>452</v>
      </c>
      <c r="G104" s="3" t="s">
        <v>435</v>
      </c>
      <c r="H104" s="26" t="s">
        <v>486</v>
      </c>
      <c r="I104" s="4" t="str">
        <f>_xlfn.CONCAT(Tbl_KBBB[[#This Row],[Thuis]]," - ",Tbl_KBBB[[#This Row],[Uit]],"- - &gt;",Tbl_KBBB[[#This Row],[Opmerking]])</f>
        <v>DE MIDDEL 6  - GOBBENDONCKSE 1 - - &gt;BA2B050</v>
      </c>
      <c r="J104" t="str">
        <f t="shared" si="2"/>
        <v>BA 6</v>
      </c>
      <c r="L104"/>
    </row>
    <row r="105" spans="1:12" x14ac:dyDescent="0.25">
      <c r="A105" s="5">
        <v>46350</v>
      </c>
      <c r="B105" s="7">
        <f>WEEKDAY(Tbl_KBBB[[#This Row],[Datum_KBBB]],11)</f>
        <v>2</v>
      </c>
      <c r="C105" s="29">
        <v>3</v>
      </c>
      <c r="D105" s="4">
        <v>5</v>
      </c>
      <c r="E105" s="57">
        <v>0.8125</v>
      </c>
      <c r="F105" s="32" t="s">
        <v>423</v>
      </c>
      <c r="G105" s="3" t="s">
        <v>195</v>
      </c>
      <c r="H105" s="26" t="s">
        <v>465</v>
      </c>
      <c r="I105" s="4" t="str">
        <f>_xlfn.CONCAT(Tbl_KBBB[[#This Row],[Thuis]]," - ",Tbl_KBBB[[#This Row],[Uit]],"- - &gt;",Tbl_KBBB[[#This Row],[Opmerking]])</f>
        <v>DE MIDDEL 2  - BC LUGO 2 - - &gt;BA2B054</v>
      </c>
      <c r="J105" t="str">
        <f t="shared" si="2"/>
        <v>BA 2</v>
      </c>
      <c r="L105"/>
    </row>
    <row r="106" spans="1:12" x14ac:dyDescent="0.25">
      <c r="A106" s="5">
        <v>46350</v>
      </c>
      <c r="B106" s="7">
        <f>WEEKDAY(Tbl_KBBB[[#This Row],[Datum_KBBB]],11)</f>
        <v>2</v>
      </c>
      <c r="C106" s="29">
        <v>1</v>
      </c>
      <c r="D106" s="4">
        <v>1</v>
      </c>
      <c r="E106" s="57">
        <v>0.8125</v>
      </c>
      <c r="F106" s="32" t="s">
        <v>441</v>
      </c>
      <c r="G106" s="3" t="s">
        <v>335</v>
      </c>
      <c r="H106" s="26" t="s">
        <v>530</v>
      </c>
      <c r="I106" s="4" t="str">
        <f>_xlfn.CONCAT(Tbl_KBBB[[#This Row],[Thuis]]," - ",Tbl_KBBB[[#This Row],[Uit]],"- - &gt;",Tbl_KBBB[[#This Row],[Opmerking]])</f>
        <v>DE MIDDEL 4  - SCHIL-DORP 1 - - &gt;VL1054</v>
      </c>
      <c r="J106" t="str">
        <f t="shared" si="2"/>
        <v>VL 4</v>
      </c>
      <c r="L106"/>
    </row>
    <row r="107" spans="1:12" x14ac:dyDescent="0.25">
      <c r="A107" s="5">
        <v>46351</v>
      </c>
      <c r="B107" s="7">
        <f>WEEKDAY(Tbl_KBBB[[#This Row],[Datum_KBBB]],11)</f>
        <v>3</v>
      </c>
      <c r="C107" s="29">
        <v>5</v>
      </c>
      <c r="D107" s="4">
        <v>5</v>
      </c>
      <c r="E107" s="57">
        <v>0.8125</v>
      </c>
      <c r="F107" s="32" t="s">
        <v>441</v>
      </c>
      <c r="G107" s="3" t="s">
        <v>193</v>
      </c>
      <c r="H107" s="26" t="s">
        <v>476</v>
      </c>
      <c r="I107" s="4" t="str">
        <f>_xlfn.CONCAT(Tbl_KBBB[[#This Row],[Thuis]]," - ",Tbl_KBBB[[#This Row],[Uit]],"- - &gt;",Tbl_KBBB[[#This Row],[Opmerking]])</f>
        <v>DE MIDDEL 4  - BC HEMIKSEM 1 - - &gt;BA2B052</v>
      </c>
      <c r="J107" t="str">
        <f t="shared" si="2"/>
        <v>BA 4</v>
      </c>
      <c r="L107"/>
    </row>
    <row r="108" spans="1:12" x14ac:dyDescent="0.25">
      <c r="A108" s="5">
        <v>46352</v>
      </c>
      <c r="B108" s="7">
        <f>WEEKDAY(Tbl_KBBB[[#This Row],[Datum_KBBB]],11)</f>
        <v>4</v>
      </c>
      <c r="C108" s="29">
        <v>5</v>
      </c>
      <c r="D108" s="4">
        <v>5</v>
      </c>
      <c r="E108" s="57">
        <v>0.8125</v>
      </c>
      <c r="F108" s="32" t="s">
        <v>317</v>
      </c>
      <c r="G108" s="3" t="s">
        <v>362</v>
      </c>
      <c r="H108" s="26" t="s">
        <v>390</v>
      </c>
      <c r="I108" s="4" t="str">
        <f>_xlfn.CONCAT(Tbl_KBBB[[#This Row],[Thuis]]," - ",Tbl_KBBB[[#This Row],[Uit]],"- - &gt;",Tbl_KBBB[[#This Row],[Opmerking]])</f>
        <v>DE MIDDEL 1  - KBC BILJARTVRIENDEN 3 - - &gt;BA2A053</v>
      </c>
      <c r="J108" t="str">
        <f t="shared" si="2"/>
        <v>BA 1</v>
      </c>
      <c r="L108"/>
    </row>
    <row r="109" spans="1:12" x14ac:dyDescent="0.25">
      <c r="A109" s="5">
        <v>46352</v>
      </c>
      <c r="B109" s="7">
        <f>WEEKDAY(Tbl_KBBB[[#This Row],[Datum_KBBB]],11)</f>
        <v>4</v>
      </c>
      <c r="C109" s="29">
        <v>3</v>
      </c>
      <c r="D109" s="61">
        <v>3</v>
      </c>
      <c r="E109" s="57">
        <v>0.8125</v>
      </c>
      <c r="F109" s="32" t="s">
        <v>423</v>
      </c>
      <c r="G109" s="3" t="s">
        <v>284</v>
      </c>
      <c r="H109" s="26" t="s">
        <v>633</v>
      </c>
      <c r="I109" s="4" t="str">
        <f>_xlfn.CONCAT(Tbl_KBBB[[#This Row],[Thuis]]," - ",Tbl_KBBB[[#This Row],[Uit]],"- - &gt;",Tbl_KBBB[[#This Row],[Opmerking]])</f>
        <v>DE MIDDEL 2  - ZEVENBERGEN 1 - - &gt;KA054</v>
      </c>
      <c r="J109" t="str">
        <f t="shared" si="2"/>
        <v>KA 2</v>
      </c>
      <c r="L109"/>
    </row>
    <row r="110" spans="1:12" x14ac:dyDescent="0.25">
      <c r="A110" s="5">
        <v>46359</v>
      </c>
      <c r="B110" s="7">
        <f>WEEKDAY(Tbl_KBBB[[#This Row],[Datum_KBBB]],11)</f>
        <v>4</v>
      </c>
      <c r="C110" s="29">
        <v>1</v>
      </c>
      <c r="D110" s="4">
        <v>2</v>
      </c>
      <c r="E110" s="57">
        <v>0.8125</v>
      </c>
      <c r="F110" s="32" t="s">
        <v>612</v>
      </c>
      <c r="G110" s="3" t="s">
        <v>606</v>
      </c>
      <c r="H110" s="26" t="s">
        <v>859</v>
      </c>
      <c r="I110" s="4" t="str">
        <f>_xlfn.CONCAT(Tbl_KBBB[[#This Row],[Thuis]]," - ",Tbl_KBBB[[#This Row],[Uit]],"- - &gt;",Tbl_KBBB[[#This Row],[Opmerking]])</f>
        <v>De Middel 3  - De Middel 1 - - &gt;VH1031</v>
      </c>
      <c r="J110" t="str">
        <f t="shared" si="2"/>
        <v>VH 3</v>
      </c>
      <c r="L110"/>
    </row>
    <row r="111" spans="1:12" x14ac:dyDescent="0.25">
      <c r="A111" s="5">
        <v>46360</v>
      </c>
      <c r="B111" s="7">
        <f>WEEKDAY(Tbl_KBBB[[#This Row],[Datum_KBBB]],11)</f>
        <v>5</v>
      </c>
      <c r="C111" s="29">
        <v>4</v>
      </c>
      <c r="D111" s="4">
        <v>4</v>
      </c>
      <c r="E111" s="57" t="s">
        <v>180</v>
      </c>
      <c r="F111" s="32" t="s">
        <v>220</v>
      </c>
      <c r="G111" s="3" t="s">
        <v>178</v>
      </c>
      <c r="H111" s="26" t="s">
        <v>227</v>
      </c>
      <c r="I111" s="4" t="str">
        <f>_xlfn.CONCAT(Tbl_KBBB[[#This Row],[Thuis]]," - ",Tbl_KBBB[[#This Row],[Uit]],"- - &gt;",Tbl_KBBB[[#This Row],[Opmerking]])</f>
        <v>De Middel 2 - De Geesten- - &gt;KAPU-2</v>
      </c>
      <c r="J111" t="str">
        <f t="shared" si="2"/>
        <v>KA 2</v>
      </c>
      <c r="L111"/>
    </row>
    <row r="112" spans="1:12" x14ac:dyDescent="0.25">
      <c r="A112" s="5">
        <v>46360</v>
      </c>
      <c r="B112" s="7">
        <f>WEEKDAY(Tbl_KBBB[[#This Row],[Datum_KBBB]],11)</f>
        <v>5</v>
      </c>
      <c r="C112" s="29">
        <v>5</v>
      </c>
      <c r="D112" s="4">
        <v>5</v>
      </c>
      <c r="E112" s="57" t="s">
        <v>180</v>
      </c>
      <c r="F112" s="32" t="s">
        <v>220</v>
      </c>
      <c r="G112" s="3" t="s">
        <v>178</v>
      </c>
      <c r="H112" s="26" t="s">
        <v>227</v>
      </c>
      <c r="I112" s="4" t="str">
        <f>_xlfn.CONCAT(Tbl_KBBB[[#This Row],[Thuis]]," - ",Tbl_KBBB[[#This Row],[Uit]],"- - &gt;",Tbl_KBBB[[#This Row],[Opmerking]])</f>
        <v>De Middel 2 - De Geesten- - &gt;KAPU-2</v>
      </c>
      <c r="J112" t="str">
        <f t="shared" si="2"/>
        <v>KA 2</v>
      </c>
      <c r="L112"/>
    </row>
    <row r="113" spans="1:12" x14ac:dyDescent="0.25">
      <c r="A113" s="5">
        <v>46360</v>
      </c>
      <c r="B113" s="7">
        <f>WEEKDAY(Tbl_KBBB[[#This Row],[Datum_KBBB]],11)</f>
        <v>5</v>
      </c>
      <c r="C113" s="29">
        <v>2</v>
      </c>
      <c r="D113" s="4">
        <v>2</v>
      </c>
      <c r="E113" s="57" t="s">
        <v>180</v>
      </c>
      <c r="F113" s="32" t="s">
        <v>229</v>
      </c>
      <c r="G113" s="3" t="s">
        <v>228</v>
      </c>
      <c r="H113" s="26" t="s">
        <v>767</v>
      </c>
      <c r="I113" s="4" t="str">
        <f>_xlfn.CONCAT(Tbl_KBBB[[#This Row],[Thuis]]," - ",Tbl_KBBB[[#This Row],[Uit]],"- - &gt;",Tbl_KBBB[[#This Row],[Opmerking]])</f>
        <v>MIDDEL 1 - BIEZEN 1- - &gt;KPU-1</v>
      </c>
      <c r="J113" t="str">
        <f t="shared" si="2"/>
        <v>KP 1</v>
      </c>
      <c r="L113"/>
    </row>
    <row r="114" spans="1:12" x14ac:dyDescent="0.25">
      <c r="A114" s="5">
        <v>46360</v>
      </c>
      <c r="B114" s="7">
        <f>WEEKDAY(Tbl_KBBB[[#This Row],[Datum_KBBB]],11)</f>
        <v>5</v>
      </c>
      <c r="C114" s="29">
        <v>1</v>
      </c>
      <c r="D114" s="4">
        <v>1</v>
      </c>
      <c r="E114" s="57" t="s">
        <v>180</v>
      </c>
      <c r="F114" s="32" t="s">
        <v>229</v>
      </c>
      <c r="G114" s="3" t="s">
        <v>228</v>
      </c>
      <c r="H114" s="26" t="s">
        <v>767</v>
      </c>
      <c r="I114" s="4" t="str">
        <f>_xlfn.CONCAT(Tbl_KBBB[[#This Row],[Thuis]]," - ",Tbl_KBBB[[#This Row],[Uit]],"- - &gt;",Tbl_KBBB[[#This Row],[Opmerking]])</f>
        <v>MIDDEL 1 - BIEZEN 1- - &gt;KPU-1</v>
      </c>
      <c r="J114" t="str">
        <f t="shared" si="2"/>
        <v>KP 1</v>
      </c>
      <c r="L114"/>
    </row>
    <row r="115" spans="1:12" x14ac:dyDescent="0.25">
      <c r="A115" s="5">
        <v>46363</v>
      </c>
      <c r="B115" s="7">
        <f>WEEKDAY(Tbl_KBBB[[#This Row],[Datum_KBBB]],11)</f>
        <v>1</v>
      </c>
      <c r="C115" s="29">
        <v>5</v>
      </c>
      <c r="D115" s="4">
        <v>5</v>
      </c>
      <c r="E115" s="57">
        <v>0.8125</v>
      </c>
      <c r="F115" s="32" t="s">
        <v>317</v>
      </c>
      <c r="G115" s="3" t="s">
        <v>329</v>
      </c>
      <c r="H115" s="26" t="s">
        <v>340</v>
      </c>
      <c r="I115" s="4" t="str">
        <f>_xlfn.CONCAT(Tbl_KBBB[[#This Row],[Thuis]]," - ",Tbl_KBBB[[#This Row],[Uit]],"- - &gt;",Tbl_KBBB[[#This Row],[Opmerking]])</f>
        <v>DE MIDDEL 1  - BILJART EXPRESS 1 - - &gt;DK2D062</v>
      </c>
      <c r="J115" t="str">
        <f t="shared" si="2"/>
        <v>DK 1</v>
      </c>
      <c r="L115"/>
    </row>
    <row r="116" spans="1:12" x14ac:dyDescent="0.25">
      <c r="A116" s="5">
        <v>46363</v>
      </c>
      <c r="B116" s="7">
        <f>WEEKDAY(Tbl_KBBB[[#This Row],[Datum_KBBB]],11)</f>
        <v>1</v>
      </c>
      <c r="C116" s="29">
        <v>3</v>
      </c>
      <c r="D116" s="61">
        <v>3</v>
      </c>
      <c r="E116" s="57">
        <v>0.8125</v>
      </c>
      <c r="F116" s="32" t="s">
        <v>366</v>
      </c>
      <c r="G116" s="3" t="s">
        <v>284</v>
      </c>
      <c r="H116" s="26" t="s">
        <v>644</v>
      </c>
      <c r="I116" s="4" t="str">
        <f>_xlfn.CONCAT(Tbl_KBBB[[#This Row],[Thuis]]," - ",Tbl_KBBB[[#This Row],[Uit]],"- - &gt;",Tbl_KBBB[[#This Row],[Opmerking]])</f>
        <v>DE MIDDEL 3  - ZEVENBERGEN 1 - - &gt;KA059</v>
      </c>
      <c r="J116" t="str">
        <f t="shared" si="2"/>
        <v>KA 3</v>
      </c>
      <c r="L116"/>
    </row>
    <row r="117" spans="1:12" x14ac:dyDescent="0.25">
      <c r="A117" s="5">
        <v>46363</v>
      </c>
      <c r="B117" s="7">
        <f>WEEKDAY(Tbl_KBBB[[#This Row],[Datum_KBBB]],11)</f>
        <v>1</v>
      </c>
      <c r="C117" s="29">
        <v>1</v>
      </c>
      <c r="D117" s="4">
        <v>3</v>
      </c>
      <c r="E117" s="57">
        <v>0.8125</v>
      </c>
      <c r="F117" s="32" t="s">
        <v>366</v>
      </c>
      <c r="G117" s="3" t="s">
        <v>429</v>
      </c>
      <c r="H117" s="26" t="s">
        <v>584</v>
      </c>
      <c r="I117" s="4" t="str">
        <f>_xlfn.CONCAT(Tbl_KBBB[[#This Row],[Thuis]]," - ",Tbl_KBBB[[#This Row],[Uit]],"- - &gt;",Tbl_KBBB[[#This Row],[Opmerking]])</f>
        <v>DE MIDDEL 3  - BC OP DE MEIR 2 - - &gt;VL2070</v>
      </c>
      <c r="J117" t="str">
        <f t="shared" si="2"/>
        <v>VL 3</v>
      </c>
      <c r="L117"/>
    </row>
    <row r="118" spans="1:12" x14ac:dyDescent="0.25">
      <c r="A118" s="5">
        <v>46364</v>
      </c>
      <c r="B118" s="7">
        <f>WEEKDAY(Tbl_KBBB[[#This Row],[Datum_KBBB]],11)</f>
        <v>2</v>
      </c>
      <c r="C118" s="29">
        <v>5</v>
      </c>
      <c r="D118" s="4">
        <v>5</v>
      </c>
      <c r="E118" s="57">
        <v>0.8125</v>
      </c>
      <c r="F118" s="32" t="s">
        <v>317</v>
      </c>
      <c r="G118" s="3" t="s">
        <v>506</v>
      </c>
      <c r="H118" s="26" t="s">
        <v>522</v>
      </c>
      <c r="I118" s="4" t="str">
        <f>_xlfn.CONCAT(Tbl_KBBB[[#This Row],[Thuis]]," - ",Tbl_KBBB[[#This Row],[Uit]],"- - &gt;",Tbl_KBBB[[#This Row],[Opmerking]])</f>
        <v>DE MIDDEL 1  - DGQ 1 - - &gt;VL1056</v>
      </c>
      <c r="J118" t="str">
        <f t="shared" si="2"/>
        <v>VL 1</v>
      </c>
      <c r="L118"/>
    </row>
    <row r="119" spans="1:12" x14ac:dyDescent="0.25">
      <c r="A119" s="5">
        <v>46364</v>
      </c>
      <c r="B119" s="7">
        <f>WEEKDAY(Tbl_KBBB[[#This Row],[Datum_KBBB]],11)</f>
        <v>2</v>
      </c>
      <c r="C119" s="29">
        <v>3</v>
      </c>
      <c r="D119" s="4">
        <v>3</v>
      </c>
      <c r="E119" s="57">
        <v>0.8125</v>
      </c>
      <c r="F119" s="32" t="s">
        <v>423</v>
      </c>
      <c r="G119" s="3" t="s">
        <v>193</v>
      </c>
      <c r="H119" s="26" t="s">
        <v>573</v>
      </c>
      <c r="I119" s="4" t="str">
        <f>_xlfn.CONCAT(Tbl_KBBB[[#This Row],[Thuis]]," - ",Tbl_KBBB[[#This Row],[Uit]],"- - &gt;",Tbl_KBBB[[#This Row],[Opmerking]])</f>
        <v>DE MIDDEL 2  - BC HEMIKSEM 1 - - &gt;VL2068</v>
      </c>
      <c r="J119" t="str">
        <f t="shared" si="2"/>
        <v>VL 2</v>
      </c>
      <c r="L119"/>
    </row>
    <row r="120" spans="1:12" x14ac:dyDescent="0.25">
      <c r="A120" s="5">
        <v>46366</v>
      </c>
      <c r="B120" s="7">
        <f>WEEKDAY(Tbl_KBBB[[#This Row],[Datum_KBBB]],11)</f>
        <v>4</v>
      </c>
      <c r="C120" s="29">
        <v>3</v>
      </c>
      <c r="D120" s="4">
        <v>3</v>
      </c>
      <c r="E120" s="57">
        <v>0.8125</v>
      </c>
      <c r="F120" s="32" t="s">
        <v>366</v>
      </c>
      <c r="G120" s="3" t="s">
        <v>364</v>
      </c>
      <c r="H120" s="26" t="s">
        <v>402</v>
      </c>
      <c r="I120" s="4" t="str">
        <f>_xlfn.CONCAT(Tbl_KBBB[[#This Row],[Thuis]]," - ",Tbl_KBBB[[#This Row],[Uit]],"- - &gt;",Tbl_KBBB[[#This Row],[Opmerking]])</f>
        <v>DE MIDDEL 3  - SCHIL-DORP 2 - - &gt;BA2A063</v>
      </c>
      <c r="J120" t="str">
        <f t="shared" si="2"/>
        <v>BA 3</v>
      </c>
      <c r="L120"/>
    </row>
    <row r="121" spans="1:12" x14ac:dyDescent="0.25">
      <c r="A121" s="5">
        <v>46367</v>
      </c>
      <c r="B121" s="7">
        <f>WEEKDAY(Tbl_KBBB[[#This Row],[Datum_KBBB]],11)</f>
        <v>5</v>
      </c>
      <c r="C121" s="29">
        <v>5</v>
      </c>
      <c r="D121" s="4">
        <v>5</v>
      </c>
      <c r="E121" s="57">
        <v>0.8125</v>
      </c>
      <c r="F121" s="32" t="s">
        <v>286</v>
      </c>
      <c r="G121" s="3" t="s">
        <v>194</v>
      </c>
      <c r="H121" s="26" t="s">
        <v>292</v>
      </c>
      <c r="I121" s="4" t="str">
        <f>_xlfn.CONCAT(Tbl_KBBB[[#This Row],[Thuis]]," - ",Tbl_KBBB[[#This Row],[Uit]],"- - &gt;",Tbl_KBBB[[#This Row],[Opmerking]])</f>
        <v>DE MIDDEL 2  - T.B.A. BILJARTPALACE 4 - - &gt;DK2B058</v>
      </c>
      <c r="J121" t="str">
        <f t="shared" si="2"/>
        <v>DK 2</v>
      </c>
      <c r="L121"/>
    </row>
    <row r="122" spans="1:12" x14ac:dyDescent="0.25">
      <c r="A122" s="59">
        <v>46367</v>
      </c>
      <c r="B122" s="7">
        <f>WEEKDAY(Tbl_KBBB[[#This Row],[Datum_KBBB]],11)</f>
        <v>5</v>
      </c>
      <c r="C122" s="60">
        <v>3</v>
      </c>
      <c r="D122" s="61">
        <v>3</v>
      </c>
      <c r="E122" s="57">
        <v>0.8125</v>
      </c>
      <c r="F122" t="s">
        <v>617</v>
      </c>
      <c r="G122" t="s">
        <v>624</v>
      </c>
      <c r="H122" s="62" t="s">
        <v>623</v>
      </c>
      <c r="I122" s="4" t="str">
        <f>_xlfn.CONCAT(Tbl_KBBB[[#This Row],[Thuis]]," - ",Tbl_KBBB[[#This Row],[Uit]],"- - &gt;",Tbl_KBBB[[#This Row],[Opmerking]])</f>
        <v>DE MIDDEL 1  - ZEVENBERGEN 2 - - &gt;KA056</v>
      </c>
      <c r="J122" t="str">
        <f t="shared" si="2"/>
        <v>KA 1</v>
      </c>
      <c r="L122"/>
    </row>
    <row r="123" spans="1:12" x14ac:dyDescent="0.25">
      <c r="A123" s="5">
        <v>46368</v>
      </c>
      <c r="B123" s="7">
        <f>WEEKDAY(Tbl_KBBB[[#This Row],[Datum_KBBB]],11)</f>
        <v>6</v>
      </c>
      <c r="C123" s="29">
        <v>1</v>
      </c>
      <c r="D123" s="4">
        <v>1</v>
      </c>
      <c r="E123" s="57" t="s">
        <v>180</v>
      </c>
      <c r="F123" s="32" t="s">
        <v>617</v>
      </c>
      <c r="G123" s="3" t="s">
        <v>146</v>
      </c>
      <c r="H123" s="26" t="s">
        <v>211</v>
      </c>
      <c r="I123" s="4" t="str">
        <f>_xlfn.CONCAT(Tbl_KBBB[[#This Row],[Thuis]]," - ",Tbl_KBBB[[#This Row],[Uit]],"- - &gt;",Tbl_KBBB[[#This Row],[Opmerking]])</f>
        <v>DE MIDDEL 1  - Den Aker 1- - &gt;PDF</v>
      </c>
      <c r="J123" t="str">
        <f t="shared" si="2"/>
        <v>PD 1</v>
      </c>
      <c r="L123"/>
    </row>
    <row r="124" spans="1:12" x14ac:dyDescent="0.25">
      <c r="A124" s="5">
        <v>46368</v>
      </c>
      <c r="B124" s="7">
        <f>WEEKDAY(Tbl_KBBB[[#This Row],[Datum_KBBB]],11)</f>
        <v>6</v>
      </c>
      <c r="C124" s="29">
        <v>2</v>
      </c>
      <c r="D124" s="4">
        <v>2</v>
      </c>
      <c r="E124" s="57" t="s">
        <v>180</v>
      </c>
      <c r="F124" s="32" t="s">
        <v>617</v>
      </c>
      <c r="G124" s="3" t="s">
        <v>146</v>
      </c>
      <c r="H124" s="26" t="s">
        <v>211</v>
      </c>
      <c r="I124" s="4" t="str">
        <f>_xlfn.CONCAT(Tbl_KBBB[[#This Row],[Thuis]]," - ",Tbl_KBBB[[#This Row],[Uit]],"- - &gt;",Tbl_KBBB[[#This Row],[Opmerking]])</f>
        <v>DE MIDDEL 1  - Den Aker 1- - &gt;PDF</v>
      </c>
      <c r="J124" t="str">
        <f t="shared" si="2"/>
        <v>PD 1</v>
      </c>
      <c r="L124"/>
    </row>
    <row r="125" spans="1:12" x14ac:dyDescent="0.25">
      <c r="A125" s="5">
        <v>46371</v>
      </c>
      <c r="B125" s="7">
        <f>WEEKDAY(Tbl_KBBB[[#This Row],[Datum_KBBB]],11)</f>
        <v>2</v>
      </c>
      <c r="C125" s="29">
        <v>2</v>
      </c>
      <c r="D125" s="4">
        <v>2</v>
      </c>
      <c r="E125" s="57">
        <v>0.8125</v>
      </c>
      <c r="F125" s="32" t="s">
        <v>607</v>
      </c>
      <c r="G125" s="3" t="s">
        <v>608</v>
      </c>
      <c r="H125" s="26" t="s">
        <v>861</v>
      </c>
      <c r="I125" s="4" t="str">
        <f>_xlfn.CONCAT(Tbl_KBBB[[#This Row],[Thuis]]," - ",Tbl_KBBB[[#This Row],[Uit]],"- - &gt;",Tbl_KBBB[[#This Row],[Opmerking]])</f>
        <v>De Middel 2  - Zevenbergen 2 - - &gt;VH1037</v>
      </c>
      <c r="J125" t="str">
        <f t="shared" si="2"/>
        <v>VH 2</v>
      </c>
      <c r="L125"/>
    </row>
    <row r="126" spans="1:12" x14ac:dyDescent="0.25">
      <c r="A126" s="5">
        <v>46372</v>
      </c>
      <c r="B126" s="7">
        <f>WEEKDAY(Tbl_KBBB[[#This Row],[Datum_KBBB]],11)</f>
        <v>3</v>
      </c>
      <c r="C126" s="29">
        <v>3</v>
      </c>
      <c r="E126" s="57">
        <v>0.8125</v>
      </c>
      <c r="F126" s="32" t="s">
        <v>708</v>
      </c>
      <c r="G126" s="64" t="s">
        <v>687</v>
      </c>
      <c r="H126" s="26" t="s">
        <v>700</v>
      </c>
      <c r="I126" s="4" t="str">
        <f>_xlfn.CONCAT(Tbl_KBBB[[#This Row],[Thuis]]," - ",Tbl_KBBB[[#This Row],[Uit]],"- - &gt;",Tbl_KBBB[[#This Row],[Opmerking]])</f>
        <v>De Middel 9 - BC De Mansarde- - &gt;ADL 123292</v>
      </c>
      <c r="J126" s="4" t="str">
        <f t="shared" si="2"/>
        <v>AD 9</v>
      </c>
      <c r="L126"/>
    </row>
    <row r="127" spans="1:12" x14ac:dyDescent="0.25">
      <c r="A127" s="5">
        <v>46373</v>
      </c>
      <c r="B127" s="7">
        <f>WEEKDAY(Tbl_KBBB[[#This Row],[Datum_KBBB]],11)</f>
        <v>4</v>
      </c>
      <c r="C127" s="29">
        <v>1</v>
      </c>
      <c r="D127" s="4">
        <v>3</v>
      </c>
      <c r="E127" s="57">
        <v>0.8125</v>
      </c>
      <c r="F127" s="32" t="s">
        <v>606</v>
      </c>
      <c r="G127" s="3" t="s">
        <v>609</v>
      </c>
      <c r="H127" s="26" t="s">
        <v>860</v>
      </c>
      <c r="I127" s="4" t="str">
        <f>_xlfn.CONCAT(Tbl_KBBB[[#This Row],[Thuis]]," - ",Tbl_KBBB[[#This Row],[Uit]],"- - &gt;",Tbl_KBBB[[#This Row],[Opmerking]])</f>
        <v>De Middel 1  - Den Eik 2 - - &gt;VH1036</v>
      </c>
      <c r="J127" t="str">
        <f t="shared" si="2"/>
        <v>VH 1</v>
      </c>
      <c r="L127"/>
    </row>
    <row r="128" spans="1:12" x14ac:dyDescent="0.25">
      <c r="A128" s="63">
        <v>46374</v>
      </c>
      <c r="B128" s="7">
        <f>WEEKDAY(Tbl_KBBB[[#This Row],[Datum_KBBB]],11)</f>
        <v>5</v>
      </c>
      <c r="C128" s="29">
        <v>4</v>
      </c>
      <c r="D128" s="4">
        <v>4</v>
      </c>
      <c r="E128" s="57">
        <v>0.8125</v>
      </c>
      <c r="F128" s="32" t="s">
        <v>317</v>
      </c>
      <c r="G128" s="3" t="s">
        <v>362</v>
      </c>
      <c r="H128" s="32" t="s">
        <v>713</v>
      </c>
      <c r="I128" s="4" t="str">
        <f>_xlfn.CONCAT(Tbl_KBBB[[#This Row],[Thuis]]," - ",Tbl_KBBB[[#This Row],[Uit]],"- - &gt;",Tbl_KBBB[[#This Row],[Opmerking]])</f>
        <v>DE MIDDEL 1  - KBC BILJARTVRIENDEN 3 - - &gt;DM2D051</v>
      </c>
      <c r="J128" s="4" t="str">
        <f t="shared" si="2"/>
        <v>DM 1</v>
      </c>
      <c r="L128"/>
    </row>
    <row r="129" spans="1:12" x14ac:dyDescent="0.25">
      <c r="A129" s="5">
        <v>46377</v>
      </c>
      <c r="B129" s="7">
        <f>WEEKDAY(Tbl_KBBB[[#This Row],[Datum_KBBB]],11)</f>
        <v>1</v>
      </c>
      <c r="C129" s="29">
        <v>5</v>
      </c>
      <c r="D129" s="4">
        <v>5</v>
      </c>
      <c r="E129" s="57">
        <v>0.8125</v>
      </c>
      <c r="F129" s="32" t="s">
        <v>423</v>
      </c>
      <c r="G129" s="3" t="s">
        <v>439</v>
      </c>
      <c r="H129" s="26" t="s">
        <v>466</v>
      </c>
      <c r="I129" s="4" t="str">
        <f>_xlfn.CONCAT(Tbl_KBBB[[#This Row],[Thuis]]," - ",Tbl_KBBB[[#This Row],[Uit]],"- - &gt;",Tbl_KBBB[[#This Row],[Opmerking]])</f>
        <v>DE MIDDEL 2  - KBC BILJARTVRIENDEN 2 - - &gt;BA2B070</v>
      </c>
      <c r="J129" t="str">
        <f t="shared" si="2"/>
        <v>BA 2</v>
      </c>
      <c r="L129"/>
    </row>
    <row r="130" spans="1:12" x14ac:dyDescent="0.25">
      <c r="A130" s="5">
        <v>46377</v>
      </c>
      <c r="B130" s="7">
        <f>WEEKDAY(Tbl_KBBB[[#This Row],[Datum_KBBB]],11)</f>
        <v>1</v>
      </c>
      <c r="C130" s="29">
        <v>3</v>
      </c>
      <c r="D130" s="61">
        <v>3</v>
      </c>
      <c r="E130" s="57">
        <v>0.8125</v>
      </c>
      <c r="F130" s="32" t="s">
        <v>366</v>
      </c>
      <c r="G130" s="3" t="s">
        <v>357</v>
      </c>
      <c r="H130" s="26" t="s">
        <v>645</v>
      </c>
      <c r="I130" s="4" t="str">
        <f>_xlfn.CONCAT(Tbl_KBBB[[#This Row],[Thuis]]," - ",Tbl_KBBB[[#This Row],[Uit]],"- - &gt;",Tbl_KBBB[[#This Row],[Opmerking]])</f>
        <v>DE MIDDEL 3  - DE LEUG 1 - - &gt;KA064</v>
      </c>
      <c r="J130" t="str">
        <f t="shared" si="2"/>
        <v>KA 3</v>
      </c>
      <c r="L130"/>
    </row>
    <row r="131" spans="1:12" x14ac:dyDescent="0.25">
      <c r="A131" s="5">
        <v>46378</v>
      </c>
      <c r="B131" s="7">
        <f>WEEKDAY(Tbl_KBBB[[#This Row],[Datum_KBBB]],11)</f>
        <v>2</v>
      </c>
      <c r="C131" s="29">
        <v>5</v>
      </c>
      <c r="D131" s="4">
        <v>5</v>
      </c>
      <c r="E131" s="57">
        <v>0.8125</v>
      </c>
      <c r="F131" s="32" t="s">
        <v>452</v>
      </c>
      <c r="G131" s="3" t="s">
        <v>195</v>
      </c>
      <c r="H131" s="26" t="s">
        <v>487</v>
      </c>
      <c r="I131" s="4" t="str">
        <f>_xlfn.CONCAT(Tbl_KBBB[[#This Row],[Thuis]]," - ",Tbl_KBBB[[#This Row],[Uit]],"- - &gt;",Tbl_KBBB[[#This Row],[Opmerking]])</f>
        <v>DE MIDDEL 6  - BC LUGO 2 - - &gt;BA2B066</v>
      </c>
      <c r="J131" t="str">
        <f t="shared" si="2"/>
        <v>BA 6</v>
      </c>
      <c r="L131"/>
    </row>
    <row r="132" spans="1:12" x14ac:dyDescent="0.25">
      <c r="A132" s="5">
        <v>46378</v>
      </c>
      <c r="B132" s="7">
        <f>WEEKDAY(Tbl_KBBB[[#This Row],[Datum_KBBB]],11)</f>
        <v>2</v>
      </c>
      <c r="C132" s="29">
        <v>1</v>
      </c>
      <c r="D132" s="4">
        <v>1</v>
      </c>
      <c r="E132" s="57">
        <v>0.8125</v>
      </c>
      <c r="F132" s="32" t="s">
        <v>441</v>
      </c>
      <c r="G132" s="3" t="s">
        <v>187</v>
      </c>
      <c r="H132" s="26" t="s">
        <v>531</v>
      </c>
      <c r="I132" s="4" t="str">
        <f>_xlfn.CONCAT(Tbl_KBBB[[#This Row],[Thuis]]," - ",Tbl_KBBB[[#This Row],[Uit]],"- - &gt;",Tbl_KBBB[[#This Row],[Opmerking]])</f>
        <v>DE MIDDEL 4  - BILJART-WORLD 2 - - &gt;VL1066</v>
      </c>
      <c r="J132" t="str">
        <f t="shared" si="2"/>
        <v>VL 4</v>
      </c>
      <c r="L132"/>
    </row>
    <row r="133" spans="1:12" x14ac:dyDescent="0.25">
      <c r="A133" s="5">
        <v>46378</v>
      </c>
      <c r="B133" s="7">
        <f>WEEKDAY(Tbl_KBBB[[#This Row],[Datum_KBBB]],11)</f>
        <v>2</v>
      </c>
      <c r="C133" s="29">
        <v>3</v>
      </c>
      <c r="D133" s="4">
        <v>5</v>
      </c>
      <c r="E133" s="57">
        <v>0.8125</v>
      </c>
      <c r="F133" s="32" t="s">
        <v>377</v>
      </c>
      <c r="G133" s="3" t="s">
        <v>357</v>
      </c>
      <c r="H133" s="26" t="s">
        <v>597</v>
      </c>
      <c r="I133" s="4" t="str">
        <f>_xlfn.CONCAT(Tbl_KBBB[[#This Row],[Thuis]]," - ",Tbl_KBBB[[#This Row],[Uit]],"- - &gt;",Tbl_KBBB[[#This Row],[Opmerking]])</f>
        <v>DE MIDDEL 5  - DE LEUG 1 - - &gt;VL2073</v>
      </c>
      <c r="J133" t="str">
        <f t="shared" si="2"/>
        <v>VL 5</v>
      </c>
      <c r="L133"/>
    </row>
    <row r="134" spans="1:12" x14ac:dyDescent="0.25">
      <c r="A134" s="5">
        <v>46379</v>
      </c>
      <c r="B134" s="7">
        <f>WEEKDAY(Tbl_KBBB[[#This Row],[Datum_KBBB]],11)</f>
        <v>3</v>
      </c>
      <c r="C134" s="29">
        <v>3</v>
      </c>
      <c r="D134" s="4">
        <v>5</v>
      </c>
      <c r="E134" s="57">
        <v>0.8125</v>
      </c>
      <c r="F134" s="32" t="s">
        <v>377</v>
      </c>
      <c r="G134" s="3" t="s">
        <v>185</v>
      </c>
      <c r="H134" s="26" t="s">
        <v>413</v>
      </c>
      <c r="I134" s="4" t="str">
        <f>_xlfn.CONCAT(Tbl_KBBB[[#This Row],[Thuis]]," - ",Tbl_KBBB[[#This Row],[Uit]],"- - &gt;",Tbl_KBBB[[#This Row],[Opmerking]])</f>
        <v>DE MIDDEL 5  - BC DE PLOEG 2 - - &gt;BA2A066</v>
      </c>
      <c r="J134" t="str">
        <f t="shared" si="2"/>
        <v>BA 5</v>
      </c>
      <c r="L134"/>
    </row>
    <row r="135" spans="1:12" x14ac:dyDescent="0.25">
      <c r="A135" s="5">
        <v>46379</v>
      </c>
      <c r="B135" s="7">
        <f>WEEKDAY(Tbl_KBBB[[#This Row],[Datum_KBBB]],11)</f>
        <v>3</v>
      </c>
      <c r="C135" s="29">
        <v>1</v>
      </c>
      <c r="D135" s="4">
        <v>5</v>
      </c>
      <c r="E135" s="57">
        <v>0.8125</v>
      </c>
      <c r="F135" s="32" t="s">
        <v>441</v>
      </c>
      <c r="G135" s="3" t="s">
        <v>433</v>
      </c>
      <c r="H135" s="26" t="s">
        <v>477</v>
      </c>
      <c r="I135" s="4" t="str">
        <f>_xlfn.CONCAT(Tbl_KBBB[[#This Row],[Thuis]]," - ",Tbl_KBBB[[#This Row],[Uit]],"- - &gt;",Tbl_KBBB[[#This Row],[Opmerking]])</f>
        <v>DE MIDDEL 4  - DE LEUG 4 - - &gt;BA2B068</v>
      </c>
      <c r="J135" t="str">
        <f t="shared" si="2"/>
        <v>BA 4</v>
      </c>
      <c r="L135"/>
    </row>
    <row r="136" spans="1:12" x14ac:dyDescent="0.25">
      <c r="A136" s="5">
        <v>46384</v>
      </c>
      <c r="B136" s="7">
        <f>WEEKDAY(Tbl_KBBB[[#This Row],[Datum_KBBB]],11)</f>
        <v>1</v>
      </c>
      <c r="C136" s="29">
        <v>5</v>
      </c>
      <c r="D136" s="4">
        <v>5</v>
      </c>
      <c r="E136" s="57">
        <v>0.8125</v>
      </c>
      <c r="F136" s="32" t="s">
        <v>317</v>
      </c>
      <c r="G136" s="3" t="s">
        <v>302</v>
      </c>
      <c r="H136" s="26" t="s">
        <v>391</v>
      </c>
      <c r="I136" s="4" t="str">
        <f>_xlfn.CONCAT(Tbl_KBBB[[#This Row],[Thuis]]," - ",Tbl_KBBB[[#This Row],[Uit]],"- - &gt;",Tbl_KBBB[[#This Row],[Opmerking]])</f>
        <v>DE MIDDEL 1  - KBC BILJARTVRIENDEN 1 - - &gt;BA2A065</v>
      </c>
      <c r="J136" t="str">
        <f t="shared" si="2"/>
        <v>BA 1</v>
      </c>
      <c r="L136"/>
    </row>
    <row r="137" spans="1:12" x14ac:dyDescent="0.25">
      <c r="A137" s="5">
        <v>46385</v>
      </c>
      <c r="B137" s="7">
        <f>WEEKDAY(Tbl_KBBB[[#This Row],[Datum_KBBB]],11)</f>
        <v>2</v>
      </c>
      <c r="C137" s="29">
        <v>5</v>
      </c>
      <c r="D137" s="4">
        <v>5</v>
      </c>
      <c r="E137" s="57">
        <v>0.8125</v>
      </c>
      <c r="F137" s="32" t="s">
        <v>286</v>
      </c>
      <c r="G137" s="3" t="s">
        <v>294</v>
      </c>
      <c r="H137" s="26" t="s">
        <v>293</v>
      </c>
      <c r="I137" s="4" t="str">
        <f>_xlfn.CONCAT(Tbl_KBBB[[#This Row],[Thuis]]," - ",Tbl_KBBB[[#This Row],[Uit]],"- - &gt;",Tbl_KBBB[[#This Row],[Opmerking]])</f>
        <v>DE MIDDEL 2  - BC BOUWEL 1 - - &gt;DK2B064</v>
      </c>
      <c r="J137" t="str">
        <f t="shared" si="2"/>
        <v>DK 2</v>
      </c>
      <c r="L137"/>
    </row>
    <row r="138" spans="1:12" x14ac:dyDescent="0.25">
      <c r="A138" s="5">
        <v>46385</v>
      </c>
      <c r="B138" s="7">
        <f>WEEKDAY(Tbl_KBBB[[#This Row],[Datum_KBBB]],11)</f>
        <v>2</v>
      </c>
      <c r="C138" s="29">
        <v>3</v>
      </c>
      <c r="D138" s="61">
        <v>3</v>
      </c>
      <c r="E138" s="57">
        <v>0.8125</v>
      </c>
      <c r="F138" s="32" t="s">
        <v>423</v>
      </c>
      <c r="G138" s="3" t="s">
        <v>629</v>
      </c>
      <c r="H138" s="26" t="s">
        <v>634</v>
      </c>
      <c r="I138" s="4" t="str">
        <f>_xlfn.CONCAT(Tbl_KBBB[[#This Row],[Thuis]]," - ",Tbl_KBBB[[#This Row],[Uit]],"- - &gt;",Tbl_KBBB[[#This Row],[Opmerking]])</f>
        <v>DE MIDDEL 2  - DEN EIK 2 - - &gt;KA066</v>
      </c>
      <c r="J138" t="str">
        <f t="shared" si="2"/>
        <v>KA 2</v>
      </c>
      <c r="L138"/>
    </row>
    <row r="139" spans="1:12" x14ac:dyDescent="0.25">
      <c r="A139" s="63">
        <v>46386</v>
      </c>
      <c r="B139" s="7">
        <f>WEEKDAY(Tbl_KBBB[[#This Row],[Datum_KBBB]],11)</f>
        <v>3</v>
      </c>
      <c r="C139" s="29">
        <v>4</v>
      </c>
      <c r="D139" s="4">
        <v>4</v>
      </c>
      <c r="E139" s="57">
        <v>0.8125</v>
      </c>
      <c r="F139" s="32" t="s">
        <v>317</v>
      </c>
      <c r="G139" s="3" t="s">
        <v>715</v>
      </c>
      <c r="H139" s="32" t="s">
        <v>714</v>
      </c>
      <c r="I139" s="4" t="str">
        <f>_xlfn.CONCAT(Tbl_KBBB[[#This Row],[Thuis]]," - ",Tbl_KBBB[[#This Row],[Uit]],"- - &gt;",Tbl_KBBB[[#This Row],[Opmerking]])</f>
        <v>DE MIDDEL 1  - VIROMA 3 - - &gt;DM2D057</v>
      </c>
      <c r="J139" s="4" t="str">
        <f t="shared" si="2"/>
        <v>DM 1</v>
      </c>
      <c r="L139"/>
    </row>
    <row r="140" spans="1:12" x14ac:dyDescent="0.25">
      <c r="A140" s="5">
        <v>46391</v>
      </c>
      <c r="B140" s="7">
        <f>WEEKDAY(Tbl_KBBB[[#This Row],[Datum_KBBB]],11)</f>
        <v>1</v>
      </c>
      <c r="C140" s="29">
        <v>3</v>
      </c>
      <c r="D140" s="61">
        <v>3</v>
      </c>
      <c r="E140" s="57">
        <v>0.8125</v>
      </c>
      <c r="F140" s="32" t="s">
        <v>366</v>
      </c>
      <c r="G140" s="3" t="s">
        <v>353</v>
      </c>
      <c r="H140" s="26" t="s">
        <v>646</v>
      </c>
      <c r="I140" s="4" t="str">
        <f>_xlfn.CONCAT(Tbl_KBBB[[#This Row],[Thuis]]," - ",Tbl_KBBB[[#This Row],[Uit]],"- - &gt;",Tbl_KBBB[[#This Row],[Opmerking]])</f>
        <v>DE MIDDEL 3  - BC MOLLENHOF 1 - - &gt;KA072</v>
      </c>
      <c r="J140" t="str">
        <f t="shared" si="2"/>
        <v>KA 3</v>
      </c>
      <c r="L140"/>
    </row>
    <row r="141" spans="1:12" x14ac:dyDescent="0.25">
      <c r="A141" s="5">
        <v>46391</v>
      </c>
      <c r="B141" s="7">
        <f>WEEKDAY(Tbl_KBBB[[#This Row],[Datum_KBBB]],11)</f>
        <v>1</v>
      </c>
      <c r="C141" s="29">
        <v>5</v>
      </c>
      <c r="D141" s="4">
        <v>3</v>
      </c>
      <c r="E141" s="57">
        <v>0.8125</v>
      </c>
      <c r="F141" s="32" t="s">
        <v>366</v>
      </c>
      <c r="G141" s="3" t="s">
        <v>548</v>
      </c>
      <c r="H141" s="26" t="s">
        <v>585</v>
      </c>
      <c r="I141" s="4" t="str">
        <f>_xlfn.CONCAT(Tbl_KBBB[[#This Row],[Thuis]]," - ",Tbl_KBBB[[#This Row],[Uit]],"- - &gt;",Tbl_KBBB[[#This Row],[Opmerking]])</f>
        <v>DE MIDDEL 3  - NOORDERKEMPEN 1 - MR SMEDERIJ - - &gt;VL2083</v>
      </c>
      <c r="J141" t="str">
        <f t="shared" si="2"/>
        <v>VL 3</v>
      </c>
      <c r="L141"/>
    </row>
    <row r="142" spans="1:12" x14ac:dyDescent="0.25">
      <c r="A142" s="5">
        <v>46392</v>
      </c>
      <c r="B142" s="7">
        <f>WEEKDAY(Tbl_KBBB[[#This Row],[Datum_KBBB]],11)</f>
        <v>2</v>
      </c>
      <c r="C142" s="29">
        <v>1</v>
      </c>
      <c r="D142" s="4">
        <v>1</v>
      </c>
      <c r="E142" s="57">
        <v>0.8125</v>
      </c>
      <c r="F142" s="32" t="s">
        <v>441</v>
      </c>
      <c r="G142" s="3" t="s">
        <v>317</v>
      </c>
      <c r="H142" s="26" t="s">
        <v>532</v>
      </c>
      <c r="I142" s="4" t="str">
        <f>_xlfn.CONCAT(Tbl_KBBB[[#This Row],[Thuis]]," - ",Tbl_KBBB[[#This Row],[Uit]],"- - &gt;",Tbl_KBBB[[#This Row],[Opmerking]])</f>
        <v>DE MIDDEL 4  - DE MIDDEL 1 - - &gt;VL1068</v>
      </c>
      <c r="J142" t="str">
        <f t="shared" si="2"/>
        <v>VL 4</v>
      </c>
    </row>
    <row r="143" spans="1:12" x14ac:dyDescent="0.25">
      <c r="A143" s="5">
        <v>46392</v>
      </c>
      <c r="B143" s="7">
        <f>WEEKDAY(Tbl_KBBB[[#This Row],[Datum_KBBB]],11)</f>
        <v>2</v>
      </c>
      <c r="C143" s="29">
        <v>3</v>
      </c>
      <c r="D143" s="4">
        <v>3</v>
      </c>
      <c r="E143" s="57">
        <v>0.8125</v>
      </c>
      <c r="F143" s="32" t="s">
        <v>423</v>
      </c>
      <c r="G143" s="3" t="s">
        <v>364</v>
      </c>
      <c r="H143" s="26" t="s">
        <v>574</v>
      </c>
      <c r="I143" s="4" t="str">
        <f>_xlfn.CONCAT(Tbl_KBBB[[#This Row],[Thuis]]," - ",Tbl_KBBB[[#This Row],[Uit]],"- - &gt;",Tbl_KBBB[[#This Row],[Opmerking]])</f>
        <v>DE MIDDEL 2  - SCHIL-DORP 2 - - &gt;VL2084</v>
      </c>
      <c r="J143" t="str">
        <f t="shared" si="2"/>
        <v>VL 2</v>
      </c>
    </row>
    <row r="144" spans="1:12" x14ac:dyDescent="0.25">
      <c r="A144" s="5">
        <v>46393</v>
      </c>
      <c r="B144" s="7">
        <f>WEEKDAY(Tbl_KBBB[[#This Row],[Datum_KBBB]],11)</f>
        <v>3</v>
      </c>
      <c r="C144" s="29">
        <v>5</v>
      </c>
      <c r="D144" s="4">
        <v>5</v>
      </c>
      <c r="E144" s="57">
        <v>0.8125</v>
      </c>
      <c r="F144" s="32" t="s">
        <v>317</v>
      </c>
      <c r="G144" s="3" t="s">
        <v>337</v>
      </c>
      <c r="H144" s="26" t="s">
        <v>341</v>
      </c>
      <c r="I144" s="4" t="str">
        <f>_xlfn.CONCAT(Tbl_KBBB[[#This Row],[Thuis]]," - ",Tbl_KBBB[[#This Row],[Uit]],"- - &gt;",Tbl_KBBB[[#This Row],[Opmerking]])</f>
        <v>DE MIDDEL 1  - T.B.A. BILJARTPALACE 5 - - &gt;DK2D074</v>
      </c>
      <c r="J144" t="str">
        <f t="shared" si="2"/>
        <v>DK 1</v>
      </c>
    </row>
    <row r="145" spans="1:10" x14ac:dyDescent="0.25">
      <c r="A145" s="5">
        <v>46394</v>
      </c>
      <c r="B145" s="7">
        <f>WEEKDAY(Tbl_KBBB[[#This Row],[Datum_KBBB]],11)</f>
        <v>4</v>
      </c>
      <c r="C145" s="29">
        <v>5</v>
      </c>
      <c r="D145" s="4">
        <v>3</v>
      </c>
      <c r="E145" s="57">
        <v>0.8125</v>
      </c>
      <c r="F145" s="32" t="s">
        <v>366</v>
      </c>
      <c r="G145" s="3" t="s">
        <v>357</v>
      </c>
      <c r="H145" s="26" t="s">
        <v>403</v>
      </c>
      <c r="I145" s="4" t="str">
        <f>_xlfn.CONCAT(Tbl_KBBB[[#This Row],[Thuis]]," - ",Tbl_KBBB[[#This Row],[Uit]],"- - &gt;",Tbl_KBBB[[#This Row],[Opmerking]])</f>
        <v>DE MIDDEL 3  - DE LEUG 1 - - &gt;BA2A076</v>
      </c>
      <c r="J145" t="str">
        <f t="shared" si="2"/>
        <v>BA 3</v>
      </c>
    </row>
    <row r="146" spans="1:10" x14ac:dyDescent="0.25">
      <c r="A146" s="5">
        <v>46394</v>
      </c>
      <c r="B146" s="7">
        <f>WEEKDAY(Tbl_KBBB[[#This Row],[Datum_KBBB]],11)</f>
        <v>4</v>
      </c>
      <c r="C146" s="29">
        <v>3</v>
      </c>
      <c r="D146" s="61">
        <v>3</v>
      </c>
      <c r="E146" s="57">
        <v>0.8125</v>
      </c>
      <c r="F146" s="32" t="s">
        <v>423</v>
      </c>
      <c r="G146" s="3" t="s">
        <v>617</v>
      </c>
      <c r="H146" s="26" t="s">
        <v>635</v>
      </c>
      <c r="I146" s="4" t="str">
        <f>_xlfn.CONCAT(Tbl_KBBB[[#This Row],[Thuis]]," - ",Tbl_KBBB[[#This Row],[Uit]],"- - &gt;",Tbl_KBBB[[#This Row],[Opmerking]])</f>
        <v>DE MIDDEL 2  - DE MIDDEL 1 - - &gt;KA068</v>
      </c>
      <c r="J146" t="str">
        <f t="shared" si="2"/>
        <v>KA 2</v>
      </c>
    </row>
    <row r="147" spans="1:10" x14ac:dyDescent="0.25">
      <c r="A147" s="5">
        <v>46399</v>
      </c>
      <c r="B147" s="7">
        <f>WEEKDAY(Tbl_KBBB[[#This Row],[Datum_KBBB]],11)</f>
        <v>2</v>
      </c>
      <c r="C147" s="29">
        <v>5</v>
      </c>
      <c r="D147" s="4">
        <v>5</v>
      </c>
      <c r="E147" s="57">
        <v>0.8125</v>
      </c>
      <c r="F147" s="32" t="s">
        <v>452</v>
      </c>
      <c r="G147" s="3" t="s">
        <v>439</v>
      </c>
      <c r="H147" s="26" t="s">
        <v>488</v>
      </c>
      <c r="I147" s="4" t="str">
        <f>_xlfn.CONCAT(Tbl_KBBB[[#This Row],[Thuis]]," - ",Tbl_KBBB[[#This Row],[Uit]],"- - &gt;",Tbl_KBBB[[#This Row],[Opmerking]])</f>
        <v>DE MIDDEL 6  - KBC BILJARTVRIENDEN 2 - - &gt;BA2B082</v>
      </c>
      <c r="J147" t="str">
        <f t="shared" si="2"/>
        <v>BA 6</v>
      </c>
    </row>
    <row r="148" spans="1:10" x14ac:dyDescent="0.25">
      <c r="A148" s="5">
        <v>46400</v>
      </c>
      <c r="B148" s="7">
        <f>WEEKDAY(Tbl_KBBB[[#This Row],[Datum_KBBB]],11)</f>
        <v>3</v>
      </c>
      <c r="C148" s="29">
        <v>3</v>
      </c>
      <c r="D148" s="4">
        <v>5</v>
      </c>
      <c r="E148" s="57">
        <v>0.8125</v>
      </c>
      <c r="F148" s="32" t="s">
        <v>377</v>
      </c>
      <c r="G148" s="3" t="s">
        <v>359</v>
      </c>
      <c r="H148" s="26" t="s">
        <v>414</v>
      </c>
      <c r="I148" s="4" t="str">
        <f>_xlfn.CONCAT(Tbl_KBBB[[#This Row],[Thuis]]," - ",Tbl_KBBB[[#This Row],[Uit]],"- - &gt;",Tbl_KBBB[[#This Row],[Opmerking]])</f>
        <v>DE MIDDEL 5  - DEN EIK 1 - - &gt;BA2A084</v>
      </c>
      <c r="J148" t="str">
        <f t="shared" si="2"/>
        <v>BA 5</v>
      </c>
    </row>
    <row r="149" spans="1:10" x14ac:dyDescent="0.25">
      <c r="A149" s="5">
        <v>46400</v>
      </c>
      <c r="B149" s="7">
        <f>WEEKDAY(Tbl_KBBB[[#This Row],[Datum_KBBB]],11)</f>
        <v>3</v>
      </c>
      <c r="C149" s="29">
        <v>5</v>
      </c>
      <c r="D149" s="4">
        <v>5</v>
      </c>
      <c r="E149" s="57">
        <v>0.8125</v>
      </c>
      <c r="F149" s="32" t="s">
        <v>441</v>
      </c>
      <c r="G149" s="3" t="s">
        <v>437</v>
      </c>
      <c r="H149" s="26" t="s">
        <v>478</v>
      </c>
      <c r="I149" s="4" t="str">
        <f>_xlfn.CONCAT(Tbl_KBBB[[#This Row],[Thuis]]," - ",Tbl_KBBB[[#This Row],[Uit]],"- - &gt;",Tbl_KBBB[[#This Row],[Opmerking]])</f>
        <v>DE MIDDEL 4  - K.O.T. MEER 1 - - &gt;BA2B084</v>
      </c>
      <c r="J149" t="str">
        <f t="shared" si="2"/>
        <v>BA 4</v>
      </c>
    </row>
    <row r="150" spans="1:10" x14ac:dyDescent="0.25">
      <c r="A150" s="5">
        <v>46402</v>
      </c>
      <c r="B150" s="7">
        <f>WEEKDAY(Tbl_KBBB[[#This Row],[Datum_KBBB]],11)</f>
        <v>5</v>
      </c>
      <c r="C150" s="29">
        <v>1</v>
      </c>
      <c r="D150" s="4">
        <v>1</v>
      </c>
      <c r="E150" s="57">
        <v>0.8125</v>
      </c>
      <c r="F150" s="32" t="s">
        <v>926</v>
      </c>
      <c r="G150" s="3" t="s">
        <v>927</v>
      </c>
      <c r="I150" s="4" t="str">
        <f>_xlfn.CONCAT(Tbl_KBBB[[#This Row],[Thuis]]," - ",Tbl_KBBB[[#This Row],[Uit]],"- - &gt;",Tbl_KBBB[[#This Row],[Opmerking]])</f>
        <v>Vergadering  - Bestuur - sponsors- - &gt;</v>
      </c>
      <c r="J150">
        <f t="shared" si="2"/>
        <v>0</v>
      </c>
    </row>
    <row r="151" spans="1:10" x14ac:dyDescent="0.25">
      <c r="A151" s="5">
        <v>46402</v>
      </c>
      <c r="B151" s="7">
        <f>WEEKDAY(Tbl_KBBB[[#This Row],[Datum_KBBB]],11)</f>
        <v>5</v>
      </c>
      <c r="C151" s="29">
        <v>2</v>
      </c>
      <c r="D151" s="4">
        <v>2</v>
      </c>
      <c r="E151" s="57">
        <v>0.8125</v>
      </c>
      <c r="F151" s="32" t="s">
        <v>926</v>
      </c>
      <c r="G151" s="3" t="s">
        <v>927</v>
      </c>
      <c r="I151" s="4" t="str">
        <f>_xlfn.CONCAT(Tbl_KBBB[[#This Row],[Thuis]]," - ",Tbl_KBBB[[#This Row],[Uit]],"- - &gt;",Tbl_KBBB[[#This Row],[Opmerking]])</f>
        <v>Vergadering  - Bestuur - sponsors- - &gt;</v>
      </c>
      <c r="J151">
        <f t="shared" si="2"/>
        <v>0</v>
      </c>
    </row>
    <row r="152" spans="1:10" x14ac:dyDescent="0.25">
      <c r="A152" s="5">
        <v>46402</v>
      </c>
      <c r="B152" s="7">
        <f>WEEKDAY(Tbl_KBBB[[#This Row],[Datum_KBBB]],11)</f>
        <v>5</v>
      </c>
      <c r="C152" s="29">
        <v>3</v>
      </c>
      <c r="D152" s="4">
        <v>3</v>
      </c>
      <c r="E152" s="57">
        <v>0.8125</v>
      </c>
      <c r="F152" s="32" t="s">
        <v>926</v>
      </c>
      <c r="G152" s="3" t="s">
        <v>927</v>
      </c>
      <c r="I152" s="4" t="str">
        <f>_xlfn.CONCAT(Tbl_KBBB[[#This Row],[Thuis]]," - ",Tbl_KBBB[[#This Row],[Uit]],"- - &gt;",Tbl_KBBB[[#This Row],[Opmerking]])</f>
        <v>Vergadering  - Bestuur - sponsors- - &gt;</v>
      </c>
      <c r="J152">
        <f t="shared" si="2"/>
        <v>0</v>
      </c>
    </row>
    <row r="153" spans="1:10" x14ac:dyDescent="0.25">
      <c r="A153" s="5">
        <v>46402</v>
      </c>
      <c r="B153" s="7">
        <f>WEEKDAY(Tbl_KBBB[[#This Row],[Datum_KBBB]],11)</f>
        <v>5</v>
      </c>
      <c r="C153" s="29">
        <v>4</v>
      </c>
      <c r="D153" s="4">
        <v>4</v>
      </c>
      <c r="E153" s="57">
        <v>0.8125</v>
      </c>
      <c r="F153" s="32" t="s">
        <v>926</v>
      </c>
      <c r="G153" s="3" t="s">
        <v>927</v>
      </c>
      <c r="I153" s="4" t="str">
        <f>_xlfn.CONCAT(Tbl_KBBB[[#This Row],[Thuis]]," - ",Tbl_KBBB[[#This Row],[Uit]],"- - &gt;",Tbl_KBBB[[#This Row],[Opmerking]])</f>
        <v>Vergadering  - Bestuur - sponsors- - &gt;</v>
      </c>
      <c r="J153">
        <f t="shared" si="2"/>
        <v>0</v>
      </c>
    </row>
    <row r="154" spans="1:10" x14ac:dyDescent="0.25">
      <c r="A154" s="5">
        <v>46402</v>
      </c>
      <c r="B154" s="7">
        <f>WEEKDAY(Tbl_KBBB[[#This Row],[Datum_KBBB]],11)</f>
        <v>5</v>
      </c>
      <c r="C154" s="29">
        <v>5</v>
      </c>
      <c r="D154" s="4">
        <v>5</v>
      </c>
      <c r="E154" s="57">
        <v>0.8125</v>
      </c>
      <c r="F154" s="32" t="s">
        <v>926</v>
      </c>
      <c r="G154" s="3" t="s">
        <v>927</v>
      </c>
      <c r="I154" s="4" t="str">
        <f>_xlfn.CONCAT(Tbl_KBBB[[#This Row],[Thuis]]," - ",Tbl_KBBB[[#This Row],[Uit]],"- - &gt;",Tbl_KBBB[[#This Row],[Opmerking]])</f>
        <v>Vergadering  - Bestuur - sponsors- - &gt;</v>
      </c>
      <c r="J154">
        <f t="shared" si="2"/>
        <v>0</v>
      </c>
    </row>
    <row r="155" spans="1:10" x14ac:dyDescent="0.25">
      <c r="A155" s="5">
        <v>46405</v>
      </c>
      <c r="B155" s="7">
        <f>WEEKDAY(Tbl_KBBB[[#This Row],[Datum_KBBB]],11)</f>
        <v>1</v>
      </c>
      <c r="C155" s="29">
        <v>5</v>
      </c>
      <c r="D155" s="4">
        <v>5</v>
      </c>
      <c r="E155" s="57">
        <v>0.8125</v>
      </c>
      <c r="F155" s="32" t="s">
        <v>317</v>
      </c>
      <c r="G155" s="3" t="s">
        <v>335</v>
      </c>
      <c r="H155" s="26" t="s">
        <v>523</v>
      </c>
      <c r="I155" s="4" t="str">
        <f>_xlfn.CONCAT(Tbl_KBBB[[#This Row],[Thuis]]," - ",Tbl_KBBB[[#This Row],[Uit]],"- - &gt;",Tbl_KBBB[[#This Row],[Opmerking]])</f>
        <v>DE MIDDEL 1  - SCHIL-DORP 1 - - &gt;VL1076</v>
      </c>
      <c r="J155" t="str">
        <f t="shared" si="2"/>
        <v>VL 1</v>
      </c>
    </row>
    <row r="156" spans="1:10" x14ac:dyDescent="0.25">
      <c r="A156" s="5">
        <v>46405</v>
      </c>
      <c r="B156" s="7">
        <f>WEEKDAY(Tbl_KBBB[[#This Row],[Datum_KBBB]],11)</f>
        <v>1</v>
      </c>
      <c r="C156" s="29">
        <v>3</v>
      </c>
      <c r="D156" s="4">
        <v>3</v>
      </c>
      <c r="E156" s="57">
        <v>0.8125</v>
      </c>
      <c r="F156" s="32" t="s">
        <v>366</v>
      </c>
      <c r="G156" s="3" t="s">
        <v>284</v>
      </c>
      <c r="H156" s="26" t="s">
        <v>586</v>
      </c>
      <c r="I156" s="4" t="str">
        <f>_xlfn.CONCAT(Tbl_KBBB[[#This Row],[Thuis]]," - ",Tbl_KBBB[[#This Row],[Uit]],"- - &gt;",Tbl_KBBB[[#This Row],[Opmerking]])</f>
        <v>DE MIDDEL 3  - ZEVENBERGEN 1 - - &gt;VL2086</v>
      </c>
      <c r="J156" t="str">
        <f t="shared" si="2"/>
        <v>VL 3</v>
      </c>
    </row>
    <row r="157" spans="1:10" x14ac:dyDescent="0.25">
      <c r="A157" s="5">
        <v>46406</v>
      </c>
      <c r="B157" s="7">
        <f>WEEKDAY(Tbl_KBBB[[#This Row],[Datum_KBBB]],11)</f>
        <v>2</v>
      </c>
      <c r="C157" s="29">
        <v>3</v>
      </c>
      <c r="D157" s="4">
        <v>3</v>
      </c>
      <c r="E157" s="57">
        <v>0.8125</v>
      </c>
      <c r="F157" s="32" t="s">
        <v>423</v>
      </c>
      <c r="G157" s="3" t="s">
        <v>357</v>
      </c>
      <c r="H157" s="26" t="s">
        <v>575</v>
      </c>
      <c r="I157" s="4" t="str">
        <f>_xlfn.CONCAT(Tbl_KBBB[[#This Row],[Thuis]]," - ",Tbl_KBBB[[#This Row],[Uit]],"- - &gt;",Tbl_KBBB[[#This Row],[Opmerking]])</f>
        <v>DE MIDDEL 2  - DE LEUG 1 - - &gt;VL2088</v>
      </c>
      <c r="J157" t="str">
        <f t="shared" si="2"/>
        <v>VL 2</v>
      </c>
    </row>
    <row r="158" spans="1:10" x14ac:dyDescent="0.25">
      <c r="A158" s="5">
        <v>46409</v>
      </c>
      <c r="B158" s="7">
        <f>WEEKDAY(Tbl_KBBB[[#This Row],[Datum_KBBB]],11)</f>
        <v>5</v>
      </c>
      <c r="C158" s="29">
        <v>5</v>
      </c>
      <c r="D158" s="4">
        <v>5</v>
      </c>
      <c r="E158" s="57">
        <v>0.8125</v>
      </c>
      <c r="F158" s="32" t="s">
        <v>286</v>
      </c>
      <c r="G158" s="3" t="s">
        <v>296</v>
      </c>
      <c r="H158" s="26" t="s">
        <v>295</v>
      </c>
      <c r="I158" s="4" t="str">
        <f>_xlfn.CONCAT(Tbl_KBBB[[#This Row],[Thuis]]," - ",Tbl_KBBB[[#This Row],[Uit]],"- - &gt;",Tbl_KBBB[[#This Row],[Opmerking]])</f>
        <v>DE MIDDEL 2  - BC VOGELZANG 2 - - &gt;DK2B080</v>
      </c>
      <c r="J158" t="str">
        <f t="shared" si="2"/>
        <v>DK 2</v>
      </c>
    </row>
    <row r="159" spans="1:10" x14ac:dyDescent="0.25">
      <c r="A159" s="59">
        <v>46409</v>
      </c>
      <c r="B159" s="7">
        <f>WEEKDAY(Tbl_KBBB[[#This Row],[Datum_KBBB]],11)</f>
        <v>5</v>
      </c>
      <c r="C159" s="60">
        <v>3</v>
      </c>
      <c r="D159" s="61">
        <v>3</v>
      </c>
      <c r="E159" s="57">
        <v>0.8125</v>
      </c>
      <c r="F159" t="s">
        <v>617</v>
      </c>
      <c r="G159" t="s">
        <v>366</v>
      </c>
      <c r="H159" s="62" t="s">
        <v>625</v>
      </c>
      <c r="I159" s="4" t="str">
        <f>_xlfn.CONCAT(Tbl_KBBB[[#This Row],[Thuis]]," - ",Tbl_KBBB[[#This Row],[Uit]],"- - &gt;",Tbl_KBBB[[#This Row],[Opmerking]])</f>
        <v>DE MIDDEL 1  - DE MIDDEL 3 - - &gt;KA074</v>
      </c>
      <c r="J159" t="str">
        <f t="shared" si="2"/>
        <v>KA 1</v>
      </c>
    </row>
    <row r="160" spans="1:10" x14ac:dyDescent="0.25">
      <c r="A160" s="5">
        <v>46413</v>
      </c>
      <c r="B160" s="7">
        <f>WEEKDAY(Tbl_KBBB[[#This Row],[Datum_KBBB]],11)</f>
        <v>2</v>
      </c>
      <c r="C160" s="29">
        <v>2</v>
      </c>
      <c r="D160" s="4">
        <v>2</v>
      </c>
      <c r="E160" s="57">
        <v>0.8125</v>
      </c>
      <c r="F160" s="32" t="s">
        <v>607</v>
      </c>
      <c r="G160" s="3" t="s">
        <v>606</v>
      </c>
      <c r="H160" s="26" t="s">
        <v>863</v>
      </c>
      <c r="I160" s="4" t="str">
        <f>_xlfn.CONCAT(Tbl_KBBB[[#This Row],[Thuis]]," - ",Tbl_KBBB[[#This Row],[Uit]],"- - &gt;",Tbl_KBBB[[#This Row],[Opmerking]])</f>
        <v>De Middel 2  - De Middel 1 - - &gt;VH1046</v>
      </c>
      <c r="J160" t="str">
        <f t="shared" si="2"/>
        <v>VH 2</v>
      </c>
    </row>
    <row r="161" spans="1:10" x14ac:dyDescent="0.25">
      <c r="A161" s="5">
        <v>46414</v>
      </c>
      <c r="B161" s="7">
        <f>WEEKDAY(Tbl_KBBB[[#This Row],[Datum_KBBB]],11)</f>
        <v>3</v>
      </c>
      <c r="C161" s="29">
        <v>3</v>
      </c>
      <c r="E161" s="57">
        <v>0.8125</v>
      </c>
      <c r="F161" s="32" t="s">
        <v>708</v>
      </c>
      <c r="G161" s="64" t="s">
        <v>688</v>
      </c>
      <c r="H161" s="26" t="s">
        <v>701</v>
      </c>
      <c r="I161" s="4" t="str">
        <f>_xlfn.CONCAT(Tbl_KBBB[[#This Row],[Thuis]]," - ",Tbl_KBBB[[#This Row],[Uit]],"- - &gt;",Tbl_KBBB[[#This Row],[Opmerking]])</f>
        <v>De Middel 9 - LC-Project- - &gt;ADL 123298</v>
      </c>
      <c r="J161" t="str">
        <f t="shared" ref="J161:J224" si="3">IF(COUNTIF(F161,"*MIDDEL*")&gt;0,LEFT(H161,2)&amp;" "&amp;VALUE(RIGHT(TRIM(F161),1)),H161)</f>
        <v>AD 9</v>
      </c>
    </row>
    <row r="162" spans="1:10" x14ac:dyDescent="0.25">
      <c r="A162" s="5">
        <v>46416</v>
      </c>
      <c r="B162" s="7">
        <f>WEEKDAY(Tbl_KBBB[[#This Row],[Datum_KBBB]],11)</f>
        <v>5</v>
      </c>
      <c r="C162" s="29">
        <v>4</v>
      </c>
      <c r="D162" s="4">
        <v>4</v>
      </c>
      <c r="E162" s="57" t="s">
        <v>180</v>
      </c>
      <c r="F162" s="32" t="s">
        <v>220</v>
      </c>
      <c r="G162" s="3" t="s">
        <v>224</v>
      </c>
      <c r="H162" s="26" t="s">
        <v>227</v>
      </c>
      <c r="I162" s="4" t="str">
        <f>_xlfn.CONCAT(Tbl_KBBB[[#This Row],[Thuis]]," - ",Tbl_KBBB[[#This Row],[Uit]],"- - &gt;",Tbl_KBBB[[#This Row],[Opmerking]])</f>
        <v>De Middel 2 - Willy's Place 2- - &gt;KAPU-2</v>
      </c>
      <c r="J162" t="str">
        <f t="shared" si="3"/>
        <v>KA 2</v>
      </c>
    </row>
    <row r="163" spans="1:10" x14ac:dyDescent="0.25">
      <c r="A163" s="5">
        <v>46416</v>
      </c>
      <c r="B163" s="7">
        <f>WEEKDAY(Tbl_KBBB[[#This Row],[Datum_KBBB]],11)</f>
        <v>5</v>
      </c>
      <c r="C163" s="29">
        <v>5</v>
      </c>
      <c r="D163" s="4">
        <v>5</v>
      </c>
      <c r="E163" s="57" t="s">
        <v>180</v>
      </c>
      <c r="F163" s="32" t="s">
        <v>220</v>
      </c>
      <c r="G163" s="3" t="s">
        <v>224</v>
      </c>
      <c r="H163" s="26" t="s">
        <v>227</v>
      </c>
      <c r="I163" s="4" t="str">
        <f>_xlfn.CONCAT(Tbl_KBBB[[#This Row],[Thuis]]," - ",Tbl_KBBB[[#This Row],[Uit]],"- - &gt;",Tbl_KBBB[[#This Row],[Opmerking]])</f>
        <v>De Middel 2 - Willy's Place 2- - &gt;KAPU-2</v>
      </c>
      <c r="J163" t="str">
        <f t="shared" si="3"/>
        <v>KA 2</v>
      </c>
    </row>
    <row r="164" spans="1:10" x14ac:dyDescent="0.25">
      <c r="A164" s="5">
        <v>46416</v>
      </c>
      <c r="B164" s="7">
        <f>WEEKDAY(Tbl_KBBB[[#This Row],[Datum_KBBB]],11)</f>
        <v>5</v>
      </c>
      <c r="C164" s="29">
        <v>2</v>
      </c>
      <c r="D164" s="4">
        <v>2</v>
      </c>
      <c r="E164" s="57" t="s">
        <v>180</v>
      </c>
      <c r="F164" s="32" t="s">
        <v>229</v>
      </c>
      <c r="G164" s="3" t="s">
        <v>19</v>
      </c>
      <c r="H164" s="26" t="s">
        <v>767</v>
      </c>
      <c r="I164" s="4" t="str">
        <f>_xlfn.CONCAT(Tbl_KBBB[[#This Row],[Thuis]]," - ",Tbl_KBBB[[#This Row],[Uit]],"- - &gt;",Tbl_KBBB[[#This Row],[Opmerking]])</f>
        <v>MIDDEL 1 - KERKUILEN- - &gt;KPU-1</v>
      </c>
      <c r="J164" t="str">
        <f t="shared" si="3"/>
        <v>KP 1</v>
      </c>
    </row>
    <row r="165" spans="1:10" x14ac:dyDescent="0.25">
      <c r="A165" s="5">
        <v>46416</v>
      </c>
      <c r="B165" s="7">
        <f>WEEKDAY(Tbl_KBBB[[#This Row],[Datum_KBBB]],11)</f>
        <v>5</v>
      </c>
      <c r="C165" s="29">
        <v>1</v>
      </c>
      <c r="D165" s="4">
        <v>1</v>
      </c>
      <c r="E165" s="57" t="s">
        <v>180</v>
      </c>
      <c r="F165" s="32" t="s">
        <v>229</v>
      </c>
      <c r="G165" s="3" t="s">
        <v>19</v>
      </c>
      <c r="H165" s="26" t="s">
        <v>767</v>
      </c>
      <c r="I165" s="4" t="str">
        <f>_xlfn.CONCAT(Tbl_KBBB[[#This Row],[Thuis]]," - ",Tbl_KBBB[[#This Row],[Uit]],"- - &gt;",Tbl_KBBB[[#This Row],[Opmerking]])</f>
        <v>MIDDEL 1 - KERKUILEN- - &gt;KPU-1</v>
      </c>
      <c r="J165" t="str">
        <f t="shared" si="3"/>
        <v>KP 1</v>
      </c>
    </row>
    <row r="166" spans="1:10" x14ac:dyDescent="0.25">
      <c r="A166" s="5">
        <v>46419</v>
      </c>
      <c r="B166" s="7">
        <f>WEEKDAY(Tbl_KBBB[[#This Row],[Datum_KBBB]],11)</f>
        <v>1</v>
      </c>
      <c r="C166" s="29">
        <v>1</v>
      </c>
      <c r="D166" s="4">
        <v>5</v>
      </c>
      <c r="E166" s="57">
        <v>0.8125</v>
      </c>
      <c r="F166" s="32" t="s">
        <v>423</v>
      </c>
      <c r="G166" s="3" t="s">
        <v>429</v>
      </c>
      <c r="H166" s="26" t="s">
        <v>467</v>
      </c>
      <c r="I166" s="4" t="str">
        <f>_xlfn.CONCAT(Tbl_KBBB[[#This Row],[Thuis]]," - ",Tbl_KBBB[[#This Row],[Uit]],"- - &gt;",Tbl_KBBB[[#This Row],[Opmerking]])</f>
        <v>DE MIDDEL 2  - BC OP DE MEIR 2 - - &gt;BA2B086</v>
      </c>
      <c r="J166" t="str">
        <f t="shared" si="3"/>
        <v>BA 2</v>
      </c>
    </row>
    <row r="167" spans="1:10" x14ac:dyDescent="0.25">
      <c r="A167" s="5">
        <v>46419</v>
      </c>
      <c r="B167" s="7">
        <f>WEEKDAY(Tbl_KBBB[[#This Row],[Datum_KBBB]],11)</f>
        <v>1</v>
      </c>
      <c r="C167" s="29">
        <v>5</v>
      </c>
      <c r="D167" s="4">
        <v>5</v>
      </c>
      <c r="E167" s="57">
        <v>0.8125</v>
      </c>
      <c r="F167" s="32" t="s">
        <v>441</v>
      </c>
      <c r="G167" s="3" t="s">
        <v>427</v>
      </c>
      <c r="H167" s="26" t="s">
        <v>479</v>
      </c>
      <c r="I167" s="4" t="str">
        <f>_xlfn.CONCAT(Tbl_KBBB[[#This Row],[Thuis]]," - ",Tbl_KBBB[[#This Row],[Uit]],"- - &gt;",Tbl_KBBB[[#This Row],[Opmerking]])</f>
        <v>DE MIDDEL 4  - BC MOLLENHOF 2 - - &gt;BA2B088</v>
      </c>
      <c r="J167" t="str">
        <f t="shared" si="3"/>
        <v>BA 4</v>
      </c>
    </row>
    <row r="168" spans="1:10" x14ac:dyDescent="0.25">
      <c r="A168" s="5">
        <v>46419</v>
      </c>
      <c r="B168" s="7">
        <f>WEEKDAY(Tbl_KBBB[[#This Row],[Datum_KBBB]],11)</f>
        <v>1</v>
      </c>
      <c r="C168" s="29">
        <v>3</v>
      </c>
      <c r="D168" s="4">
        <v>3</v>
      </c>
      <c r="E168" s="57">
        <v>0.8125</v>
      </c>
      <c r="F168" s="32" t="s">
        <v>366</v>
      </c>
      <c r="G168" s="3" t="s">
        <v>423</v>
      </c>
      <c r="H168" s="26" t="s">
        <v>587</v>
      </c>
      <c r="I168" s="4" t="str">
        <f>_xlfn.CONCAT(Tbl_KBBB[[#This Row],[Thuis]]," - ",Tbl_KBBB[[#This Row],[Uit]],"- - &gt;",Tbl_KBBB[[#This Row],[Opmerking]])</f>
        <v>DE MIDDEL 3  - DE MIDDEL 2 - - &gt;VL2093</v>
      </c>
      <c r="J168" t="str">
        <f t="shared" si="3"/>
        <v>VL 3</v>
      </c>
    </row>
    <row r="169" spans="1:10" x14ac:dyDescent="0.25">
      <c r="A169" s="5">
        <v>46420</v>
      </c>
      <c r="B169" s="7">
        <f>WEEKDAY(Tbl_KBBB[[#This Row],[Datum_KBBB]],11)</f>
        <v>2</v>
      </c>
      <c r="C169" s="29">
        <v>5</v>
      </c>
      <c r="D169" s="4">
        <v>5</v>
      </c>
      <c r="E169" s="57">
        <v>0.8125</v>
      </c>
      <c r="F169" s="32" t="s">
        <v>452</v>
      </c>
      <c r="G169" s="3" t="s">
        <v>422</v>
      </c>
      <c r="H169" s="26" t="s">
        <v>489</v>
      </c>
      <c r="I169" s="4" t="str">
        <f>_xlfn.CONCAT(Tbl_KBBB[[#This Row],[Thuis]]," - ",Tbl_KBBB[[#This Row],[Uit]],"- - &gt;",Tbl_KBBB[[#This Row],[Opmerking]])</f>
        <v>DE MIDDEL 6  - BC BOUWEL 2 - - &gt;BA2B090</v>
      </c>
      <c r="J169" t="str">
        <f t="shared" si="3"/>
        <v>BA 6</v>
      </c>
    </row>
    <row r="170" spans="1:10" x14ac:dyDescent="0.25">
      <c r="A170" s="5">
        <v>46420</v>
      </c>
      <c r="B170" s="7">
        <f>WEEKDAY(Tbl_KBBB[[#This Row],[Datum_KBBB]],11)</f>
        <v>2</v>
      </c>
      <c r="C170" s="29">
        <v>3</v>
      </c>
      <c r="D170" s="4">
        <v>5</v>
      </c>
      <c r="E170" s="57">
        <v>0.8125</v>
      </c>
      <c r="F170" s="32" t="s">
        <v>317</v>
      </c>
      <c r="G170" s="3" t="s">
        <v>323</v>
      </c>
      <c r="H170" s="26" t="s">
        <v>342</v>
      </c>
      <c r="I170" s="4" t="str">
        <f>_xlfn.CONCAT(Tbl_KBBB[[#This Row],[Thuis]]," - ",Tbl_KBBB[[#This Row],[Uit]],"- - &gt;",Tbl_KBBB[[#This Row],[Opmerking]])</f>
        <v>DE MIDDEL 1  - BC MOLLENHOF 3 - - &gt;DK2D086</v>
      </c>
      <c r="J170" t="str">
        <f t="shared" si="3"/>
        <v>DK 1</v>
      </c>
    </row>
    <row r="171" spans="1:10" x14ac:dyDescent="0.25">
      <c r="A171" s="5">
        <v>46420</v>
      </c>
      <c r="B171" s="7">
        <f>WEEKDAY(Tbl_KBBB[[#This Row],[Datum_KBBB]],11)</f>
        <v>2</v>
      </c>
      <c r="C171" s="29">
        <v>1</v>
      </c>
      <c r="D171" s="4">
        <v>1</v>
      </c>
      <c r="E171" s="57">
        <v>0.8125</v>
      </c>
      <c r="F171" s="32" t="s">
        <v>441</v>
      </c>
      <c r="G171" s="3" t="s">
        <v>437</v>
      </c>
      <c r="H171" s="26" t="s">
        <v>533</v>
      </c>
      <c r="I171" s="4" t="str">
        <f>_xlfn.CONCAT(Tbl_KBBB[[#This Row],[Thuis]]," - ",Tbl_KBBB[[#This Row],[Uit]],"- - &gt;",Tbl_KBBB[[#This Row],[Opmerking]])</f>
        <v>DE MIDDEL 4  - K.O.T. MEER 1 - - &gt;VL1084</v>
      </c>
      <c r="J171" t="str">
        <f t="shared" si="3"/>
        <v>VL 4</v>
      </c>
    </row>
    <row r="172" spans="1:10" x14ac:dyDescent="0.25">
      <c r="A172" s="5">
        <v>46421</v>
      </c>
      <c r="B172" s="7">
        <f>WEEKDAY(Tbl_KBBB[[#This Row],[Datum_KBBB]],11)</f>
        <v>3</v>
      </c>
      <c r="C172" s="29">
        <v>3</v>
      </c>
      <c r="D172" s="4">
        <v>5</v>
      </c>
      <c r="E172" s="57">
        <v>0.8125</v>
      </c>
      <c r="F172" s="32" t="s">
        <v>377</v>
      </c>
      <c r="G172" s="3" t="s">
        <v>193</v>
      </c>
      <c r="H172" s="26" t="s">
        <v>598</v>
      </c>
      <c r="I172" s="4" t="str">
        <f>_xlfn.CONCAT(Tbl_KBBB[[#This Row],[Thuis]]," - ",Tbl_KBBB[[#This Row],[Uit]],"- - &gt;",Tbl_KBBB[[#This Row],[Opmerking]])</f>
        <v>DE MIDDEL 5  - BC HEMIKSEM 1 - - &gt;VL2096</v>
      </c>
      <c r="J172" t="str">
        <f t="shared" si="3"/>
        <v>VL 5</v>
      </c>
    </row>
    <row r="173" spans="1:10" x14ac:dyDescent="0.25">
      <c r="A173" s="5">
        <v>46422</v>
      </c>
      <c r="B173" s="7">
        <f>WEEKDAY(Tbl_KBBB[[#This Row],[Datum_KBBB]],11)</f>
        <v>4</v>
      </c>
      <c r="C173" s="29">
        <v>1</v>
      </c>
      <c r="D173" s="4">
        <v>5</v>
      </c>
      <c r="E173" s="57">
        <v>0.8125</v>
      </c>
      <c r="F173" s="32" t="s">
        <v>317</v>
      </c>
      <c r="G173" s="3" t="s">
        <v>364</v>
      </c>
      <c r="H173" s="26" t="s">
        <v>392</v>
      </c>
      <c r="I173" s="4" t="str">
        <f>_xlfn.CONCAT(Tbl_KBBB[[#This Row],[Thuis]]," - ",Tbl_KBBB[[#This Row],[Uit]],"- - &gt;",Tbl_KBBB[[#This Row],[Opmerking]])</f>
        <v>DE MIDDEL 1  - SCHIL-DORP 2 - - &gt;BA2A087</v>
      </c>
      <c r="J173" t="str">
        <f t="shared" si="3"/>
        <v>BA 1</v>
      </c>
    </row>
    <row r="174" spans="1:10" x14ac:dyDescent="0.25">
      <c r="A174" s="5">
        <v>46422</v>
      </c>
      <c r="B174" s="7">
        <f>WEEKDAY(Tbl_KBBB[[#This Row],[Datum_KBBB]],11)</f>
        <v>4</v>
      </c>
      <c r="C174" s="29">
        <v>3</v>
      </c>
      <c r="D174" s="4">
        <v>3</v>
      </c>
      <c r="E174" s="57">
        <v>0.8125</v>
      </c>
      <c r="F174" s="32" t="s">
        <v>366</v>
      </c>
      <c r="G174" s="3" t="s">
        <v>355</v>
      </c>
      <c r="H174" s="26" t="s">
        <v>404</v>
      </c>
      <c r="I174" s="4" t="str">
        <f>_xlfn.CONCAT(Tbl_KBBB[[#This Row],[Thuis]]," - ",Tbl_KBBB[[#This Row],[Uit]],"- - &gt;",Tbl_KBBB[[#This Row],[Opmerking]])</f>
        <v>DE MIDDEL 3  - BC OP DE MEIR 1 - - &gt;BA2A088</v>
      </c>
      <c r="J174" t="str">
        <f t="shared" si="3"/>
        <v>BA 3</v>
      </c>
    </row>
    <row r="175" spans="1:10" x14ac:dyDescent="0.25">
      <c r="A175" s="5">
        <v>46422</v>
      </c>
      <c r="B175" s="7">
        <f>WEEKDAY(Tbl_KBBB[[#This Row],[Datum_KBBB]],11)</f>
        <v>4</v>
      </c>
      <c r="C175" s="29">
        <v>5</v>
      </c>
      <c r="D175" s="61">
        <v>3</v>
      </c>
      <c r="E175" s="57">
        <v>0.8125</v>
      </c>
      <c r="F175" s="32" t="s">
        <v>423</v>
      </c>
      <c r="G175" s="3" t="s">
        <v>366</v>
      </c>
      <c r="H175" s="26" t="s">
        <v>636</v>
      </c>
      <c r="I175" s="4" t="str">
        <f>_xlfn.CONCAT(Tbl_KBBB[[#This Row],[Thuis]]," - ",Tbl_KBBB[[#This Row],[Uit]],"- - &gt;",Tbl_KBBB[[#This Row],[Opmerking]])</f>
        <v>DE MIDDEL 2  - DE MIDDEL 3 - - &gt;KA084</v>
      </c>
      <c r="J175" t="str">
        <f t="shared" si="3"/>
        <v>KA 2</v>
      </c>
    </row>
    <row r="176" spans="1:10" x14ac:dyDescent="0.25">
      <c r="A176" s="5">
        <v>46428</v>
      </c>
      <c r="B176" s="7">
        <f>WEEKDAY(Tbl_KBBB[[#This Row],[Datum_KBBB]],11)</f>
        <v>3</v>
      </c>
      <c r="C176" s="29">
        <v>3</v>
      </c>
      <c r="E176" s="57">
        <v>0.8125</v>
      </c>
      <c r="F176" s="32" t="s">
        <v>708</v>
      </c>
      <c r="G176" s="64" t="s">
        <v>689</v>
      </c>
      <c r="H176" s="26" t="s">
        <v>702</v>
      </c>
      <c r="I176" s="4" t="str">
        <f>_xlfn.CONCAT(Tbl_KBBB[[#This Row],[Thuis]]," - ",Tbl_KBBB[[#This Row],[Uit]],"- - &gt;",Tbl_KBBB[[#This Row],[Opmerking]])</f>
        <v>De Middel 9 - De Nieuwe Kroon 2- - &gt;ADL 123304</v>
      </c>
      <c r="J176" t="str">
        <f t="shared" si="3"/>
        <v>AD 9</v>
      </c>
    </row>
    <row r="177" spans="1:10" x14ac:dyDescent="0.25">
      <c r="A177" s="5">
        <v>46429</v>
      </c>
      <c r="B177" s="7">
        <f>WEEKDAY(Tbl_KBBB[[#This Row],[Datum_KBBB]],11)</f>
        <v>4</v>
      </c>
      <c r="C177" s="29">
        <v>3</v>
      </c>
      <c r="D177" s="4">
        <v>3</v>
      </c>
      <c r="E177" s="57">
        <v>0.8125</v>
      </c>
      <c r="F177" s="32" t="s">
        <v>606</v>
      </c>
      <c r="G177" s="3" t="s">
        <v>192</v>
      </c>
      <c r="H177" s="26" t="s">
        <v>864</v>
      </c>
      <c r="I177" s="4" t="str">
        <f>_xlfn.CONCAT(Tbl_KBBB[[#This Row],[Thuis]]," - ",Tbl_KBBB[[#This Row],[Uit]],"- - &gt;",Tbl_KBBB[[#This Row],[Opmerking]])</f>
        <v>De Middel 1  - De Leug 1 - - &gt;VH1051</v>
      </c>
      <c r="J177" t="str">
        <f t="shared" si="3"/>
        <v>VH 1</v>
      </c>
    </row>
    <row r="178" spans="1:10" x14ac:dyDescent="0.25">
      <c r="A178" s="5">
        <v>46429</v>
      </c>
      <c r="B178" s="7">
        <f>WEEKDAY(Tbl_KBBB[[#This Row],[Datum_KBBB]],11)</f>
        <v>4</v>
      </c>
      <c r="C178" s="29">
        <v>5</v>
      </c>
      <c r="D178" s="4">
        <v>2</v>
      </c>
      <c r="E178" s="57">
        <v>0.8125</v>
      </c>
      <c r="F178" s="32" t="s">
        <v>612</v>
      </c>
      <c r="G178" s="3" t="s">
        <v>608</v>
      </c>
      <c r="H178" s="26" t="s">
        <v>865</v>
      </c>
      <c r="I178" s="4" t="str">
        <f>_xlfn.CONCAT(Tbl_KBBB[[#This Row],[Thuis]]," - ",Tbl_KBBB[[#This Row],[Uit]],"- - &gt;",Tbl_KBBB[[#This Row],[Opmerking]])</f>
        <v>De Middel 3  - Zevenbergen 2 - - &gt;VH1053</v>
      </c>
      <c r="J178" t="str">
        <f t="shared" si="3"/>
        <v>VH 3</v>
      </c>
    </row>
    <row r="179" spans="1:10" x14ac:dyDescent="0.25">
      <c r="A179" s="63">
        <v>46430</v>
      </c>
      <c r="B179" s="7">
        <f>WEEKDAY(Tbl_KBBB[[#This Row],[Datum_KBBB]],11)</f>
        <v>5</v>
      </c>
      <c r="C179" s="29">
        <v>4</v>
      </c>
      <c r="D179" s="4">
        <v>4</v>
      </c>
      <c r="E179" s="57">
        <v>0.8125</v>
      </c>
      <c r="F179" s="32" t="s">
        <v>317</v>
      </c>
      <c r="G179" s="3" t="s">
        <v>717</v>
      </c>
      <c r="H179" s="32" t="s">
        <v>716</v>
      </c>
      <c r="I179" s="4" t="str">
        <f>_xlfn.CONCAT(Tbl_KBBB[[#This Row],[Thuis]]," - ",Tbl_KBBB[[#This Row],[Uit]],"- - &gt;",Tbl_KBBB[[#This Row],[Opmerking]])</f>
        <v>DE MIDDEL 1  - BILJART EXPRESS 4 - - &gt;DM2D073</v>
      </c>
      <c r="J179" t="str">
        <f t="shared" si="3"/>
        <v>DM 1</v>
      </c>
    </row>
    <row r="180" spans="1:10" x14ac:dyDescent="0.25">
      <c r="A180" s="5">
        <v>46433</v>
      </c>
      <c r="B180" s="7">
        <f>WEEKDAY(Tbl_KBBB[[#This Row],[Datum_KBBB]],11)</f>
        <v>1</v>
      </c>
      <c r="C180" s="29">
        <v>5</v>
      </c>
      <c r="D180" s="4">
        <v>5</v>
      </c>
      <c r="E180" s="57">
        <v>0.8125</v>
      </c>
      <c r="F180" s="32" t="s">
        <v>317</v>
      </c>
      <c r="G180" s="3" t="s">
        <v>184</v>
      </c>
      <c r="H180" s="26" t="s">
        <v>524</v>
      </c>
      <c r="I180" s="4" t="str">
        <f>_xlfn.CONCAT(Tbl_KBBB[[#This Row],[Thuis]]," - ",Tbl_KBBB[[#This Row],[Uit]],"- - &gt;",Tbl_KBBB[[#This Row],[Opmerking]])</f>
        <v>DE MIDDEL 1  - BC DAF 1 - - &gt;VL1086</v>
      </c>
      <c r="J180" t="str">
        <f t="shared" si="3"/>
        <v>VL 1</v>
      </c>
    </row>
    <row r="181" spans="1:10" x14ac:dyDescent="0.25">
      <c r="A181" s="5">
        <v>46434</v>
      </c>
      <c r="B181" s="7">
        <f>WEEKDAY(Tbl_KBBB[[#This Row],[Datum_KBBB]],11)</f>
        <v>2</v>
      </c>
      <c r="C181" s="29">
        <v>5</v>
      </c>
      <c r="D181" s="4">
        <v>5</v>
      </c>
      <c r="E181" s="57">
        <v>0.8125</v>
      </c>
      <c r="F181" s="32" t="s">
        <v>423</v>
      </c>
      <c r="G181" s="3" t="s">
        <v>441</v>
      </c>
      <c r="H181" s="26" t="s">
        <v>468</v>
      </c>
      <c r="I181" s="4" t="str">
        <f>_xlfn.CONCAT(Tbl_KBBB[[#This Row],[Thuis]]," - ",Tbl_KBBB[[#This Row],[Uit]],"- - &gt;",Tbl_KBBB[[#This Row],[Opmerking]])</f>
        <v>DE MIDDEL 2  - DE MIDDEL 4 - - &gt;BA2B093</v>
      </c>
      <c r="J181" t="str">
        <f t="shared" si="3"/>
        <v>BA 2</v>
      </c>
    </row>
    <row r="182" spans="1:10" x14ac:dyDescent="0.25">
      <c r="A182" s="5">
        <v>46435</v>
      </c>
      <c r="B182" s="7">
        <f>WEEKDAY(Tbl_KBBB[[#This Row],[Datum_KBBB]],11)</f>
        <v>3</v>
      </c>
      <c r="C182" s="29">
        <v>5</v>
      </c>
      <c r="D182" s="4">
        <v>5</v>
      </c>
      <c r="E182" s="57">
        <v>0.8125</v>
      </c>
      <c r="F182" s="32" t="s">
        <v>377</v>
      </c>
      <c r="G182" s="3" t="s">
        <v>423</v>
      </c>
      <c r="H182" s="26" t="s">
        <v>599</v>
      </c>
      <c r="I182" s="4" t="str">
        <f>_xlfn.CONCAT(Tbl_KBBB[[#This Row],[Thuis]]," - ",Tbl_KBBB[[#This Row],[Uit]],"- - &gt;",Tbl_KBBB[[#This Row],[Opmerking]])</f>
        <v>DE MIDDEL 5  - DE MIDDEL 2 - - &gt;VL2104</v>
      </c>
      <c r="J182" t="str">
        <f t="shared" si="3"/>
        <v>VL 5</v>
      </c>
    </row>
    <row r="183" spans="1:10" x14ac:dyDescent="0.25">
      <c r="A183" s="5">
        <v>46436</v>
      </c>
      <c r="B183" s="7">
        <f>WEEKDAY(Tbl_KBBB[[#This Row],[Datum_KBBB]],11)</f>
        <v>4</v>
      </c>
      <c r="C183" s="29">
        <v>5</v>
      </c>
      <c r="D183" s="4">
        <v>5</v>
      </c>
      <c r="E183" s="57">
        <v>0.8125</v>
      </c>
      <c r="F183" s="32" t="s">
        <v>317</v>
      </c>
      <c r="G183" s="3" t="s">
        <v>185</v>
      </c>
      <c r="H183" s="26" t="s">
        <v>393</v>
      </c>
      <c r="I183" s="4" t="str">
        <f>_xlfn.CONCAT(Tbl_KBBB[[#This Row],[Thuis]]," - ",Tbl_KBBB[[#This Row],[Uit]],"- - &gt;",Tbl_KBBB[[#This Row],[Opmerking]])</f>
        <v>DE MIDDEL 1  - BC DE PLOEG 2 - - &gt;BA2A098</v>
      </c>
      <c r="J183" t="str">
        <f t="shared" si="3"/>
        <v>BA 1</v>
      </c>
    </row>
    <row r="184" spans="1:10" x14ac:dyDescent="0.25">
      <c r="A184" s="59">
        <v>46437</v>
      </c>
      <c r="B184" s="7">
        <f>WEEKDAY(Tbl_KBBB[[#This Row],[Datum_KBBB]],11)</f>
        <v>5</v>
      </c>
      <c r="C184" s="60">
        <v>3</v>
      </c>
      <c r="D184" s="61">
        <v>3</v>
      </c>
      <c r="E184" s="57">
        <v>0.8125</v>
      </c>
      <c r="F184" t="s">
        <v>617</v>
      </c>
      <c r="G184" t="s">
        <v>357</v>
      </c>
      <c r="H184" s="62" t="s">
        <v>626</v>
      </c>
      <c r="I184" s="4" t="str">
        <f>_xlfn.CONCAT(Tbl_KBBB[[#This Row],[Thuis]]," - ",Tbl_KBBB[[#This Row],[Uit]],"- - &gt;",Tbl_KBBB[[#This Row],[Opmerking]])</f>
        <v>DE MIDDEL 1  - DE LEUG 1 - - &gt;KA086</v>
      </c>
      <c r="J184" t="str">
        <f t="shared" si="3"/>
        <v>KA 1</v>
      </c>
    </row>
    <row r="185" spans="1:10" x14ac:dyDescent="0.25">
      <c r="A185" s="5">
        <v>46441</v>
      </c>
      <c r="B185" s="7">
        <f>WEEKDAY(Tbl_KBBB[[#This Row],[Datum_KBBB]],11)</f>
        <v>2</v>
      </c>
      <c r="C185" s="29">
        <v>2</v>
      </c>
      <c r="D185" s="4">
        <v>2</v>
      </c>
      <c r="E185" s="57">
        <v>0.8125</v>
      </c>
      <c r="F185" s="32" t="s">
        <v>607</v>
      </c>
      <c r="G185" s="3" t="s">
        <v>212</v>
      </c>
      <c r="H185" s="26" t="s">
        <v>867</v>
      </c>
      <c r="I185" s="4" t="str">
        <f>_xlfn.CONCAT(Tbl_KBBB[[#This Row],[Thuis]]," - ",Tbl_KBBB[[#This Row],[Uit]],"- - &gt;",Tbl_KBBB[[#This Row],[Opmerking]])</f>
        <v>De Middel 2  - Zevenbergen 1 - - &gt;VH1057</v>
      </c>
      <c r="J185" t="str">
        <f t="shared" si="3"/>
        <v>VH 2</v>
      </c>
    </row>
    <row r="186" spans="1:10" x14ac:dyDescent="0.25">
      <c r="A186" s="5">
        <v>46443</v>
      </c>
      <c r="B186" s="7">
        <f>WEEKDAY(Tbl_KBBB[[#This Row],[Datum_KBBB]],11)</f>
        <v>4</v>
      </c>
      <c r="C186" s="29">
        <v>3</v>
      </c>
      <c r="D186" s="4">
        <v>3</v>
      </c>
      <c r="E186" s="57">
        <v>0.8125</v>
      </c>
      <c r="F186" s="32" t="s">
        <v>606</v>
      </c>
      <c r="G186" s="3" t="s">
        <v>610</v>
      </c>
      <c r="H186" s="26" t="s">
        <v>866</v>
      </c>
      <c r="I186" s="4" t="str">
        <f>_xlfn.CONCAT(Tbl_KBBB[[#This Row],[Thuis]]," - ",Tbl_KBBB[[#This Row],[Uit]],"- - &gt;",Tbl_KBBB[[#This Row],[Opmerking]])</f>
        <v>De Middel 1  - Den Eik 1 - - &gt;VH1056</v>
      </c>
      <c r="J186" t="str">
        <f t="shared" si="3"/>
        <v>VH 1</v>
      </c>
    </row>
    <row r="187" spans="1:10" x14ac:dyDescent="0.25">
      <c r="A187" s="63">
        <v>46444</v>
      </c>
      <c r="B187" s="7">
        <f>WEEKDAY(Tbl_KBBB[[#This Row],[Datum_KBBB]],11)</f>
        <v>5</v>
      </c>
      <c r="C187" s="29">
        <v>4</v>
      </c>
      <c r="D187" s="4">
        <v>4</v>
      </c>
      <c r="E187" s="57">
        <v>0.8125</v>
      </c>
      <c r="F187" s="32" t="s">
        <v>317</v>
      </c>
      <c r="G187" s="3" t="s">
        <v>195</v>
      </c>
      <c r="H187" s="32" t="s">
        <v>718</v>
      </c>
      <c r="I187" s="4" t="str">
        <f>_xlfn.CONCAT(Tbl_KBBB[[#This Row],[Thuis]]," - ",Tbl_KBBB[[#This Row],[Uit]],"- - &gt;",Tbl_KBBB[[#This Row],[Opmerking]])</f>
        <v>DE MIDDEL 1  - BC LUGO 2 - - &gt;DM2D080</v>
      </c>
      <c r="J187" t="str">
        <f t="shared" si="3"/>
        <v>DM 1</v>
      </c>
    </row>
    <row r="188" spans="1:10" x14ac:dyDescent="0.25">
      <c r="A188" s="5">
        <v>46445</v>
      </c>
      <c r="B188" s="7">
        <f>WEEKDAY(Tbl_KBBB[[#This Row],[Datum_KBBB]],11)</f>
        <v>6</v>
      </c>
      <c r="C188" s="29">
        <v>1</v>
      </c>
      <c r="D188" s="4">
        <v>1</v>
      </c>
      <c r="E188" s="57" t="s">
        <v>180</v>
      </c>
      <c r="F188" s="32" t="s">
        <v>617</v>
      </c>
      <c r="G188" s="3" t="s">
        <v>219</v>
      </c>
      <c r="H188" s="26" t="s">
        <v>211</v>
      </c>
      <c r="I188" s="4" t="str">
        <f>_xlfn.CONCAT(Tbl_KBBB[[#This Row],[Thuis]]," - ",Tbl_KBBB[[#This Row],[Uit]],"- - &gt;",Tbl_KBBB[[#This Row],[Opmerking]])</f>
        <v>DE MIDDEL 1  - Huis Ten Halve 3- - &gt;PDF</v>
      </c>
      <c r="J188" t="str">
        <f t="shared" si="3"/>
        <v>PD 1</v>
      </c>
    </row>
    <row r="189" spans="1:10" x14ac:dyDescent="0.25">
      <c r="A189" s="5">
        <v>46445</v>
      </c>
      <c r="B189" s="7">
        <f>WEEKDAY(Tbl_KBBB[[#This Row],[Datum_KBBB]],11)</f>
        <v>6</v>
      </c>
      <c r="C189" s="29">
        <v>2</v>
      </c>
      <c r="D189" s="4">
        <v>2</v>
      </c>
      <c r="E189" s="57" t="s">
        <v>180</v>
      </c>
      <c r="F189" s="32" t="s">
        <v>617</v>
      </c>
      <c r="G189" s="3" t="s">
        <v>219</v>
      </c>
      <c r="H189" s="26" t="s">
        <v>211</v>
      </c>
      <c r="I189" s="4" t="str">
        <f>_xlfn.CONCAT(Tbl_KBBB[[#This Row],[Thuis]]," - ",Tbl_KBBB[[#This Row],[Uit]],"- - &gt;",Tbl_KBBB[[#This Row],[Opmerking]])</f>
        <v>DE MIDDEL 1  - Huis Ten Halve 3- - &gt;PDF</v>
      </c>
      <c r="J189" t="str">
        <f t="shared" si="3"/>
        <v>PD 1</v>
      </c>
    </row>
    <row r="190" spans="1:10" x14ac:dyDescent="0.25">
      <c r="A190" s="5">
        <v>46447</v>
      </c>
      <c r="B190" s="7">
        <f>WEEKDAY(Tbl_KBBB[[#This Row],[Datum_KBBB]],11)</f>
        <v>1</v>
      </c>
      <c r="C190" s="29">
        <v>3</v>
      </c>
      <c r="D190" s="61">
        <v>3</v>
      </c>
      <c r="E190" s="57">
        <v>0.8125</v>
      </c>
      <c r="F190" s="32" t="s">
        <v>366</v>
      </c>
      <c r="G190" s="3" t="s">
        <v>364</v>
      </c>
      <c r="H190" s="26" t="s">
        <v>647</v>
      </c>
      <c r="I190" s="4" t="str">
        <f>_xlfn.CONCAT(Tbl_KBBB[[#This Row],[Thuis]]," - ",Tbl_KBBB[[#This Row],[Uit]],"- - &gt;",Tbl_KBBB[[#This Row],[Opmerking]])</f>
        <v>DE MIDDEL 3  - SCHIL-DORP 2 - - &gt;KA094</v>
      </c>
      <c r="J190" t="str">
        <f t="shared" si="3"/>
        <v>KA 3</v>
      </c>
    </row>
    <row r="191" spans="1:10" x14ac:dyDescent="0.25">
      <c r="A191" s="5">
        <v>46447</v>
      </c>
      <c r="B191" s="7">
        <f>WEEKDAY(Tbl_KBBB[[#This Row],[Datum_KBBB]],11)</f>
        <v>1</v>
      </c>
      <c r="C191" s="29">
        <v>5</v>
      </c>
      <c r="D191" s="4">
        <v>3</v>
      </c>
      <c r="E191" s="57">
        <v>0.8125</v>
      </c>
      <c r="F191" s="32" t="s">
        <v>366</v>
      </c>
      <c r="G191" s="3" t="s">
        <v>377</v>
      </c>
      <c r="H191" s="26" t="s">
        <v>588</v>
      </c>
      <c r="I191" s="4" t="str">
        <f>_xlfn.CONCAT(Tbl_KBBB[[#This Row],[Thuis]]," - ",Tbl_KBBB[[#This Row],[Uit]],"- - &gt;",Tbl_KBBB[[#This Row],[Opmerking]])</f>
        <v>DE MIDDEL 3  - DE MIDDEL 5 - - &gt;VL2110</v>
      </c>
      <c r="J191" t="str">
        <f t="shared" si="3"/>
        <v>VL 3</v>
      </c>
    </row>
    <row r="192" spans="1:10" x14ac:dyDescent="0.25">
      <c r="A192" s="5">
        <v>46448</v>
      </c>
      <c r="B192" s="7">
        <f>WEEKDAY(Tbl_KBBB[[#This Row],[Datum_KBBB]],11)</f>
        <v>2</v>
      </c>
      <c r="C192" s="29">
        <v>5</v>
      </c>
      <c r="D192" s="4">
        <v>5</v>
      </c>
      <c r="E192" s="57">
        <v>0.8125</v>
      </c>
      <c r="F192" s="32" t="s">
        <v>452</v>
      </c>
      <c r="G192" s="3" t="s">
        <v>423</v>
      </c>
      <c r="H192" s="26" t="s">
        <v>490</v>
      </c>
      <c r="I192" s="4" t="str">
        <f>_xlfn.CONCAT(Tbl_KBBB[[#This Row],[Thuis]]," - ",Tbl_KBBB[[#This Row],[Uit]],"- - &gt;",Tbl_KBBB[[#This Row],[Opmerking]])</f>
        <v>DE MIDDEL 6  - DE MIDDEL 2 - - &gt;BA2B101</v>
      </c>
      <c r="J192" t="str">
        <f t="shared" si="3"/>
        <v>BA 6</v>
      </c>
    </row>
    <row r="193" spans="1:10" x14ac:dyDescent="0.25">
      <c r="A193" s="5">
        <v>46448</v>
      </c>
      <c r="B193" s="7">
        <f>WEEKDAY(Tbl_KBBB[[#This Row],[Datum_KBBB]],11)</f>
        <v>2</v>
      </c>
      <c r="C193" s="29">
        <v>1</v>
      </c>
      <c r="D193" s="4">
        <v>1</v>
      </c>
      <c r="E193" s="57">
        <v>0.8125</v>
      </c>
      <c r="F193" s="32" t="s">
        <v>441</v>
      </c>
      <c r="G193" s="3" t="s">
        <v>189</v>
      </c>
      <c r="H193" s="26" t="s">
        <v>534</v>
      </c>
      <c r="I193" s="4" t="str">
        <f>_xlfn.CONCAT(Tbl_KBBB[[#This Row],[Thuis]]," - ",Tbl_KBBB[[#This Row],[Uit]],"- - &gt;",Tbl_KBBB[[#This Row],[Opmerking]])</f>
        <v>DE MIDDEL 4  - BC DE PLOEG 1 - - &gt;VL1093</v>
      </c>
      <c r="J193" t="str">
        <f t="shared" si="3"/>
        <v>VL 4</v>
      </c>
    </row>
    <row r="194" spans="1:10" x14ac:dyDescent="0.25">
      <c r="A194" s="5">
        <v>46448</v>
      </c>
      <c r="B194" s="7">
        <f>WEEKDAY(Tbl_KBBB[[#This Row],[Datum_KBBB]],11)</f>
        <v>2</v>
      </c>
      <c r="C194" s="29">
        <v>3</v>
      </c>
      <c r="D194" s="4">
        <v>3</v>
      </c>
      <c r="E194" s="57">
        <v>0.8125</v>
      </c>
      <c r="F194" s="32" t="s">
        <v>423</v>
      </c>
      <c r="G194" s="3" t="s">
        <v>548</v>
      </c>
      <c r="H194" s="26" t="s">
        <v>576</v>
      </c>
      <c r="I194" s="4" t="str">
        <f>_xlfn.CONCAT(Tbl_KBBB[[#This Row],[Thuis]]," - ",Tbl_KBBB[[#This Row],[Uit]],"- - &gt;",Tbl_KBBB[[#This Row],[Opmerking]])</f>
        <v>DE MIDDEL 2  - NOORDERKEMPEN 1 - MR SMEDERIJ - - &gt;VL2112</v>
      </c>
      <c r="J194" t="str">
        <f t="shared" si="3"/>
        <v>VL 2</v>
      </c>
    </row>
    <row r="195" spans="1:10" x14ac:dyDescent="0.25">
      <c r="A195" s="5">
        <v>46449</v>
      </c>
      <c r="B195" s="7">
        <f>WEEKDAY(Tbl_KBBB[[#This Row],[Datum_KBBB]],11)</f>
        <v>3</v>
      </c>
      <c r="C195" s="29">
        <v>3</v>
      </c>
      <c r="E195" s="57">
        <v>0.8125</v>
      </c>
      <c r="F195" s="32" t="s">
        <v>708</v>
      </c>
      <c r="G195" s="64" t="s">
        <v>690</v>
      </c>
      <c r="H195" s="26" t="s">
        <v>703</v>
      </c>
      <c r="I195" s="4" t="str">
        <f>_xlfn.CONCAT(Tbl_KBBB[[#This Row],[Thuis]]," - ",Tbl_KBBB[[#This Row],[Uit]],"- - &gt;",Tbl_KBBB[[#This Row],[Opmerking]])</f>
        <v>De Middel 9 - De Nieuwe Kroon 1- - &gt;ADL 123316</v>
      </c>
      <c r="J195" t="str">
        <f t="shared" si="3"/>
        <v>AD 9</v>
      </c>
    </row>
    <row r="196" spans="1:10" x14ac:dyDescent="0.25">
      <c r="A196" s="5">
        <v>46449</v>
      </c>
      <c r="B196" s="7">
        <f>WEEKDAY(Tbl_KBBB[[#This Row],[Datum_KBBB]],11)</f>
        <v>3</v>
      </c>
      <c r="C196" s="29">
        <v>5</v>
      </c>
      <c r="D196" s="4">
        <v>5</v>
      </c>
      <c r="E196" s="57">
        <v>0.8125</v>
      </c>
      <c r="F196" s="32" t="s">
        <v>286</v>
      </c>
      <c r="G196" s="3" t="s">
        <v>201</v>
      </c>
      <c r="H196" s="26" t="s">
        <v>297</v>
      </c>
      <c r="I196" s="4" t="str">
        <f>_xlfn.CONCAT(Tbl_KBBB[[#This Row],[Thuis]]," - ",Tbl_KBBB[[#This Row],[Uit]],"- - &gt;",Tbl_KBBB[[#This Row],[Opmerking]])</f>
        <v>DE MIDDEL 2  - AVENUE 1 - - &gt;DK2B104</v>
      </c>
      <c r="J196" t="str">
        <f t="shared" si="3"/>
        <v>DK 2</v>
      </c>
    </row>
    <row r="197" spans="1:10" x14ac:dyDescent="0.25">
      <c r="A197" s="5">
        <v>46450</v>
      </c>
      <c r="B197" s="7">
        <f>WEEKDAY(Tbl_KBBB[[#This Row],[Datum_KBBB]],11)</f>
        <v>4</v>
      </c>
      <c r="C197" s="29">
        <v>5</v>
      </c>
      <c r="D197" s="4">
        <v>5</v>
      </c>
      <c r="E197" s="57">
        <v>0.8125</v>
      </c>
      <c r="F197" s="32" t="s">
        <v>317</v>
      </c>
      <c r="G197" s="3" t="s">
        <v>290</v>
      </c>
      <c r="H197" s="26" t="s">
        <v>394</v>
      </c>
      <c r="I197" s="4" t="str">
        <f>_xlfn.CONCAT(Tbl_KBBB[[#This Row],[Thuis]]," - ",Tbl_KBBB[[#This Row],[Uit]],"- - &gt;",Tbl_KBBB[[#This Row],[Opmerking]])</f>
        <v>DE MIDDEL 1  - BC KAPELSE 2 - - &gt;BA2A100</v>
      </c>
      <c r="J197" t="str">
        <f t="shared" si="3"/>
        <v>BA 1</v>
      </c>
    </row>
    <row r="198" spans="1:10" x14ac:dyDescent="0.25">
      <c r="A198" s="5">
        <v>46450</v>
      </c>
      <c r="B198" s="7">
        <f>WEEKDAY(Tbl_KBBB[[#This Row],[Datum_KBBB]],11)</f>
        <v>4</v>
      </c>
      <c r="C198" s="29">
        <v>1</v>
      </c>
      <c r="D198" s="4">
        <v>3</v>
      </c>
      <c r="E198" s="57">
        <v>0.8125</v>
      </c>
      <c r="F198" s="32" t="s">
        <v>366</v>
      </c>
      <c r="G198" s="3" t="s">
        <v>377</v>
      </c>
      <c r="H198" s="26" t="s">
        <v>405</v>
      </c>
      <c r="I198" s="4" t="str">
        <f>_xlfn.CONCAT(Tbl_KBBB[[#This Row],[Thuis]]," - ",Tbl_KBBB[[#This Row],[Uit]],"- - &gt;",Tbl_KBBB[[#This Row],[Opmerking]])</f>
        <v>DE MIDDEL 3  - DE MIDDEL 5 - - &gt;BA2A103</v>
      </c>
      <c r="J198" t="str">
        <f t="shared" si="3"/>
        <v>BA 3</v>
      </c>
    </row>
    <row r="199" spans="1:10" x14ac:dyDescent="0.25">
      <c r="A199" s="5">
        <v>46450</v>
      </c>
      <c r="B199" s="7">
        <f>WEEKDAY(Tbl_KBBB[[#This Row],[Datum_KBBB]],11)</f>
        <v>4</v>
      </c>
      <c r="C199" s="29">
        <v>3</v>
      </c>
      <c r="D199" s="61">
        <v>3</v>
      </c>
      <c r="E199" s="57">
        <v>0.8125</v>
      </c>
      <c r="F199" s="32" t="s">
        <v>423</v>
      </c>
      <c r="G199" s="3" t="s">
        <v>621</v>
      </c>
      <c r="H199" s="26" t="s">
        <v>637</v>
      </c>
      <c r="I199" s="4" t="str">
        <f>_xlfn.CONCAT(Tbl_KBBB[[#This Row],[Thuis]]," - ",Tbl_KBBB[[#This Row],[Uit]],"- - &gt;",Tbl_KBBB[[#This Row],[Opmerking]])</f>
        <v>DE MIDDEL 2  - BC DE STER 1 - - &gt;KA093</v>
      </c>
      <c r="J199" t="str">
        <f t="shared" si="3"/>
        <v>KA 2</v>
      </c>
    </row>
    <row r="200" spans="1:10" x14ac:dyDescent="0.25">
      <c r="A200" s="5">
        <v>46451</v>
      </c>
      <c r="B200" s="7">
        <f>WEEKDAY(Tbl_KBBB[[#This Row],[Datum_KBBB]],11)</f>
        <v>5</v>
      </c>
      <c r="C200" s="29">
        <v>4</v>
      </c>
      <c r="D200" s="4">
        <v>4</v>
      </c>
      <c r="E200" s="57" t="s">
        <v>180</v>
      </c>
      <c r="F200" s="32" t="s">
        <v>220</v>
      </c>
      <c r="G200" s="3" t="s">
        <v>225</v>
      </c>
      <c r="H200" s="26" t="s">
        <v>227</v>
      </c>
      <c r="I200" s="4" t="str">
        <f>_xlfn.CONCAT(Tbl_KBBB[[#This Row],[Thuis]]," - ",Tbl_KBBB[[#This Row],[Uit]],"- - &gt;",Tbl_KBBB[[#This Row],[Opmerking]])</f>
        <v>De Middel 2 - Starrenhof - - &gt;KAPU-2</v>
      </c>
      <c r="J200" t="str">
        <f t="shared" si="3"/>
        <v>KA 2</v>
      </c>
    </row>
    <row r="201" spans="1:10" x14ac:dyDescent="0.25">
      <c r="A201" s="5">
        <v>46451</v>
      </c>
      <c r="B201" s="7">
        <f>WEEKDAY(Tbl_KBBB[[#This Row],[Datum_KBBB]],11)</f>
        <v>5</v>
      </c>
      <c r="C201" s="29">
        <v>5</v>
      </c>
      <c r="D201" s="4">
        <v>5</v>
      </c>
      <c r="E201" s="57" t="s">
        <v>180</v>
      </c>
      <c r="F201" s="32" t="s">
        <v>220</v>
      </c>
      <c r="G201" s="3" t="s">
        <v>225</v>
      </c>
      <c r="H201" s="26" t="s">
        <v>227</v>
      </c>
      <c r="I201" s="4" t="str">
        <f>_xlfn.CONCAT(Tbl_KBBB[[#This Row],[Thuis]]," - ",Tbl_KBBB[[#This Row],[Uit]],"- - &gt;",Tbl_KBBB[[#This Row],[Opmerking]])</f>
        <v>De Middel 2 - Starrenhof - - &gt;KAPU-2</v>
      </c>
      <c r="J201" t="str">
        <f t="shared" si="3"/>
        <v>KA 2</v>
      </c>
    </row>
    <row r="202" spans="1:10" x14ac:dyDescent="0.25">
      <c r="A202" s="5">
        <v>46451</v>
      </c>
      <c r="B202" s="7">
        <f>WEEKDAY(Tbl_KBBB[[#This Row],[Datum_KBBB]],11)</f>
        <v>5</v>
      </c>
      <c r="C202" s="29">
        <v>2</v>
      </c>
      <c r="D202" s="4">
        <v>2</v>
      </c>
      <c r="E202" s="57" t="s">
        <v>180</v>
      </c>
      <c r="F202" s="32" t="s">
        <v>229</v>
      </c>
      <c r="G202" s="3" t="s">
        <v>233</v>
      </c>
      <c r="H202" s="26" t="s">
        <v>767</v>
      </c>
      <c r="I202" s="4" t="str">
        <f>_xlfn.CONCAT(Tbl_KBBB[[#This Row],[Thuis]]," - ",Tbl_KBBB[[#This Row],[Uit]],"- - &gt;",Tbl_KBBB[[#This Row],[Opmerking]])</f>
        <v>MIDDEL 1 - GEESTEN- - &gt;KPU-1</v>
      </c>
      <c r="J202" t="str">
        <f t="shared" si="3"/>
        <v>KP 1</v>
      </c>
    </row>
    <row r="203" spans="1:10" x14ac:dyDescent="0.25">
      <c r="A203" s="5">
        <v>46451</v>
      </c>
      <c r="B203" s="7">
        <f>WEEKDAY(Tbl_KBBB[[#This Row],[Datum_KBBB]],11)</f>
        <v>5</v>
      </c>
      <c r="C203" s="29">
        <v>1</v>
      </c>
      <c r="D203" s="4">
        <v>1</v>
      </c>
      <c r="E203" s="57" t="s">
        <v>180</v>
      </c>
      <c r="F203" s="32" t="s">
        <v>229</v>
      </c>
      <c r="G203" s="3" t="s">
        <v>233</v>
      </c>
      <c r="H203" s="26" t="s">
        <v>767</v>
      </c>
      <c r="I203" s="4" t="str">
        <f>_xlfn.CONCAT(Tbl_KBBB[[#This Row],[Thuis]]," - ",Tbl_KBBB[[#This Row],[Uit]],"- - &gt;",Tbl_KBBB[[#This Row],[Opmerking]])</f>
        <v>MIDDEL 1 - GEESTEN- - &gt;KPU-1</v>
      </c>
      <c r="J203" t="str">
        <f t="shared" si="3"/>
        <v>KP 1</v>
      </c>
    </row>
    <row r="204" spans="1:10" x14ac:dyDescent="0.25">
      <c r="A204" s="5">
        <v>46457</v>
      </c>
      <c r="B204" s="7">
        <f>WEEKDAY(Tbl_KBBB[[#This Row],[Datum_KBBB]],11)</f>
        <v>4</v>
      </c>
      <c r="C204" s="29">
        <v>3</v>
      </c>
      <c r="D204" s="4">
        <v>2</v>
      </c>
      <c r="E204" s="57">
        <v>0.8125</v>
      </c>
      <c r="F204" s="32" t="s">
        <v>612</v>
      </c>
      <c r="G204" s="3" t="s">
        <v>607</v>
      </c>
      <c r="H204" s="26" t="s">
        <v>868</v>
      </c>
      <c r="I204" s="4" t="str">
        <f>_xlfn.CONCAT(Tbl_KBBB[[#This Row],[Thuis]]," - ",Tbl_KBBB[[#This Row],[Uit]],"- - &gt;",Tbl_KBBB[[#This Row],[Opmerking]])</f>
        <v>De Middel 3  - De Middel 2 - - &gt;VH1064</v>
      </c>
      <c r="J204" t="str">
        <f t="shared" si="3"/>
        <v>VH 3</v>
      </c>
    </row>
    <row r="205" spans="1:10" x14ac:dyDescent="0.25">
      <c r="A205" s="63">
        <v>46458</v>
      </c>
      <c r="B205" s="7">
        <f>WEEKDAY(Tbl_KBBB[[#This Row],[Datum_KBBB]],11)</f>
        <v>5</v>
      </c>
      <c r="C205" s="29">
        <v>4</v>
      </c>
      <c r="D205" s="4">
        <v>4</v>
      </c>
      <c r="E205" s="57">
        <v>0.8125</v>
      </c>
      <c r="F205" s="32" t="s">
        <v>317</v>
      </c>
      <c r="G205" s="3" t="s">
        <v>720</v>
      </c>
      <c r="H205" s="32" t="s">
        <v>719</v>
      </c>
      <c r="I205" s="4" t="str">
        <f>_xlfn.CONCAT(Tbl_KBBB[[#This Row],[Thuis]]," - ",Tbl_KBBB[[#This Row],[Uit]],"- - &gt;",Tbl_KBBB[[#This Row],[Opmerking]])</f>
        <v>DE MIDDEL 1  - T.B.A. BILJARTPALACE 6 - - &gt;DM2D089</v>
      </c>
      <c r="J205" t="str">
        <f t="shared" si="3"/>
        <v>DM 1</v>
      </c>
    </row>
    <row r="206" spans="1:10" x14ac:dyDescent="0.25">
      <c r="A206" s="5">
        <v>46459</v>
      </c>
      <c r="B206" s="7">
        <f>WEEKDAY(Tbl_KBBB[[#This Row],[Datum_KBBB]],11)</f>
        <v>6</v>
      </c>
      <c r="C206" s="29">
        <v>1</v>
      </c>
      <c r="D206" s="4">
        <v>1</v>
      </c>
      <c r="E206" s="57" t="s">
        <v>180</v>
      </c>
      <c r="F206" s="32" t="s">
        <v>617</v>
      </c>
      <c r="G206" s="3" t="s">
        <v>177</v>
      </c>
      <c r="H206" s="26" t="s">
        <v>211</v>
      </c>
      <c r="I206" s="4" t="str">
        <f>_xlfn.CONCAT(Tbl_KBBB[[#This Row],[Thuis]]," - ",Tbl_KBBB[[#This Row],[Uit]],"- - &gt;",Tbl_KBBB[[#This Row],[Opmerking]])</f>
        <v>DE MIDDEL 1  - Den Thys- - &gt;PDF</v>
      </c>
      <c r="J206" t="str">
        <f t="shared" si="3"/>
        <v>PD 1</v>
      </c>
    </row>
    <row r="207" spans="1:10" x14ac:dyDescent="0.25">
      <c r="A207" s="5">
        <v>46459</v>
      </c>
      <c r="B207" s="7">
        <f>WEEKDAY(Tbl_KBBB[[#This Row],[Datum_KBBB]],11)</f>
        <v>6</v>
      </c>
      <c r="C207" s="29">
        <v>2</v>
      </c>
      <c r="D207" s="4">
        <v>2</v>
      </c>
      <c r="E207" s="57" t="s">
        <v>180</v>
      </c>
      <c r="F207" s="32" t="s">
        <v>617</v>
      </c>
      <c r="G207" s="3" t="s">
        <v>177</v>
      </c>
      <c r="H207" s="26" t="s">
        <v>211</v>
      </c>
      <c r="I207" s="4" t="str">
        <f>_xlfn.CONCAT(Tbl_KBBB[[#This Row],[Thuis]]," - ",Tbl_KBBB[[#This Row],[Uit]],"- - &gt;",Tbl_KBBB[[#This Row],[Opmerking]])</f>
        <v>DE MIDDEL 1  - Den Thys- - &gt;PDF</v>
      </c>
      <c r="J207" t="str">
        <f t="shared" si="3"/>
        <v>PD 1</v>
      </c>
    </row>
    <row r="208" spans="1:10" x14ac:dyDescent="0.25">
      <c r="A208" s="5">
        <v>46461</v>
      </c>
      <c r="B208" s="7">
        <f>WEEKDAY(Tbl_KBBB[[#This Row],[Datum_KBBB]],11)</f>
        <v>1</v>
      </c>
      <c r="C208" s="29">
        <v>5</v>
      </c>
      <c r="D208" s="4">
        <v>5</v>
      </c>
      <c r="E208" s="57">
        <v>0.8125</v>
      </c>
      <c r="F208" s="32" t="s">
        <v>423</v>
      </c>
      <c r="G208" s="3" t="s">
        <v>193</v>
      </c>
      <c r="H208" s="26" t="s">
        <v>469</v>
      </c>
      <c r="I208" s="4" t="str">
        <f>_xlfn.CONCAT(Tbl_KBBB[[#This Row],[Thuis]]," - ",Tbl_KBBB[[#This Row],[Uit]],"- - &gt;",Tbl_KBBB[[#This Row],[Opmerking]])</f>
        <v>DE MIDDEL 2  - BC HEMIKSEM 1 - - &gt;BA2B109</v>
      </c>
      <c r="J208" t="str">
        <f t="shared" si="3"/>
        <v>BA 2</v>
      </c>
    </row>
    <row r="209" spans="1:10" x14ac:dyDescent="0.25">
      <c r="A209" s="5">
        <v>46461</v>
      </c>
      <c r="B209" s="7">
        <f>WEEKDAY(Tbl_KBBB[[#This Row],[Datum_KBBB]],11)</f>
        <v>1</v>
      </c>
      <c r="C209" s="29">
        <v>3</v>
      </c>
      <c r="D209" s="61">
        <v>3</v>
      </c>
      <c r="E209" s="57">
        <v>0.8125</v>
      </c>
      <c r="F209" s="32" t="s">
        <v>366</v>
      </c>
      <c r="G209" s="3" t="s">
        <v>629</v>
      </c>
      <c r="H209" s="26" t="s">
        <v>648</v>
      </c>
      <c r="I209" s="4" t="str">
        <f>_xlfn.CONCAT(Tbl_KBBB[[#This Row],[Thuis]]," - ",Tbl_KBBB[[#This Row],[Uit]],"- - &gt;",Tbl_KBBB[[#This Row],[Opmerking]])</f>
        <v>DE MIDDEL 3  - DEN EIK 2 - - &gt;KA101</v>
      </c>
      <c r="J209" t="str">
        <f t="shared" si="3"/>
        <v>KA 3</v>
      </c>
    </row>
    <row r="210" spans="1:10" x14ac:dyDescent="0.25">
      <c r="A210" s="5">
        <v>46461</v>
      </c>
      <c r="B210" s="7">
        <f>WEEKDAY(Tbl_KBBB[[#This Row],[Datum_KBBB]],11)</f>
        <v>1</v>
      </c>
      <c r="C210" s="29">
        <v>1</v>
      </c>
      <c r="D210" s="4">
        <v>5</v>
      </c>
      <c r="E210" s="57">
        <v>0.8125</v>
      </c>
      <c r="F210" s="32" t="s">
        <v>317</v>
      </c>
      <c r="G210" s="3" t="s">
        <v>355</v>
      </c>
      <c r="H210" s="26" t="s">
        <v>525</v>
      </c>
      <c r="I210" s="4" t="str">
        <f>_xlfn.CONCAT(Tbl_KBBB[[#This Row],[Thuis]]," - ",Tbl_KBBB[[#This Row],[Uit]],"- - &gt;",Tbl_KBBB[[#This Row],[Opmerking]])</f>
        <v>DE MIDDEL 1  - BC OP DE MEIR 1 - - &gt;VL1098</v>
      </c>
      <c r="J210" t="str">
        <f t="shared" si="3"/>
        <v>VL 1</v>
      </c>
    </row>
    <row r="211" spans="1:10" x14ac:dyDescent="0.25">
      <c r="A211" s="5">
        <v>46462</v>
      </c>
      <c r="B211" s="7">
        <f>WEEKDAY(Tbl_KBBB[[#This Row],[Datum_KBBB]],11)</f>
        <v>2</v>
      </c>
      <c r="C211" s="29">
        <v>5</v>
      </c>
      <c r="D211" s="4">
        <v>5</v>
      </c>
      <c r="E211" s="57">
        <v>0.8125</v>
      </c>
      <c r="F211" s="32" t="s">
        <v>441</v>
      </c>
      <c r="G211" s="3" t="s">
        <v>452</v>
      </c>
      <c r="H211" s="26" t="s">
        <v>480</v>
      </c>
      <c r="I211" s="4" t="str">
        <f>_xlfn.CONCAT(Tbl_KBBB[[#This Row],[Thuis]]," - ",Tbl_KBBB[[#This Row],[Uit]],"- - &gt;",Tbl_KBBB[[#This Row],[Opmerking]])</f>
        <v>DE MIDDEL 4  - DE MIDDEL 6 - - &gt;BA2B107</v>
      </c>
      <c r="J211" t="str">
        <f t="shared" si="3"/>
        <v>BA 4</v>
      </c>
    </row>
    <row r="212" spans="1:10" x14ac:dyDescent="0.25">
      <c r="A212" s="5">
        <v>46462</v>
      </c>
      <c r="B212" s="7">
        <f>WEEKDAY(Tbl_KBBB[[#This Row],[Datum_KBBB]],11)</f>
        <v>2</v>
      </c>
      <c r="C212" s="29">
        <v>3</v>
      </c>
      <c r="D212" s="4">
        <v>3</v>
      </c>
      <c r="E212" s="57">
        <v>0.8125</v>
      </c>
      <c r="F212" s="32" t="s">
        <v>423</v>
      </c>
      <c r="G212" s="3" t="s">
        <v>284</v>
      </c>
      <c r="H212" s="26" t="s">
        <v>577</v>
      </c>
      <c r="I212" s="4" t="str">
        <f>_xlfn.CONCAT(Tbl_KBBB[[#This Row],[Thuis]]," - ",Tbl_KBBB[[#This Row],[Uit]],"- - &gt;",Tbl_KBBB[[#This Row],[Opmerking]])</f>
        <v>DE MIDDEL 2  - ZEVENBERGEN 1 - - &gt;VL2115</v>
      </c>
      <c r="J212" t="str">
        <f t="shared" si="3"/>
        <v>VL 2</v>
      </c>
    </row>
    <row r="213" spans="1:10" x14ac:dyDescent="0.25">
      <c r="A213" s="5">
        <v>46464</v>
      </c>
      <c r="B213" s="7">
        <f>WEEKDAY(Tbl_KBBB[[#This Row],[Datum_KBBB]],11)</f>
        <v>4</v>
      </c>
      <c r="C213" s="29">
        <v>5</v>
      </c>
      <c r="D213" s="4">
        <v>5</v>
      </c>
      <c r="E213" s="57">
        <v>0.8125</v>
      </c>
      <c r="F213" s="32" t="s">
        <v>317</v>
      </c>
      <c r="G213" s="3" t="s">
        <v>377</v>
      </c>
      <c r="H213" s="26" t="s">
        <v>395</v>
      </c>
      <c r="I213" s="4" t="str">
        <f>_xlfn.CONCAT(Tbl_KBBB[[#This Row],[Thuis]]," - ",Tbl_KBBB[[#This Row],[Uit]],"- - &gt;",Tbl_KBBB[[#This Row],[Opmerking]])</f>
        <v>DE MIDDEL 1  - DE MIDDEL 5 - - &gt;BA2A111</v>
      </c>
      <c r="J213" t="str">
        <f t="shared" si="3"/>
        <v>BA 1</v>
      </c>
    </row>
    <row r="214" spans="1:10" x14ac:dyDescent="0.25">
      <c r="A214" s="5">
        <v>46465</v>
      </c>
      <c r="B214" s="7">
        <f>WEEKDAY(Tbl_KBBB[[#This Row],[Datum_KBBB]],11)</f>
        <v>5</v>
      </c>
      <c r="C214" s="60">
        <v>3</v>
      </c>
      <c r="D214" s="61">
        <v>3</v>
      </c>
      <c r="E214" s="57">
        <v>0.8125</v>
      </c>
      <c r="F214" s="32" t="s">
        <v>617</v>
      </c>
      <c r="G214" s="3" t="s">
        <v>284</v>
      </c>
      <c r="H214" s="26" t="s">
        <v>627</v>
      </c>
      <c r="I214" s="4" t="str">
        <f>_xlfn.CONCAT(Tbl_KBBB[[#This Row],[Thuis]]," - ",Tbl_KBBB[[#This Row],[Uit]],"- - &gt;",Tbl_KBBB[[#This Row],[Opmerking]])</f>
        <v>DE MIDDEL 1  - ZEVENBERGEN 1 - - &gt;KA100</v>
      </c>
      <c r="J214" t="str">
        <f t="shared" si="3"/>
        <v>KA 1</v>
      </c>
    </row>
    <row r="215" spans="1:10" x14ac:dyDescent="0.25">
      <c r="A215" s="5">
        <v>46469</v>
      </c>
      <c r="B215" s="7">
        <f>WEEKDAY(Tbl_KBBB[[#This Row],[Datum_KBBB]],11)</f>
        <v>2</v>
      </c>
      <c r="C215" s="29">
        <v>2</v>
      </c>
      <c r="D215" s="4">
        <v>2</v>
      </c>
      <c r="E215" s="57">
        <v>0.8125</v>
      </c>
      <c r="F215" s="32" t="s">
        <v>607</v>
      </c>
      <c r="G215" s="3" t="s">
        <v>188</v>
      </c>
      <c r="H215" s="26" t="s">
        <v>870</v>
      </c>
      <c r="I215" s="4" t="str">
        <f>_xlfn.CONCAT(Tbl_KBBB[[#This Row],[Thuis]]," - ",Tbl_KBBB[[#This Row],[Uit]],"- - &gt;",Tbl_KBBB[[#This Row],[Opmerking]])</f>
        <v>De Middel 2  - Schil-Dorp 1 - - &gt;VH1068</v>
      </c>
      <c r="J215" t="str">
        <f t="shared" si="3"/>
        <v>VH 2</v>
      </c>
    </row>
    <row r="216" spans="1:10" x14ac:dyDescent="0.25">
      <c r="A216" s="5">
        <v>46471</v>
      </c>
      <c r="B216" s="7">
        <f>WEEKDAY(Tbl_KBBB[[#This Row],[Datum_KBBB]],11)</f>
        <v>4</v>
      </c>
      <c r="C216" s="29">
        <v>3</v>
      </c>
      <c r="D216" s="4">
        <v>3</v>
      </c>
      <c r="E216" s="57">
        <v>0.8125</v>
      </c>
      <c r="F216" s="32" t="s">
        <v>606</v>
      </c>
      <c r="G216" s="3" t="s">
        <v>212</v>
      </c>
      <c r="H216" s="26" t="s">
        <v>869</v>
      </c>
      <c r="I216" s="4" t="str">
        <f>_xlfn.CONCAT(Tbl_KBBB[[#This Row],[Thuis]]," - ",Tbl_KBBB[[#This Row],[Uit]],"- - &gt;",Tbl_KBBB[[#This Row],[Opmerking]])</f>
        <v>De Middel 1  - Zevenbergen 1 - - &gt;VH1066</v>
      </c>
      <c r="J216" t="str">
        <f t="shared" si="3"/>
        <v>VH 1</v>
      </c>
    </row>
    <row r="217" spans="1:10" x14ac:dyDescent="0.25">
      <c r="A217" s="5">
        <v>46475</v>
      </c>
      <c r="B217" s="7">
        <f>WEEKDAY(Tbl_KBBB[[#This Row],[Datum_KBBB]],11)</f>
        <v>1</v>
      </c>
      <c r="C217" s="29">
        <v>1</v>
      </c>
      <c r="D217" s="4">
        <v>5</v>
      </c>
      <c r="E217" s="57">
        <v>0.8125</v>
      </c>
      <c r="F217" s="32" t="s">
        <v>317</v>
      </c>
      <c r="G217" s="3" t="s">
        <v>316</v>
      </c>
      <c r="H217" s="26" t="s">
        <v>343</v>
      </c>
      <c r="I217" s="4" t="str">
        <f>_xlfn.CONCAT(Tbl_KBBB[[#This Row],[Thuis]]," - ",Tbl_KBBB[[#This Row],[Uit]],"- - &gt;",Tbl_KBBB[[#This Row],[Opmerking]])</f>
        <v>DE MIDDEL 1  - BC DE PLOEG 5 - - &gt;DK2D116</v>
      </c>
      <c r="J217" t="str">
        <f t="shared" si="3"/>
        <v>DK 1</v>
      </c>
    </row>
    <row r="218" spans="1:10" x14ac:dyDescent="0.25">
      <c r="A218" s="5">
        <v>46475</v>
      </c>
      <c r="B218" s="7">
        <f>WEEKDAY(Tbl_KBBB[[#This Row],[Datum_KBBB]],11)</f>
        <v>1</v>
      </c>
      <c r="C218" s="29">
        <v>3</v>
      </c>
      <c r="D218" s="4">
        <v>3</v>
      </c>
      <c r="E218" s="57">
        <v>0.8125</v>
      </c>
      <c r="F218" s="32" t="s">
        <v>366</v>
      </c>
      <c r="G218" s="3" t="s">
        <v>357</v>
      </c>
      <c r="H218" s="26" t="s">
        <v>589</v>
      </c>
      <c r="I218" s="4" t="str">
        <f>_xlfn.CONCAT(Tbl_KBBB[[#This Row],[Thuis]]," - ",Tbl_KBBB[[#This Row],[Uit]],"- - &gt;",Tbl_KBBB[[#This Row],[Opmerking]])</f>
        <v>DE MIDDEL 3  - DE LEUG 1 - - &gt;VL2122</v>
      </c>
      <c r="J218" t="str">
        <f t="shared" si="3"/>
        <v>VL 3</v>
      </c>
    </row>
    <row r="219" spans="1:10" x14ac:dyDescent="0.25">
      <c r="A219" s="5">
        <v>46476</v>
      </c>
      <c r="B219" s="7">
        <f>WEEKDAY(Tbl_KBBB[[#This Row],[Datum_KBBB]],11)</f>
        <v>2</v>
      </c>
      <c r="C219" s="29">
        <v>5</v>
      </c>
      <c r="D219" s="4">
        <v>5</v>
      </c>
      <c r="E219" s="57">
        <v>0.8125</v>
      </c>
      <c r="F219" s="32" t="s">
        <v>452</v>
      </c>
      <c r="G219" s="3" t="s">
        <v>427</v>
      </c>
      <c r="H219" s="26" t="s">
        <v>491</v>
      </c>
      <c r="I219" s="4" t="str">
        <f>_xlfn.CONCAT(Tbl_KBBB[[#This Row],[Thuis]]," - ",Tbl_KBBB[[#This Row],[Uit]],"- - &gt;",Tbl_KBBB[[#This Row],[Opmerking]])</f>
        <v>DE MIDDEL 6  - BC MOLLENHOF 2 - - &gt;BA2B117</v>
      </c>
      <c r="J219" t="str">
        <f t="shared" si="3"/>
        <v>BA 6</v>
      </c>
    </row>
    <row r="220" spans="1:10" x14ac:dyDescent="0.25">
      <c r="A220" s="5">
        <v>46476</v>
      </c>
      <c r="B220" s="7">
        <f>WEEKDAY(Tbl_KBBB[[#This Row],[Datum_KBBB]],11)</f>
        <v>2</v>
      </c>
      <c r="C220" s="29">
        <v>1</v>
      </c>
      <c r="D220" s="4">
        <v>1</v>
      </c>
      <c r="E220" s="57">
        <v>0.8125</v>
      </c>
      <c r="F220" s="32" t="s">
        <v>441</v>
      </c>
      <c r="G220" s="3" t="s">
        <v>499</v>
      </c>
      <c r="H220" s="26" t="s">
        <v>535</v>
      </c>
      <c r="I220" s="4" t="str">
        <f>_xlfn.CONCAT(Tbl_KBBB[[#This Row],[Thuis]]," - ",Tbl_KBBB[[#This Row],[Uit]],"- - &gt;",Tbl_KBBB[[#This Row],[Opmerking]])</f>
        <v>DE MIDDEL 4  - BC KAPELSE 1 - - &gt;VL1105</v>
      </c>
      <c r="J220" t="str">
        <f t="shared" si="3"/>
        <v>VL 4</v>
      </c>
    </row>
    <row r="221" spans="1:10" x14ac:dyDescent="0.25">
      <c r="A221" s="5">
        <v>46476</v>
      </c>
      <c r="B221" s="7">
        <f>WEEKDAY(Tbl_KBBB[[#This Row],[Datum_KBBB]],11)</f>
        <v>2</v>
      </c>
      <c r="C221" s="29">
        <v>3</v>
      </c>
      <c r="D221" s="4">
        <v>3</v>
      </c>
      <c r="E221" s="57">
        <v>0.8125</v>
      </c>
      <c r="F221" s="32" t="s">
        <v>423</v>
      </c>
      <c r="G221" s="3" t="s">
        <v>539</v>
      </c>
      <c r="H221" s="26" t="s">
        <v>578</v>
      </c>
      <c r="I221" s="4" t="str">
        <f>_xlfn.CONCAT(Tbl_KBBB[[#This Row],[Thuis]]," - ",Tbl_KBBB[[#This Row],[Uit]],"- - &gt;",Tbl_KBBB[[#This Row],[Opmerking]])</f>
        <v>DE MIDDEL 2  - BC BOUWEL 1 -PALMENHOF - - &gt;VL2124</v>
      </c>
      <c r="J221" t="str">
        <f t="shared" si="3"/>
        <v>VL 2</v>
      </c>
    </row>
    <row r="222" spans="1:10" x14ac:dyDescent="0.25">
      <c r="A222" s="5">
        <v>46477</v>
      </c>
      <c r="B222" s="7">
        <f>WEEKDAY(Tbl_KBBB[[#This Row],[Datum_KBBB]],11)</f>
        <v>3</v>
      </c>
      <c r="C222" s="29">
        <v>3</v>
      </c>
      <c r="E222" s="57">
        <v>0.8125</v>
      </c>
      <c r="F222" s="32" t="s">
        <v>708</v>
      </c>
      <c r="G222" s="64" t="s">
        <v>691</v>
      </c>
      <c r="H222" s="26" t="s">
        <v>704</v>
      </c>
      <c r="I222" s="4" t="str">
        <f>_xlfn.CONCAT(Tbl_KBBB[[#This Row],[Thuis]]," - ",Tbl_KBBB[[#This Row],[Uit]],"- - &gt;",Tbl_KBBB[[#This Row],[Opmerking]])</f>
        <v>De Middel 9 - Volkswil 2- - &gt;ADL 123338</v>
      </c>
      <c r="J222" t="str">
        <f t="shared" si="3"/>
        <v>AD 9</v>
      </c>
    </row>
    <row r="223" spans="1:10" x14ac:dyDescent="0.25">
      <c r="A223" s="5">
        <v>46477</v>
      </c>
      <c r="B223" s="7">
        <f>WEEKDAY(Tbl_KBBB[[#This Row],[Datum_KBBB]],11)</f>
        <v>3</v>
      </c>
      <c r="C223" s="29">
        <v>1</v>
      </c>
      <c r="D223" s="4">
        <v>5</v>
      </c>
      <c r="E223" s="57">
        <v>0.8125</v>
      </c>
      <c r="F223" s="32" t="s">
        <v>377</v>
      </c>
      <c r="G223" s="3" t="s">
        <v>290</v>
      </c>
      <c r="H223" s="26" t="s">
        <v>415</v>
      </c>
      <c r="I223" s="4" t="str">
        <f>_xlfn.CONCAT(Tbl_KBBB[[#This Row],[Thuis]]," - ",Tbl_KBBB[[#This Row],[Uit]],"- - &gt;",Tbl_KBBB[[#This Row],[Opmerking]])</f>
        <v>DE MIDDEL 5  - BC KAPELSE 2 - - &gt;BA2A117</v>
      </c>
      <c r="J223" t="str">
        <f t="shared" si="3"/>
        <v>BA 5</v>
      </c>
    </row>
    <row r="224" spans="1:10" x14ac:dyDescent="0.25">
      <c r="A224" s="5">
        <v>46477</v>
      </c>
      <c r="B224" s="7">
        <f>WEEKDAY(Tbl_KBBB[[#This Row],[Datum_KBBB]],11)</f>
        <v>3</v>
      </c>
      <c r="C224" s="29">
        <v>5</v>
      </c>
      <c r="D224" s="4">
        <v>5</v>
      </c>
      <c r="E224" s="57">
        <v>0.8125</v>
      </c>
      <c r="F224" s="32" t="s">
        <v>441</v>
      </c>
      <c r="G224" s="3" t="s">
        <v>429</v>
      </c>
      <c r="H224" s="26" t="s">
        <v>481</v>
      </c>
      <c r="I224" s="4" t="str">
        <f>_xlfn.CONCAT(Tbl_KBBB[[#This Row],[Thuis]]," - ",Tbl_KBBB[[#This Row],[Uit]],"- - &gt;",Tbl_KBBB[[#This Row],[Opmerking]])</f>
        <v>DE MIDDEL 4  - BC OP DE MEIR 2 - - &gt;BA2B115</v>
      </c>
      <c r="J224" t="str">
        <f t="shared" si="3"/>
        <v>BA 4</v>
      </c>
    </row>
    <row r="225" spans="1:10" x14ac:dyDescent="0.25">
      <c r="A225" s="5">
        <v>46478</v>
      </c>
      <c r="B225" s="7">
        <f>WEEKDAY(Tbl_KBBB[[#This Row],[Datum_KBBB]],11)</f>
        <v>4</v>
      </c>
      <c r="C225" s="29">
        <v>1</v>
      </c>
      <c r="D225" s="4">
        <v>3</v>
      </c>
      <c r="E225" s="57">
        <v>0.8125</v>
      </c>
      <c r="F225" s="32" t="s">
        <v>366</v>
      </c>
      <c r="G225" s="3" t="s">
        <v>362</v>
      </c>
      <c r="H225" s="26" t="s">
        <v>406</v>
      </c>
      <c r="I225" s="4" t="str">
        <f>_xlfn.CONCAT(Tbl_KBBB[[#This Row],[Thuis]]," - ",Tbl_KBBB[[#This Row],[Uit]],"- - &gt;",Tbl_KBBB[[#This Row],[Opmerking]])</f>
        <v>DE MIDDEL 3  - KBC BILJARTVRIENDEN 3 - - &gt;BA2A114</v>
      </c>
      <c r="J225" t="str">
        <f t="shared" ref="J225:J288" si="4">IF(COUNTIF(F225,"*MIDDEL*")&gt;0,LEFT(H225,2)&amp;" "&amp;VALUE(RIGHT(TRIM(F225),1)),H225)</f>
        <v>BA 3</v>
      </c>
    </row>
    <row r="226" spans="1:10" x14ac:dyDescent="0.25">
      <c r="A226" s="5">
        <v>46478</v>
      </c>
      <c r="B226" s="7">
        <f>WEEKDAY(Tbl_KBBB[[#This Row],[Datum_KBBB]],11)</f>
        <v>4</v>
      </c>
      <c r="C226" s="29">
        <v>3</v>
      </c>
      <c r="D226" s="61">
        <v>3</v>
      </c>
      <c r="E226" s="57">
        <v>0.8125</v>
      </c>
      <c r="F226" s="32" t="s">
        <v>423</v>
      </c>
      <c r="G226" s="3" t="s">
        <v>364</v>
      </c>
      <c r="H226" s="26" t="s">
        <v>638</v>
      </c>
      <c r="I226" s="4" t="str">
        <f>_xlfn.CONCAT(Tbl_KBBB[[#This Row],[Thuis]]," - ",Tbl_KBBB[[#This Row],[Uit]],"- - &gt;",Tbl_KBBB[[#This Row],[Opmerking]])</f>
        <v>DE MIDDEL 2  - SCHIL-DORP 2 - - &gt;KA105</v>
      </c>
      <c r="J226" t="str">
        <f t="shared" si="4"/>
        <v>KA 2</v>
      </c>
    </row>
    <row r="227" spans="1:10" x14ac:dyDescent="0.25">
      <c r="A227" s="5">
        <v>46479</v>
      </c>
      <c r="B227" s="7">
        <f>WEEKDAY(Tbl_KBBB[[#This Row],[Datum_KBBB]],11)</f>
        <v>5</v>
      </c>
      <c r="C227" s="29">
        <v>5</v>
      </c>
      <c r="D227" s="4">
        <v>5</v>
      </c>
      <c r="E227" s="57">
        <v>0.8125</v>
      </c>
      <c r="F227" s="32" t="s">
        <v>286</v>
      </c>
      <c r="G227" s="3" t="s">
        <v>193</v>
      </c>
      <c r="H227" s="26" t="s">
        <v>298</v>
      </c>
      <c r="I227" s="4" t="str">
        <f>_xlfn.CONCAT(Tbl_KBBB[[#This Row],[Thuis]]," - ",Tbl_KBBB[[#This Row],[Uit]],"- - &gt;",Tbl_KBBB[[#This Row],[Opmerking]])</f>
        <v>DE MIDDEL 2  - BC HEMIKSEM 1 - - &gt;DK2B119</v>
      </c>
      <c r="J227" t="str">
        <f t="shared" si="4"/>
        <v>DK 2</v>
      </c>
    </row>
    <row r="228" spans="1:10" x14ac:dyDescent="0.25">
      <c r="A228" s="5">
        <v>46485</v>
      </c>
      <c r="B228" s="7">
        <f>WEEKDAY(Tbl_KBBB[[#This Row],[Datum_KBBB]],11)</f>
        <v>4</v>
      </c>
      <c r="C228" s="29">
        <v>1</v>
      </c>
      <c r="D228" s="61">
        <v>3</v>
      </c>
      <c r="E228" s="57">
        <v>0.8125</v>
      </c>
      <c r="F228" s="32" t="s">
        <v>423</v>
      </c>
      <c r="G228" s="3" t="s">
        <v>335</v>
      </c>
      <c r="H228" s="26" t="s">
        <v>639</v>
      </c>
      <c r="I228" s="4" t="str">
        <f>_xlfn.CONCAT(Tbl_KBBB[[#This Row],[Thuis]]," - ",Tbl_KBBB[[#This Row],[Uit]],"- - &gt;",Tbl_KBBB[[#This Row],[Opmerking]])</f>
        <v>DE MIDDEL 2  - SCHIL-DORP 1 - - &gt;KA114</v>
      </c>
      <c r="J228" t="str">
        <f t="shared" si="4"/>
        <v>KA 2</v>
      </c>
    </row>
    <row r="229" spans="1:10" x14ac:dyDescent="0.25">
      <c r="A229" s="5">
        <v>46485</v>
      </c>
      <c r="B229" s="7">
        <f>WEEKDAY(Tbl_KBBB[[#This Row],[Datum_KBBB]],11)</f>
        <v>4</v>
      </c>
      <c r="C229" s="29">
        <v>3</v>
      </c>
      <c r="D229" s="4">
        <v>2</v>
      </c>
      <c r="E229" s="57">
        <v>0.8125</v>
      </c>
      <c r="F229" s="32" t="s">
        <v>612</v>
      </c>
      <c r="G229" s="3" t="s">
        <v>212</v>
      </c>
      <c r="H229" s="26" t="s">
        <v>871</v>
      </c>
      <c r="I229" s="4" t="str">
        <f>_xlfn.CONCAT(Tbl_KBBB[[#This Row],[Thuis]]," - ",Tbl_KBBB[[#This Row],[Uit]],"- - &gt;",Tbl_KBBB[[#This Row],[Opmerking]])</f>
        <v>De Middel 3  - Zevenbergen 1 - - &gt;VH1075</v>
      </c>
      <c r="J229" t="str">
        <f t="shared" si="4"/>
        <v>VH 3</v>
      </c>
    </row>
    <row r="230" spans="1:10" x14ac:dyDescent="0.25">
      <c r="A230" s="5">
        <v>46489</v>
      </c>
      <c r="B230" s="7">
        <f>WEEKDAY(Tbl_KBBB[[#This Row],[Datum_KBBB]],11)</f>
        <v>1</v>
      </c>
      <c r="C230" s="29">
        <v>5</v>
      </c>
      <c r="D230" s="4">
        <v>5</v>
      </c>
      <c r="E230" s="57">
        <v>0.8125</v>
      </c>
      <c r="F230" s="32" t="s">
        <v>423</v>
      </c>
      <c r="G230" s="3" t="s">
        <v>427</v>
      </c>
      <c r="H230" s="26" t="s">
        <v>470</v>
      </c>
      <c r="I230" s="4" t="str">
        <f>_xlfn.CONCAT(Tbl_KBBB[[#This Row],[Thuis]]," - ",Tbl_KBBB[[#This Row],[Uit]],"- - &gt;",Tbl_KBBB[[#This Row],[Opmerking]])</f>
        <v>DE MIDDEL 2  - BC MOLLENHOF 2 - - &gt;BA2B122</v>
      </c>
      <c r="J230" t="str">
        <f t="shared" si="4"/>
        <v>BA 2</v>
      </c>
    </row>
    <row r="231" spans="1:10" x14ac:dyDescent="0.25">
      <c r="A231" s="5">
        <v>46489</v>
      </c>
      <c r="B231" s="7">
        <f>WEEKDAY(Tbl_KBBB[[#This Row],[Datum_KBBB]],11)</f>
        <v>1</v>
      </c>
      <c r="C231" s="29">
        <v>1</v>
      </c>
      <c r="D231" s="61">
        <v>3</v>
      </c>
      <c r="E231" s="57">
        <v>0.8125</v>
      </c>
      <c r="F231" s="32" t="s">
        <v>366</v>
      </c>
      <c r="G231" s="3" t="s">
        <v>335</v>
      </c>
      <c r="H231" s="26" t="s">
        <v>649</v>
      </c>
      <c r="I231" s="4" t="str">
        <f>_xlfn.CONCAT(Tbl_KBBB[[#This Row],[Thuis]]," - ",Tbl_KBBB[[#This Row],[Uit]],"- - &gt;",Tbl_KBBB[[#This Row],[Opmerking]])</f>
        <v>DE MIDDEL 3  - SCHIL-DORP 1 - - &gt;KA118</v>
      </c>
      <c r="J231" t="str">
        <f t="shared" si="4"/>
        <v>KA 3</v>
      </c>
    </row>
    <row r="232" spans="1:10" x14ac:dyDescent="0.25">
      <c r="A232" s="5">
        <v>46490</v>
      </c>
      <c r="B232" s="7">
        <f>WEEKDAY(Tbl_KBBB[[#This Row],[Datum_KBBB]],11)</f>
        <v>2</v>
      </c>
      <c r="C232" s="29">
        <v>5</v>
      </c>
      <c r="D232" s="4">
        <v>5</v>
      </c>
      <c r="E232" s="57">
        <v>0.8125</v>
      </c>
      <c r="F232" s="32" t="s">
        <v>452</v>
      </c>
      <c r="G232" s="3" t="s">
        <v>431</v>
      </c>
      <c r="H232" s="26" t="s">
        <v>492</v>
      </c>
      <c r="I232" s="4" t="str">
        <f>_xlfn.CONCAT(Tbl_KBBB[[#This Row],[Thuis]]," - ",Tbl_KBBB[[#This Row],[Uit]],"- - &gt;",Tbl_KBBB[[#This Row],[Opmerking]])</f>
        <v>DE MIDDEL 6  - DE LEUG 2 - - &gt;BA2B126</v>
      </c>
      <c r="J232" t="str">
        <f t="shared" si="4"/>
        <v>BA 6</v>
      </c>
    </row>
    <row r="233" spans="1:10" x14ac:dyDescent="0.25">
      <c r="A233" s="5">
        <v>46490</v>
      </c>
      <c r="B233" s="7">
        <f>WEEKDAY(Tbl_KBBB[[#This Row],[Datum_KBBB]],11)</f>
        <v>2</v>
      </c>
      <c r="C233" s="29">
        <v>3</v>
      </c>
      <c r="D233" s="4">
        <v>5</v>
      </c>
      <c r="E233" s="57">
        <v>0.8125</v>
      </c>
      <c r="F233" s="32" t="s">
        <v>317</v>
      </c>
      <c r="G233" s="3" t="s">
        <v>331</v>
      </c>
      <c r="H233" s="26" t="s">
        <v>344</v>
      </c>
      <c r="I233" s="4" t="str">
        <f>_xlfn.CONCAT(Tbl_KBBB[[#This Row],[Thuis]]," - ",Tbl_KBBB[[#This Row],[Uit]],"- - &gt;",Tbl_KBBB[[#This Row],[Opmerking]])</f>
        <v>DE MIDDEL 1  - GOBBENDONCKSE 4 - - &gt;DK2D120</v>
      </c>
      <c r="J233" t="str">
        <f t="shared" si="4"/>
        <v>DK 1</v>
      </c>
    </row>
    <row r="234" spans="1:10" x14ac:dyDescent="0.25">
      <c r="A234" s="5">
        <v>46490</v>
      </c>
      <c r="B234" s="7">
        <f>WEEKDAY(Tbl_KBBB[[#This Row],[Datum_KBBB]],11)</f>
        <v>2</v>
      </c>
      <c r="C234" s="29">
        <v>1</v>
      </c>
      <c r="D234" s="4">
        <v>1</v>
      </c>
      <c r="E234" s="57">
        <v>0.8125</v>
      </c>
      <c r="F234" s="32" t="s">
        <v>441</v>
      </c>
      <c r="G234" s="3" t="s">
        <v>355</v>
      </c>
      <c r="H234" s="26" t="s">
        <v>536</v>
      </c>
      <c r="I234" s="4" t="str">
        <f>_xlfn.CONCAT(Tbl_KBBB[[#This Row],[Thuis]]," - ",Tbl_KBBB[[#This Row],[Uit]],"- - &gt;",Tbl_KBBB[[#This Row],[Opmerking]])</f>
        <v>DE MIDDEL 4  - BC OP DE MEIR 1 - - &gt;VL1114</v>
      </c>
      <c r="J234" t="str">
        <f t="shared" si="4"/>
        <v>VL 4</v>
      </c>
    </row>
    <row r="235" spans="1:10" x14ac:dyDescent="0.25">
      <c r="A235" s="5">
        <v>46491</v>
      </c>
      <c r="B235" s="7">
        <f>WEEKDAY(Tbl_KBBB[[#This Row],[Datum_KBBB]],11)</f>
        <v>3</v>
      </c>
      <c r="C235" s="29">
        <v>3</v>
      </c>
      <c r="D235" s="4">
        <v>5</v>
      </c>
      <c r="E235" s="57">
        <v>0.8125</v>
      </c>
      <c r="F235" s="32" t="s">
        <v>377</v>
      </c>
      <c r="G235" s="3" t="s">
        <v>302</v>
      </c>
      <c r="H235" s="26" t="s">
        <v>416</v>
      </c>
      <c r="I235" s="4" t="str">
        <f>_xlfn.CONCAT(Tbl_KBBB[[#This Row],[Thuis]]," - ",Tbl_KBBB[[#This Row],[Uit]],"- - &gt;",Tbl_KBBB[[#This Row],[Opmerking]])</f>
        <v>DE MIDDEL 5  - KBC BILJARTVRIENDEN 1 - - &gt;BA2A126</v>
      </c>
      <c r="J235" t="str">
        <f t="shared" si="4"/>
        <v>BA 5</v>
      </c>
    </row>
    <row r="236" spans="1:10" x14ac:dyDescent="0.25">
      <c r="A236" s="5">
        <v>46491</v>
      </c>
      <c r="B236" s="7">
        <f>WEEKDAY(Tbl_KBBB[[#This Row],[Datum_KBBB]],11)</f>
        <v>3</v>
      </c>
      <c r="C236" s="29">
        <v>1</v>
      </c>
      <c r="D236" s="4">
        <v>5</v>
      </c>
      <c r="E236" s="57">
        <v>0.8125</v>
      </c>
      <c r="F236" s="32" t="s">
        <v>441</v>
      </c>
      <c r="G236" s="3" t="s">
        <v>422</v>
      </c>
      <c r="H236" s="26" t="s">
        <v>482</v>
      </c>
      <c r="I236" s="4" t="str">
        <f>_xlfn.CONCAT(Tbl_KBBB[[#This Row],[Thuis]]," - ",Tbl_KBBB[[#This Row],[Uit]],"- - &gt;",Tbl_KBBB[[#This Row],[Opmerking]])</f>
        <v>DE MIDDEL 4  - BC BOUWEL 2 - - &gt;BA2B124</v>
      </c>
      <c r="J236" t="str">
        <f t="shared" si="4"/>
        <v>BA 4</v>
      </c>
    </row>
    <row r="237" spans="1:10" x14ac:dyDescent="0.25">
      <c r="A237" s="5">
        <v>46492</v>
      </c>
      <c r="B237" s="7">
        <f>WEEKDAY(Tbl_KBBB[[#This Row],[Datum_KBBB]],11)</f>
        <v>4</v>
      </c>
      <c r="C237" s="29">
        <v>5</v>
      </c>
      <c r="D237" s="4">
        <v>5</v>
      </c>
      <c r="E237" s="57">
        <v>0.8125</v>
      </c>
      <c r="F237" s="32" t="s">
        <v>377</v>
      </c>
      <c r="G237" s="3" t="s">
        <v>429</v>
      </c>
      <c r="H237" s="26" t="s">
        <v>600</v>
      </c>
      <c r="I237" s="4" t="str">
        <f>_xlfn.CONCAT(Tbl_KBBB[[#This Row],[Thuis]]," - ",Tbl_KBBB[[#This Row],[Uit]],"- - &gt;",Tbl_KBBB[[#This Row],[Opmerking]])</f>
        <v>DE MIDDEL 5  - BC OP DE MEIR 2 - - &gt;VL2130</v>
      </c>
      <c r="J237" t="str">
        <f t="shared" si="4"/>
        <v>VL 5</v>
      </c>
    </row>
    <row r="238" spans="1:10" x14ac:dyDescent="0.25">
      <c r="A238" s="5">
        <v>46493</v>
      </c>
      <c r="B238" s="7">
        <f>WEEKDAY(Tbl_KBBB[[#This Row],[Datum_KBBB]],11)</f>
        <v>5</v>
      </c>
      <c r="C238" s="29">
        <v>4</v>
      </c>
      <c r="D238" s="4">
        <v>4</v>
      </c>
      <c r="E238" s="57" t="s">
        <v>180</v>
      </c>
      <c r="F238" s="32" t="s">
        <v>220</v>
      </c>
      <c r="G238" s="3" t="s">
        <v>204</v>
      </c>
      <c r="H238" s="26" t="s">
        <v>227</v>
      </c>
      <c r="I238" s="4" t="str">
        <f>_xlfn.CONCAT(Tbl_KBBB[[#This Row],[Thuis]]," - ",Tbl_KBBB[[#This Row],[Uit]],"- - &gt;",Tbl_KBBB[[#This Row],[Opmerking]])</f>
        <v>De Middel 2 - Willy's Place 1- - &gt;KAPU-2</v>
      </c>
      <c r="J238" t="str">
        <f t="shared" si="4"/>
        <v>KA 2</v>
      </c>
    </row>
    <row r="239" spans="1:10" x14ac:dyDescent="0.25">
      <c r="A239" s="5">
        <v>46493</v>
      </c>
      <c r="B239" s="7">
        <f>WEEKDAY(Tbl_KBBB[[#This Row],[Datum_KBBB]],11)</f>
        <v>5</v>
      </c>
      <c r="C239" s="29">
        <v>5</v>
      </c>
      <c r="D239" s="4">
        <v>5</v>
      </c>
      <c r="E239" s="57" t="s">
        <v>180</v>
      </c>
      <c r="F239" s="32" t="s">
        <v>220</v>
      </c>
      <c r="G239" s="3" t="s">
        <v>204</v>
      </c>
      <c r="H239" s="26" t="s">
        <v>227</v>
      </c>
      <c r="I239" s="4" t="str">
        <f>_xlfn.CONCAT(Tbl_KBBB[[#This Row],[Thuis]]," - ",Tbl_KBBB[[#This Row],[Uit]],"- - &gt;",Tbl_KBBB[[#This Row],[Opmerking]])</f>
        <v>De Middel 2 - Willy's Place 1- - &gt;KAPU-2</v>
      </c>
      <c r="J239" t="str">
        <f t="shared" si="4"/>
        <v>KA 2</v>
      </c>
    </row>
    <row r="240" spans="1:10" x14ac:dyDescent="0.25">
      <c r="A240" s="5">
        <v>46493</v>
      </c>
      <c r="B240" s="7">
        <f>WEEKDAY(Tbl_KBBB[[#This Row],[Datum_KBBB]],11)</f>
        <v>5</v>
      </c>
      <c r="C240" s="29">
        <v>2</v>
      </c>
      <c r="D240" s="4">
        <v>2</v>
      </c>
      <c r="E240" s="57" t="s">
        <v>180</v>
      </c>
      <c r="F240" s="32" t="s">
        <v>229</v>
      </c>
      <c r="G240" s="3" t="s">
        <v>232</v>
      </c>
      <c r="H240" s="26" t="s">
        <v>767</v>
      </c>
      <c r="I240" s="4" t="str">
        <f>_xlfn.CONCAT(Tbl_KBBB[[#This Row],[Thuis]]," - ",Tbl_KBBB[[#This Row],[Uit]],"- - &gt;",Tbl_KBBB[[#This Row],[Opmerking]])</f>
        <v>MIDDEL 1 - DEN THYS- - &gt;KPU-1</v>
      </c>
      <c r="J240" t="str">
        <f t="shared" si="4"/>
        <v>KP 1</v>
      </c>
    </row>
    <row r="241" spans="1:10" x14ac:dyDescent="0.25">
      <c r="A241" s="5">
        <v>46493</v>
      </c>
      <c r="B241" s="7">
        <f>WEEKDAY(Tbl_KBBB[[#This Row],[Datum_KBBB]],11)</f>
        <v>5</v>
      </c>
      <c r="C241" s="29">
        <v>1</v>
      </c>
      <c r="D241" s="4">
        <v>1</v>
      </c>
      <c r="E241" s="57" t="s">
        <v>180</v>
      </c>
      <c r="F241" s="32" t="s">
        <v>229</v>
      </c>
      <c r="G241" s="3" t="s">
        <v>232</v>
      </c>
      <c r="H241" s="26" t="s">
        <v>767</v>
      </c>
      <c r="I241" s="4" t="str">
        <f>_xlfn.CONCAT(Tbl_KBBB[[#This Row],[Thuis]]," - ",Tbl_KBBB[[#This Row],[Uit]],"- - &gt;",Tbl_KBBB[[#This Row],[Opmerking]])</f>
        <v>MIDDEL 1 - DEN THYS- - &gt;KPU-1</v>
      </c>
      <c r="J241" t="str">
        <f t="shared" si="4"/>
        <v>KP 1</v>
      </c>
    </row>
    <row r="242" spans="1:10" x14ac:dyDescent="0.25">
      <c r="A242" s="5">
        <v>46494</v>
      </c>
      <c r="B242" s="7">
        <f>WEEKDAY(Tbl_KBBB[[#This Row],[Datum_KBBB]],11)</f>
        <v>6</v>
      </c>
      <c r="C242" s="29">
        <v>1</v>
      </c>
      <c r="D242" s="4">
        <v>1</v>
      </c>
      <c r="E242" s="57" t="s">
        <v>180</v>
      </c>
      <c r="F242" s="32" t="s">
        <v>617</v>
      </c>
      <c r="G242" s="3" t="s">
        <v>208</v>
      </c>
      <c r="H242" s="26" t="s">
        <v>211</v>
      </c>
      <c r="I242" s="4" t="str">
        <f>_xlfn.CONCAT(Tbl_KBBB[[#This Row],[Thuis]]," - ",Tbl_KBBB[[#This Row],[Uit]],"- - &gt;",Tbl_KBBB[[#This Row],[Opmerking]])</f>
        <v>DE MIDDEL 1  - De 3 Geesten- - &gt;PDF</v>
      </c>
      <c r="J242" t="str">
        <f t="shared" si="4"/>
        <v>PD 1</v>
      </c>
    </row>
    <row r="243" spans="1:10" x14ac:dyDescent="0.25">
      <c r="A243" s="5">
        <v>46494</v>
      </c>
      <c r="B243" s="7">
        <f>WEEKDAY(Tbl_KBBB[[#This Row],[Datum_KBBB]],11)</f>
        <v>6</v>
      </c>
      <c r="C243" s="29">
        <v>2</v>
      </c>
      <c r="D243" s="4">
        <v>2</v>
      </c>
      <c r="E243" s="57" t="s">
        <v>180</v>
      </c>
      <c r="F243" s="32" t="s">
        <v>617</v>
      </c>
      <c r="G243" s="3" t="s">
        <v>208</v>
      </c>
      <c r="H243" s="26" t="s">
        <v>211</v>
      </c>
      <c r="I243" s="4" t="str">
        <f>_xlfn.CONCAT(Tbl_KBBB[[#This Row],[Thuis]]," - ",Tbl_KBBB[[#This Row],[Uit]],"- - &gt;",Tbl_KBBB[[#This Row],[Opmerking]])</f>
        <v>DE MIDDEL 1  - De 3 Geesten- - &gt;PDF</v>
      </c>
      <c r="J243" t="str">
        <f t="shared" si="4"/>
        <v>PD 1</v>
      </c>
    </row>
    <row r="244" spans="1:10" x14ac:dyDescent="0.25">
      <c r="A244" s="5">
        <v>46497</v>
      </c>
      <c r="B244" s="7">
        <f>WEEKDAY(Tbl_KBBB[[#This Row],[Datum_KBBB]],11)</f>
        <v>2</v>
      </c>
      <c r="C244" s="29">
        <v>2</v>
      </c>
      <c r="D244" s="4">
        <v>2</v>
      </c>
      <c r="E244" s="57">
        <v>0.8125</v>
      </c>
      <c r="F244" s="32" t="s">
        <v>607</v>
      </c>
      <c r="G244" s="3" t="s">
        <v>183</v>
      </c>
      <c r="H244" s="26" t="s">
        <v>873</v>
      </c>
      <c r="I244" s="4" t="str">
        <f>_xlfn.CONCAT(Tbl_KBBB[[#This Row],[Thuis]]," - ",Tbl_KBBB[[#This Row],[Uit]],"- - &gt;",Tbl_KBBB[[#This Row],[Opmerking]])</f>
        <v>De Middel 2  - BC De Ster 1 - - &gt;VH1079</v>
      </c>
      <c r="J244" t="str">
        <f t="shared" si="4"/>
        <v>VH 2</v>
      </c>
    </row>
    <row r="245" spans="1:10" x14ac:dyDescent="0.25">
      <c r="A245" s="5">
        <v>46498</v>
      </c>
      <c r="B245" s="7">
        <f>WEEKDAY(Tbl_KBBB[[#This Row],[Datum_KBBB]],11)</f>
        <v>3</v>
      </c>
      <c r="C245" s="29">
        <v>3</v>
      </c>
      <c r="E245" s="57">
        <v>0.8125</v>
      </c>
      <c r="F245" s="32" t="s">
        <v>708</v>
      </c>
      <c r="G245" s="64" t="s">
        <v>692</v>
      </c>
      <c r="H245" s="26" t="s">
        <v>705</v>
      </c>
      <c r="I245" s="4" t="str">
        <f>_xlfn.CONCAT(Tbl_KBBB[[#This Row],[Thuis]]," - ",Tbl_KBBB[[#This Row],[Uit]],"- - &gt;",Tbl_KBBB[[#This Row],[Opmerking]])</f>
        <v>De Middel 9 - BC Volkshuis Hemiksem 1- - &gt;ADL 123354</v>
      </c>
      <c r="J245" t="str">
        <f t="shared" si="4"/>
        <v>AD 9</v>
      </c>
    </row>
    <row r="246" spans="1:10" x14ac:dyDescent="0.25">
      <c r="A246" s="5">
        <v>46499</v>
      </c>
      <c r="B246" s="7">
        <f>WEEKDAY(Tbl_KBBB[[#This Row],[Datum_KBBB]],11)</f>
        <v>4</v>
      </c>
      <c r="C246" s="29">
        <v>3</v>
      </c>
      <c r="D246" s="4">
        <v>3</v>
      </c>
      <c r="E246" s="57">
        <v>0.8125</v>
      </c>
      <c r="F246" s="32" t="s">
        <v>606</v>
      </c>
      <c r="G246" s="3" t="s">
        <v>612</v>
      </c>
      <c r="H246" s="26" t="s">
        <v>872</v>
      </c>
      <c r="I246" s="4" t="str">
        <f>_xlfn.CONCAT(Tbl_KBBB[[#This Row],[Thuis]]," - ",Tbl_KBBB[[#This Row],[Uit]],"- - &gt;",Tbl_KBBB[[#This Row],[Opmerking]])</f>
        <v>De Middel 1  - De Middel 3 - - &gt;VH1076</v>
      </c>
      <c r="J246" t="str">
        <f t="shared" si="4"/>
        <v>VH 1</v>
      </c>
    </row>
    <row r="247" spans="1:10" x14ac:dyDescent="0.25">
      <c r="A247" s="5">
        <v>46503</v>
      </c>
      <c r="B247" s="7">
        <f>WEEKDAY(Tbl_KBBB[[#This Row],[Datum_KBBB]],11)</f>
        <v>1</v>
      </c>
      <c r="C247" s="29">
        <v>5</v>
      </c>
      <c r="D247" s="4">
        <v>5</v>
      </c>
      <c r="E247" s="57">
        <v>0.8125</v>
      </c>
      <c r="F247" s="32" t="s">
        <v>317</v>
      </c>
      <c r="G247" s="3" t="s">
        <v>321</v>
      </c>
      <c r="H247" s="26" t="s">
        <v>345</v>
      </c>
      <c r="I247" s="4" t="str">
        <f>_xlfn.CONCAT(Tbl_KBBB[[#This Row],[Thuis]]," - ",Tbl_KBBB[[#This Row],[Uit]],"- - &gt;",Tbl_KBBB[[#This Row],[Opmerking]])</f>
        <v>DE MIDDEL 1  - BC LUGO 3 - - &gt;DK2D132</v>
      </c>
      <c r="J247" t="str">
        <f t="shared" si="4"/>
        <v>DK 1</v>
      </c>
    </row>
    <row r="248" spans="1:10" x14ac:dyDescent="0.25">
      <c r="A248" s="5">
        <v>46503</v>
      </c>
      <c r="B248" s="7">
        <f>WEEKDAY(Tbl_KBBB[[#This Row],[Datum_KBBB]],11)</f>
        <v>1</v>
      </c>
      <c r="C248" s="29">
        <v>3</v>
      </c>
      <c r="D248" s="4">
        <v>3</v>
      </c>
      <c r="E248" s="57">
        <v>0.8125</v>
      </c>
      <c r="F248" s="32" t="s">
        <v>366</v>
      </c>
      <c r="G248" s="3" t="s">
        <v>431</v>
      </c>
      <c r="H248" s="26" t="s">
        <v>590</v>
      </c>
      <c r="I248" s="4" t="str">
        <f>_xlfn.CONCAT(Tbl_KBBB[[#This Row],[Thuis]]," - ",Tbl_KBBB[[#This Row],[Uit]],"- - &gt;",Tbl_KBBB[[#This Row],[Opmerking]])</f>
        <v>DE MIDDEL 3  - DE LEUG 2 - - &gt;VL2137</v>
      </c>
      <c r="J248" t="str">
        <f t="shared" si="4"/>
        <v>VL 3</v>
      </c>
    </row>
    <row r="249" spans="1:10" x14ac:dyDescent="0.25">
      <c r="A249" s="5">
        <v>46504</v>
      </c>
      <c r="B249" s="7">
        <f>WEEKDAY(Tbl_KBBB[[#This Row],[Datum_KBBB]],11)</f>
        <v>2</v>
      </c>
      <c r="C249" s="29">
        <v>5</v>
      </c>
      <c r="D249" s="4">
        <v>5</v>
      </c>
      <c r="E249" s="57">
        <v>0.8125</v>
      </c>
      <c r="F249" s="32" t="s">
        <v>317</v>
      </c>
      <c r="G249" s="3" t="s">
        <v>187</v>
      </c>
      <c r="H249" s="26" t="s">
        <v>526</v>
      </c>
      <c r="I249" s="4" t="str">
        <f>_xlfn.CONCAT(Tbl_KBBB[[#This Row],[Thuis]]," - ",Tbl_KBBB[[#This Row],[Uit]],"- - &gt;",Tbl_KBBB[[#This Row],[Opmerking]])</f>
        <v>DE MIDDEL 1  - BILJART-WORLD 2 - - &gt;VL1116</v>
      </c>
      <c r="J249" t="str">
        <f t="shared" si="4"/>
        <v>VL 1</v>
      </c>
    </row>
    <row r="250" spans="1:10" x14ac:dyDescent="0.25">
      <c r="A250" s="5">
        <v>46504</v>
      </c>
      <c r="B250" s="7">
        <f>WEEKDAY(Tbl_KBBB[[#This Row],[Datum_KBBB]],11)</f>
        <v>2</v>
      </c>
      <c r="C250" s="29">
        <v>3</v>
      </c>
      <c r="D250" s="4">
        <v>3</v>
      </c>
      <c r="E250" s="57">
        <v>0.8125</v>
      </c>
      <c r="F250" s="32" t="s">
        <v>423</v>
      </c>
      <c r="G250" s="3" t="s">
        <v>435</v>
      </c>
      <c r="H250" s="26" t="s">
        <v>579</v>
      </c>
      <c r="I250" s="4" t="str">
        <f>_xlfn.CONCAT(Tbl_KBBB[[#This Row],[Thuis]]," - ",Tbl_KBBB[[#This Row],[Uit]],"- - &gt;",Tbl_KBBB[[#This Row],[Opmerking]])</f>
        <v>DE MIDDEL 2  - GOBBENDONCKSE 1 - - &gt;VL2135</v>
      </c>
      <c r="J250" t="str">
        <f t="shared" si="4"/>
        <v>VL 2</v>
      </c>
    </row>
    <row r="251" spans="1:10" x14ac:dyDescent="0.25">
      <c r="A251" s="5">
        <v>46505</v>
      </c>
      <c r="B251" s="7">
        <f>WEEKDAY(Tbl_KBBB[[#This Row],[Datum_KBBB]],11)</f>
        <v>3</v>
      </c>
      <c r="C251" s="29">
        <v>5</v>
      </c>
      <c r="D251" s="4">
        <v>5</v>
      </c>
      <c r="E251" s="57">
        <v>0.8125</v>
      </c>
      <c r="F251" s="32" t="s">
        <v>377</v>
      </c>
      <c r="G251" s="3" t="s">
        <v>353</v>
      </c>
      <c r="H251" s="26" t="s">
        <v>417</v>
      </c>
      <c r="I251" s="4" t="str">
        <f>_xlfn.CONCAT(Tbl_KBBB[[#This Row],[Thuis]]," - ",Tbl_KBBB[[#This Row],[Uit]],"- - &gt;",Tbl_KBBB[[#This Row],[Opmerking]])</f>
        <v>DE MIDDEL 5  - BC MOLLENHOF 1 - - &gt;BA2A129</v>
      </c>
      <c r="J251" t="str">
        <f t="shared" si="4"/>
        <v>BA 5</v>
      </c>
    </row>
    <row r="252" spans="1:10" x14ac:dyDescent="0.25">
      <c r="A252" s="5">
        <v>46505</v>
      </c>
      <c r="B252" s="7">
        <f>WEEKDAY(Tbl_KBBB[[#This Row],[Datum_KBBB]],11)</f>
        <v>3</v>
      </c>
      <c r="C252" s="29">
        <v>3</v>
      </c>
      <c r="D252" s="4">
        <v>5</v>
      </c>
      <c r="E252" s="57">
        <v>0.8125</v>
      </c>
      <c r="F252" s="32" t="s">
        <v>377</v>
      </c>
      <c r="G252" s="3" t="s">
        <v>364</v>
      </c>
      <c r="H252" s="26" t="s">
        <v>601</v>
      </c>
      <c r="I252" s="4" t="str">
        <f>_xlfn.CONCAT(Tbl_KBBB[[#This Row],[Thuis]]," - ",Tbl_KBBB[[#This Row],[Uit]],"- - &gt;",Tbl_KBBB[[#This Row],[Opmerking]])</f>
        <v>DE MIDDEL 5  - SCHIL-DORP 2 - - &gt;VL2136</v>
      </c>
      <c r="J252" t="str">
        <f t="shared" si="4"/>
        <v>VL 5</v>
      </c>
    </row>
    <row r="253" spans="1:10" x14ac:dyDescent="0.25">
      <c r="A253" s="5">
        <v>46506</v>
      </c>
      <c r="B253" s="7">
        <f>WEEKDAY(Tbl_KBBB[[#This Row],[Datum_KBBB]],11)</f>
        <v>4</v>
      </c>
      <c r="C253" s="29">
        <v>5</v>
      </c>
      <c r="D253" s="4">
        <v>5</v>
      </c>
      <c r="E253" s="57">
        <v>0.8125</v>
      </c>
      <c r="F253" s="32" t="s">
        <v>286</v>
      </c>
      <c r="G253" s="3" t="s">
        <v>300</v>
      </c>
      <c r="H253" s="26" t="s">
        <v>299</v>
      </c>
      <c r="I253" s="4" t="str">
        <f>_xlfn.CONCAT(Tbl_KBBB[[#This Row],[Thuis]]," - ",Tbl_KBBB[[#This Row],[Uit]],"- - &gt;",Tbl_KBBB[[#This Row],[Opmerking]])</f>
        <v>DE MIDDEL 2  - GOBBENDONCKSE 5 - - &gt;DK2B131</v>
      </c>
      <c r="J253" t="str">
        <f t="shared" si="4"/>
        <v>DK 2</v>
      </c>
    </row>
    <row r="254" spans="1:10" x14ac:dyDescent="0.25">
      <c r="A254" s="5">
        <v>46506</v>
      </c>
      <c r="B254" s="7">
        <f>WEEKDAY(Tbl_KBBB[[#This Row],[Datum_KBBB]],11)</f>
        <v>4</v>
      </c>
      <c r="C254" s="60">
        <v>1</v>
      </c>
      <c r="D254" s="61">
        <v>3</v>
      </c>
      <c r="E254" s="57">
        <v>0.8125</v>
      </c>
      <c r="F254" s="32" t="s">
        <v>617</v>
      </c>
      <c r="G254" s="3" t="s">
        <v>629</v>
      </c>
      <c r="H254" s="26" t="s">
        <v>628</v>
      </c>
      <c r="I254" s="4" t="str">
        <f>_xlfn.CONCAT(Tbl_KBBB[[#This Row],[Thuis]]," - ",Tbl_KBBB[[#This Row],[Uit]],"- - &gt;",Tbl_KBBB[[#This Row],[Opmerking]])</f>
        <v>DE MIDDEL 1  - DEN EIK 2 - - &gt;KA116</v>
      </c>
      <c r="J254" t="str">
        <f t="shared" si="4"/>
        <v>KA 1</v>
      </c>
    </row>
    <row r="255" spans="1:10" x14ac:dyDescent="0.25">
      <c r="A255" s="5">
        <v>46506</v>
      </c>
      <c r="B255" s="7">
        <f>WEEKDAY(Tbl_KBBB[[#This Row],[Datum_KBBB]],11)</f>
        <v>4</v>
      </c>
      <c r="C255" s="29">
        <v>3</v>
      </c>
      <c r="D255" s="4">
        <v>3</v>
      </c>
      <c r="E255" s="57">
        <v>0.8125</v>
      </c>
      <c r="F255" s="32" t="s">
        <v>606</v>
      </c>
      <c r="G255" s="3" t="s">
        <v>188</v>
      </c>
      <c r="H255" s="26" t="s">
        <v>874</v>
      </c>
      <c r="I255" s="4" t="str">
        <f>_xlfn.CONCAT(Tbl_KBBB[[#This Row],[Thuis]]," - ",Tbl_KBBB[[#This Row],[Uit]],"- - &gt;",Tbl_KBBB[[#This Row],[Opmerking]])</f>
        <v>De Middel 1  - Schil-Dorp 1 - - &gt;VH1086</v>
      </c>
      <c r="J255" t="str">
        <f t="shared" si="4"/>
        <v>VH 1</v>
      </c>
    </row>
    <row r="256" spans="1:10" x14ac:dyDescent="0.25">
      <c r="A256" s="5">
        <v>46507</v>
      </c>
      <c r="B256" s="7">
        <f>WEEKDAY(Tbl_KBBB[[#This Row],[Datum_KBBB]],11)</f>
        <v>5</v>
      </c>
      <c r="C256" s="29">
        <v>4</v>
      </c>
      <c r="D256" s="4">
        <v>4</v>
      </c>
      <c r="E256" s="57" t="s">
        <v>180</v>
      </c>
      <c r="F256" s="32" t="s">
        <v>220</v>
      </c>
      <c r="G256" s="3" t="s">
        <v>226</v>
      </c>
      <c r="H256" s="26" t="s">
        <v>227</v>
      </c>
      <c r="I256" s="4" t="str">
        <f>_xlfn.CONCAT(Tbl_KBBB[[#This Row],[Thuis]]," - ",Tbl_KBBB[[#This Row],[Uit]],"- - &gt;",Tbl_KBBB[[#This Row],[Opmerking]])</f>
        <v>De Middel 2 - De Biezen 1- - &gt;KAPU-2</v>
      </c>
      <c r="J256" t="str">
        <f t="shared" si="4"/>
        <v>KA 2</v>
      </c>
    </row>
    <row r="257" spans="1:10" x14ac:dyDescent="0.25">
      <c r="A257" s="5">
        <v>46507</v>
      </c>
      <c r="B257" s="7">
        <f>WEEKDAY(Tbl_KBBB[[#This Row],[Datum_KBBB]],11)</f>
        <v>5</v>
      </c>
      <c r="C257" s="29">
        <v>5</v>
      </c>
      <c r="D257" s="4">
        <v>5</v>
      </c>
      <c r="E257" s="57" t="s">
        <v>180</v>
      </c>
      <c r="F257" s="32" t="s">
        <v>220</v>
      </c>
      <c r="G257" s="3" t="s">
        <v>226</v>
      </c>
      <c r="H257" s="26" t="s">
        <v>227</v>
      </c>
      <c r="I257" s="4" t="str">
        <f>_xlfn.CONCAT(Tbl_KBBB[[#This Row],[Thuis]]," - ",Tbl_KBBB[[#This Row],[Uit]],"- - &gt;",Tbl_KBBB[[#This Row],[Opmerking]])</f>
        <v>De Middel 2 - De Biezen 1- - &gt;KAPU-2</v>
      </c>
      <c r="J257" t="str">
        <f t="shared" si="4"/>
        <v>KA 2</v>
      </c>
    </row>
    <row r="258" spans="1:10" x14ac:dyDescent="0.25">
      <c r="A258" s="5">
        <v>46507</v>
      </c>
      <c r="B258" s="7">
        <f>WEEKDAY(Tbl_KBBB[[#This Row],[Datum_KBBB]],11)</f>
        <v>5</v>
      </c>
      <c r="C258" s="29">
        <v>2</v>
      </c>
      <c r="D258" s="4">
        <v>2</v>
      </c>
      <c r="E258" s="57" t="s">
        <v>180</v>
      </c>
      <c r="F258" s="32" t="s">
        <v>229</v>
      </c>
      <c r="G258" s="3" t="s">
        <v>234</v>
      </c>
      <c r="H258" s="26" t="s">
        <v>767</v>
      </c>
      <c r="I258" s="4" t="str">
        <f>_xlfn.CONCAT(Tbl_KBBB[[#This Row],[Thuis]]," - ",Tbl_KBBB[[#This Row],[Uit]],"- - &gt;",Tbl_KBBB[[#This Row],[Opmerking]])</f>
        <v>MIDDEL 1 - HAZEDUINEN- - &gt;KPU-1</v>
      </c>
      <c r="J258" t="str">
        <f t="shared" si="4"/>
        <v>KP 1</v>
      </c>
    </row>
    <row r="259" spans="1:10" x14ac:dyDescent="0.25">
      <c r="A259" s="5">
        <v>46507</v>
      </c>
      <c r="B259" s="7">
        <f>WEEKDAY(Tbl_KBBB[[#This Row],[Datum_KBBB]],11)</f>
        <v>5</v>
      </c>
      <c r="C259" s="29">
        <v>1</v>
      </c>
      <c r="D259" s="4">
        <v>1</v>
      </c>
      <c r="E259" s="57" t="s">
        <v>180</v>
      </c>
      <c r="F259" s="32" t="s">
        <v>229</v>
      </c>
      <c r="G259" s="3" t="s">
        <v>234</v>
      </c>
      <c r="H259" s="26" t="s">
        <v>767</v>
      </c>
      <c r="I259" s="4" t="str">
        <f>_xlfn.CONCAT(Tbl_KBBB[[#This Row],[Thuis]]," - ",Tbl_KBBB[[#This Row],[Uit]],"- - &gt;",Tbl_KBBB[[#This Row],[Opmerking]])</f>
        <v>MIDDEL 1 - HAZEDUINEN- - &gt;KPU-1</v>
      </c>
      <c r="J259" t="str">
        <f t="shared" si="4"/>
        <v>KP 1</v>
      </c>
    </row>
    <row r="260" spans="1:10" x14ac:dyDescent="0.25">
      <c r="A260" s="5">
        <v>46510</v>
      </c>
      <c r="B260" s="7">
        <f>WEEKDAY(Tbl_KBBB[[#This Row],[Datum_KBBB]],11)</f>
        <v>1</v>
      </c>
      <c r="C260" s="29">
        <v>5</v>
      </c>
      <c r="D260" s="4">
        <v>5</v>
      </c>
      <c r="E260" s="57">
        <v>0.8125</v>
      </c>
      <c r="F260" s="32" t="s">
        <v>423</v>
      </c>
      <c r="G260" s="3" t="s">
        <v>431</v>
      </c>
      <c r="H260" s="26" t="s">
        <v>471</v>
      </c>
      <c r="I260" s="4" t="str">
        <f>_xlfn.CONCAT(Tbl_KBBB[[#This Row],[Thuis]]," - ",Tbl_KBBB[[#This Row],[Uit]],"- - &gt;",Tbl_KBBB[[#This Row],[Opmerking]])</f>
        <v>DE MIDDEL 2  - DE LEUG 2 - - &gt;BA2B138</v>
      </c>
      <c r="J260" t="str">
        <f t="shared" si="4"/>
        <v>BA 2</v>
      </c>
    </row>
    <row r="261" spans="1:10" x14ac:dyDescent="0.25">
      <c r="A261" s="5">
        <v>46511</v>
      </c>
      <c r="B261" s="7">
        <f>WEEKDAY(Tbl_KBBB[[#This Row],[Datum_KBBB]],11)</f>
        <v>2</v>
      </c>
      <c r="C261" s="29">
        <v>5</v>
      </c>
      <c r="D261" s="4">
        <v>5</v>
      </c>
      <c r="E261" s="57">
        <v>0.8125</v>
      </c>
      <c r="F261" s="32" t="s">
        <v>452</v>
      </c>
      <c r="G261" s="3" t="s">
        <v>437</v>
      </c>
      <c r="H261" s="26" t="s">
        <v>493</v>
      </c>
      <c r="I261" s="4" t="str">
        <f>_xlfn.CONCAT(Tbl_KBBB[[#This Row],[Thuis]]," - ",Tbl_KBBB[[#This Row],[Uit]],"- - &gt;",Tbl_KBBB[[#This Row],[Opmerking]])</f>
        <v>DE MIDDEL 6  - K.O.T. MEER 1 - - &gt;BA2B139</v>
      </c>
      <c r="J261" t="str">
        <f t="shared" si="4"/>
        <v>BA 6</v>
      </c>
    </row>
    <row r="262" spans="1:10" x14ac:dyDescent="0.25">
      <c r="A262" s="5">
        <v>46511</v>
      </c>
      <c r="B262" s="7">
        <f>WEEKDAY(Tbl_KBBB[[#This Row],[Datum_KBBB]],11)</f>
        <v>2</v>
      </c>
      <c r="C262" s="29">
        <v>2</v>
      </c>
      <c r="D262" s="4">
        <v>2</v>
      </c>
      <c r="E262" s="57">
        <v>0.8125</v>
      </c>
      <c r="F262" s="32" t="s">
        <v>607</v>
      </c>
      <c r="G262" s="3" t="s">
        <v>609</v>
      </c>
      <c r="H262" s="26" t="s">
        <v>876</v>
      </c>
      <c r="I262" s="4" t="str">
        <f>_xlfn.CONCAT(Tbl_KBBB[[#This Row],[Thuis]]," - ",Tbl_KBBB[[#This Row],[Uit]],"- - &gt;",Tbl_KBBB[[#This Row],[Opmerking]])</f>
        <v>De Middel 2  - Den Eik 2 - - &gt;VH1090</v>
      </c>
      <c r="J262" t="str">
        <f t="shared" si="4"/>
        <v>VH 2</v>
      </c>
    </row>
    <row r="263" spans="1:10" x14ac:dyDescent="0.25">
      <c r="A263" s="5">
        <v>46511</v>
      </c>
      <c r="B263" s="7">
        <f>WEEKDAY(Tbl_KBBB[[#This Row],[Datum_KBBB]],11)</f>
        <v>2</v>
      </c>
      <c r="C263" s="29">
        <v>1</v>
      </c>
      <c r="D263" s="4">
        <v>1</v>
      </c>
      <c r="E263" s="57">
        <v>0.8125</v>
      </c>
      <c r="F263" s="32" t="s">
        <v>441</v>
      </c>
      <c r="G263" s="3" t="s">
        <v>504</v>
      </c>
      <c r="H263" s="26" t="s">
        <v>537</v>
      </c>
      <c r="I263" s="4" t="str">
        <f>_xlfn.CONCAT(Tbl_KBBB[[#This Row],[Thuis]]," - ",Tbl_KBBB[[#This Row],[Uit]],"- - &gt;",Tbl_KBBB[[#This Row],[Opmerking]])</f>
        <v>DE MIDDEL 4  - DE LEUG 3  - - &gt;VL1123</v>
      </c>
      <c r="J263" t="str">
        <f t="shared" si="4"/>
        <v>VL 4</v>
      </c>
    </row>
    <row r="264" spans="1:10" x14ac:dyDescent="0.25">
      <c r="A264" s="63">
        <v>46512</v>
      </c>
      <c r="B264" s="7">
        <f>WEEKDAY(Tbl_KBBB[[#This Row],[Datum_KBBB]],11)</f>
        <v>3</v>
      </c>
      <c r="C264" s="29">
        <v>4</v>
      </c>
      <c r="D264" s="4">
        <v>4</v>
      </c>
      <c r="E264" s="57">
        <v>0.8125</v>
      </c>
      <c r="F264" s="32" t="s">
        <v>317</v>
      </c>
      <c r="G264" s="3" t="s">
        <v>722</v>
      </c>
      <c r="H264" s="32" t="s">
        <v>721</v>
      </c>
      <c r="I264" s="4" t="str">
        <f>_xlfn.CONCAT(Tbl_KBBB[[#This Row],[Thuis]]," - ",Tbl_KBBB[[#This Row],[Uit]],"- - &gt;",Tbl_KBBB[[#This Row],[Opmerking]])</f>
        <v>DE MIDDEL 1  - BILJART EXPRESS 6 - - &gt;DM2D112</v>
      </c>
      <c r="J264" t="str">
        <f t="shared" si="4"/>
        <v>DM 1</v>
      </c>
    </row>
    <row r="265" spans="1:10" x14ac:dyDescent="0.25">
      <c r="A265" s="5">
        <v>46513</v>
      </c>
      <c r="B265" s="7">
        <f>WEEKDAY(Tbl_KBBB[[#This Row],[Datum_KBBB]],11)</f>
        <v>4</v>
      </c>
      <c r="C265" s="29">
        <v>5</v>
      </c>
      <c r="D265" s="4">
        <v>5</v>
      </c>
      <c r="E265" s="57">
        <v>0.8125</v>
      </c>
      <c r="F265" s="32" t="s">
        <v>317</v>
      </c>
      <c r="G265" s="3" t="s">
        <v>366</v>
      </c>
      <c r="H265" s="26" t="s">
        <v>396</v>
      </c>
      <c r="I265" s="4" t="str">
        <f>_xlfn.CONCAT(Tbl_KBBB[[#This Row],[Thuis]]," - ",Tbl_KBBB[[#This Row],[Uit]],"- - &gt;",Tbl_KBBB[[#This Row],[Opmerking]])</f>
        <v>DE MIDDEL 1  - DE MIDDEL 3 - - &gt;BA2A138</v>
      </c>
      <c r="J265" t="str">
        <f t="shared" si="4"/>
        <v>BA 1</v>
      </c>
    </row>
    <row r="266" spans="1:10" x14ac:dyDescent="0.25">
      <c r="A266" s="5">
        <v>46513</v>
      </c>
      <c r="B266" s="7">
        <f>WEEKDAY(Tbl_KBBB[[#This Row],[Datum_KBBB]],11)</f>
        <v>4</v>
      </c>
      <c r="C266" s="29">
        <v>1</v>
      </c>
      <c r="D266" s="4">
        <v>2</v>
      </c>
      <c r="E266" s="57">
        <v>0.8125</v>
      </c>
      <c r="F266" s="32" t="s">
        <v>612</v>
      </c>
      <c r="G266" s="3" t="s">
        <v>192</v>
      </c>
      <c r="H266" s="26" t="s">
        <v>875</v>
      </c>
      <c r="I266" s="4" t="str">
        <f>_xlfn.CONCAT(Tbl_KBBB[[#This Row],[Thuis]]," - ",Tbl_KBBB[[#This Row],[Uit]],"- - &gt;",Tbl_KBBB[[#This Row],[Opmerking]])</f>
        <v>De Middel 3  - De Leug 1 - - &gt;VH1087</v>
      </c>
      <c r="J266" t="str">
        <f t="shared" si="4"/>
        <v>VH 3</v>
      </c>
    </row>
    <row r="267" spans="1:10" x14ac:dyDescent="0.25">
      <c r="A267" s="5">
        <v>46514</v>
      </c>
      <c r="B267" s="7">
        <f>WEEKDAY(Tbl_KBBB[[#This Row],[Datum_KBBB]],11)</f>
        <v>5</v>
      </c>
      <c r="C267" s="29">
        <v>4</v>
      </c>
      <c r="D267" s="4">
        <v>4</v>
      </c>
      <c r="E267" s="57" t="s">
        <v>180</v>
      </c>
      <c r="F267" s="32" t="s">
        <v>220</v>
      </c>
      <c r="G267" s="3" t="s">
        <v>179</v>
      </c>
      <c r="H267" s="26" t="s">
        <v>227</v>
      </c>
      <c r="I267" s="4" t="str">
        <f>_xlfn.CONCAT(Tbl_KBBB[[#This Row],[Thuis]]," - ",Tbl_KBBB[[#This Row],[Uit]],"- - &gt;",Tbl_KBBB[[#This Row],[Opmerking]])</f>
        <v>De Middel 2 - Wit Paard- - &gt;KAPU-2</v>
      </c>
      <c r="J267" t="str">
        <f t="shared" si="4"/>
        <v>KA 2</v>
      </c>
    </row>
    <row r="268" spans="1:10" x14ac:dyDescent="0.25">
      <c r="A268" s="5">
        <v>46514</v>
      </c>
      <c r="B268" s="7">
        <f>WEEKDAY(Tbl_KBBB[[#This Row],[Datum_KBBB]],11)</f>
        <v>5</v>
      </c>
      <c r="C268" s="29">
        <v>5</v>
      </c>
      <c r="D268" s="4">
        <v>5</v>
      </c>
      <c r="E268" s="57" t="s">
        <v>180</v>
      </c>
      <c r="F268" s="32" t="s">
        <v>220</v>
      </c>
      <c r="G268" s="3" t="s">
        <v>179</v>
      </c>
      <c r="H268" s="26" t="s">
        <v>227</v>
      </c>
      <c r="I268" s="4" t="str">
        <f>_xlfn.CONCAT(Tbl_KBBB[[#This Row],[Thuis]]," - ",Tbl_KBBB[[#This Row],[Uit]],"- - &gt;",Tbl_KBBB[[#This Row],[Opmerking]])</f>
        <v>De Middel 2 - Wit Paard- - &gt;KAPU-2</v>
      </c>
      <c r="J268" t="str">
        <f t="shared" si="4"/>
        <v>KA 2</v>
      </c>
    </row>
    <row r="269" spans="1:10" x14ac:dyDescent="0.25">
      <c r="A269" s="5">
        <v>46514</v>
      </c>
      <c r="B269" s="7">
        <f>WEEKDAY(Tbl_KBBB[[#This Row],[Datum_KBBB]],11)</f>
        <v>5</v>
      </c>
      <c r="C269" s="29">
        <v>2</v>
      </c>
      <c r="D269" s="4">
        <v>2</v>
      </c>
      <c r="E269" s="57" t="s">
        <v>180</v>
      </c>
      <c r="F269" s="32" t="s">
        <v>229</v>
      </c>
      <c r="G269" s="3" t="s">
        <v>240</v>
      </c>
      <c r="H269" s="26" t="s">
        <v>767</v>
      </c>
      <c r="I269" s="4" t="str">
        <f>_xlfn.CONCAT(Tbl_KBBB[[#This Row],[Thuis]]," - ",Tbl_KBBB[[#This Row],[Uit]],"- - &gt;",Tbl_KBBB[[#This Row],[Opmerking]])</f>
        <v>MIDDEL 1 - STARRENHOF- - &gt;KPU-1</v>
      </c>
      <c r="J269" t="str">
        <f t="shared" si="4"/>
        <v>KP 1</v>
      </c>
    </row>
    <row r="270" spans="1:10" x14ac:dyDescent="0.25">
      <c r="A270" s="5">
        <v>46514</v>
      </c>
      <c r="B270" s="7">
        <f>WEEKDAY(Tbl_KBBB[[#This Row],[Datum_KBBB]],11)</f>
        <v>5</v>
      </c>
      <c r="C270" s="29">
        <v>1</v>
      </c>
      <c r="D270" s="4">
        <v>1</v>
      </c>
      <c r="E270" s="57" t="s">
        <v>180</v>
      </c>
      <c r="F270" s="32" t="s">
        <v>229</v>
      </c>
      <c r="G270" s="3" t="s">
        <v>240</v>
      </c>
      <c r="H270" s="26" t="s">
        <v>767</v>
      </c>
      <c r="I270" s="4" t="str">
        <f>_xlfn.CONCAT(Tbl_KBBB[[#This Row],[Thuis]]," - ",Tbl_KBBB[[#This Row],[Uit]],"- - &gt;",Tbl_KBBB[[#This Row],[Opmerking]])</f>
        <v>MIDDEL 1 - STARRENHOF- - &gt;KPU-1</v>
      </c>
      <c r="J270" t="str">
        <f t="shared" si="4"/>
        <v>KP 1</v>
      </c>
    </row>
    <row r="271" spans="1:10" x14ac:dyDescent="0.25">
      <c r="A271" s="5">
        <v>46515</v>
      </c>
      <c r="B271" s="7">
        <f>WEEKDAY(Tbl_KBBB[[#This Row],[Datum_KBBB]],11)</f>
        <v>6</v>
      </c>
      <c r="C271" s="29">
        <v>1</v>
      </c>
      <c r="D271" s="4">
        <v>1</v>
      </c>
      <c r="E271" s="57" t="s">
        <v>180</v>
      </c>
      <c r="F271" s="32" t="s">
        <v>617</v>
      </c>
      <c r="G271" s="3" t="s">
        <v>210</v>
      </c>
      <c r="H271" s="26" t="s">
        <v>211</v>
      </c>
      <c r="I271" s="4" t="str">
        <f>_xlfn.CONCAT(Tbl_KBBB[[#This Row],[Thuis]]," - ",Tbl_KBBB[[#This Row],[Uit]],"- - &gt;",Tbl_KBBB[[#This Row],[Opmerking]])</f>
        <v>DE MIDDEL 1  - Den Aker 2- - &gt;PDF</v>
      </c>
      <c r="J271" t="str">
        <f t="shared" si="4"/>
        <v>PD 1</v>
      </c>
    </row>
    <row r="272" spans="1:10" x14ac:dyDescent="0.25">
      <c r="A272" s="5">
        <v>46515</v>
      </c>
      <c r="B272" s="7">
        <f>WEEKDAY(Tbl_KBBB[[#This Row],[Datum_KBBB]],11)</f>
        <v>6</v>
      </c>
      <c r="C272" s="29">
        <v>2</v>
      </c>
      <c r="D272" s="4">
        <v>2</v>
      </c>
      <c r="E272" s="57" t="s">
        <v>180</v>
      </c>
      <c r="F272" s="32" t="s">
        <v>617</v>
      </c>
      <c r="G272" s="3" t="s">
        <v>210</v>
      </c>
      <c r="H272" s="26" t="s">
        <v>211</v>
      </c>
      <c r="I272" s="4" t="str">
        <f>_xlfn.CONCAT(Tbl_KBBB[[#This Row],[Thuis]]," - ",Tbl_KBBB[[#This Row],[Uit]],"- - &gt;",Tbl_KBBB[[#This Row],[Opmerking]])</f>
        <v>DE MIDDEL 1  - Den Aker 2- - &gt;PDF</v>
      </c>
      <c r="J272" t="str">
        <f t="shared" si="4"/>
        <v>PD 1</v>
      </c>
    </row>
    <row r="273" spans="1:10" x14ac:dyDescent="0.25">
      <c r="A273" s="5">
        <v>46517</v>
      </c>
      <c r="B273" s="7">
        <f>WEEKDAY(Tbl_KBBB[[#This Row],[Datum_KBBB]],11)</f>
        <v>1</v>
      </c>
      <c r="C273" s="29">
        <v>5</v>
      </c>
      <c r="D273" s="4">
        <v>5</v>
      </c>
      <c r="E273" s="57">
        <v>0.8125</v>
      </c>
      <c r="F273" s="32" t="s">
        <v>317</v>
      </c>
      <c r="G273" s="3" t="s">
        <v>186</v>
      </c>
      <c r="H273" s="26" t="s">
        <v>527</v>
      </c>
      <c r="I273" s="4" t="str">
        <f>_xlfn.CONCAT(Tbl_KBBB[[#This Row],[Thuis]]," - ",Tbl_KBBB[[#This Row],[Uit]],"- - &gt;",Tbl_KBBB[[#This Row],[Opmerking]])</f>
        <v>DE MIDDEL 1  - BILJART-WORLD 1 - - &gt;VL1127</v>
      </c>
      <c r="J273" t="str">
        <f t="shared" si="4"/>
        <v>VL 1</v>
      </c>
    </row>
    <row r="274" spans="1:10" x14ac:dyDescent="0.25">
      <c r="A274" s="5">
        <v>46520</v>
      </c>
      <c r="B274" s="7">
        <f>WEEKDAY(Tbl_KBBB[[#This Row],[Datum_KBBB]],11)</f>
        <v>4</v>
      </c>
      <c r="C274" s="29">
        <v>3</v>
      </c>
      <c r="D274" s="4">
        <v>3</v>
      </c>
      <c r="E274" s="57">
        <v>0.8125</v>
      </c>
      <c r="F274" s="32" t="s">
        <v>366</v>
      </c>
      <c r="G274" s="3" t="s">
        <v>290</v>
      </c>
      <c r="H274" s="26" t="s">
        <v>407</v>
      </c>
      <c r="I274" s="4" t="str">
        <f>_xlfn.CONCAT(Tbl_KBBB[[#This Row],[Thuis]]," - ",Tbl_KBBB[[#This Row],[Uit]],"- - &gt;",Tbl_KBBB[[#This Row],[Opmerking]])</f>
        <v>DE MIDDEL 3  - BC KAPELSE 2 - - &gt;BA2A146</v>
      </c>
      <c r="J274" t="str">
        <f t="shared" si="4"/>
        <v>BA 3</v>
      </c>
    </row>
    <row r="275" spans="1:10" x14ac:dyDescent="0.25">
      <c r="A275" s="5">
        <v>46520</v>
      </c>
      <c r="B275" s="7">
        <f>WEEKDAY(Tbl_KBBB[[#This Row],[Datum_KBBB]],11)</f>
        <v>4</v>
      </c>
      <c r="C275" s="29">
        <v>1</v>
      </c>
      <c r="D275" s="61">
        <v>3</v>
      </c>
      <c r="E275" s="57">
        <v>0.8125</v>
      </c>
      <c r="F275" s="32" t="s">
        <v>423</v>
      </c>
      <c r="G275" s="3" t="s">
        <v>353</v>
      </c>
      <c r="H275" s="26" t="s">
        <v>640</v>
      </c>
      <c r="I275" s="4" t="str">
        <f>_xlfn.CONCAT(Tbl_KBBB[[#This Row],[Thuis]]," - ",Tbl_KBBB[[#This Row],[Uit]],"- - &gt;",Tbl_KBBB[[#This Row],[Opmerking]])</f>
        <v>DE MIDDEL 2  - BC MOLLENHOF 1 - - &gt;KA123</v>
      </c>
      <c r="J275" t="str">
        <f t="shared" si="4"/>
        <v>KA 2</v>
      </c>
    </row>
    <row r="276" spans="1:10" x14ac:dyDescent="0.25">
      <c r="A276" s="5">
        <v>46521</v>
      </c>
      <c r="B276" s="7">
        <f>WEEKDAY(Tbl_KBBB[[#This Row],[Datum_KBBB]],11)</f>
        <v>5</v>
      </c>
      <c r="C276" s="29">
        <v>4</v>
      </c>
      <c r="D276" s="4">
        <v>4</v>
      </c>
      <c r="E276" s="57" t="s">
        <v>180</v>
      </c>
      <c r="F276" s="32" t="s">
        <v>220</v>
      </c>
      <c r="G276" s="3" t="s">
        <v>205</v>
      </c>
      <c r="H276" s="26" t="s">
        <v>227</v>
      </c>
      <c r="I276" s="4" t="str">
        <f>_xlfn.CONCAT(Tbl_KBBB[[#This Row],[Thuis]]," - ",Tbl_KBBB[[#This Row],[Uit]],"- - &gt;",Tbl_KBBB[[#This Row],[Opmerking]])</f>
        <v>De Middel 2 - Huis ten Halve- - &gt;KAPU-2</v>
      </c>
      <c r="J276" t="str">
        <f t="shared" si="4"/>
        <v>KA 2</v>
      </c>
    </row>
    <row r="277" spans="1:10" x14ac:dyDescent="0.25">
      <c r="A277" s="5">
        <v>46521</v>
      </c>
      <c r="B277" s="7">
        <f>WEEKDAY(Tbl_KBBB[[#This Row],[Datum_KBBB]],11)</f>
        <v>5</v>
      </c>
      <c r="C277" s="29">
        <v>5</v>
      </c>
      <c r="D277" s="4">
        <v>5</v>
      </c>
      <c r="E277" s="57" t="s">
        <v>180</v>
      </c>
      <c r="F277" s="32" t="s">
        <v>220</v>
      </c>
      <c r="G277" s="3" t="s">
        <v>205</v>
      </c>
      <c r="H277" s="26" t="s">
        <v>227</v>
      </c>
      <c r="I277" s="4" t="str">
        <f>_xlfn.CONCAT(Tbl_KBBB[[#This Row],[Thuis]]," - ",Tbl_KBBB[[#This Row],[Uit]],"- - &gt;",Tbl_KBBB[[#This Row],[Opmerking]])</f>
        <v>De Middel 2 - Huis ten Halve- - &gt;KAPU-2</v>
      </c>
      <c r="J277" t="str">
        <f t="shared" si="4"/>
        <v>KA 2</v>
      </c>
    </row>
    <row r="278" spans="1:10" x14ac:dyDescent="0.25">
      <c r="A278" s="5">
        <v>46521</v>
      </c>
      <c r="B278" s="7">
        <f>WEEKDAY(Tbl_KBBB[[#This Row],[Datum_KBBB]],11)</f>
        <v>5</v>
      </c>
      <c r="C278" s="29">
        <v>2</v>
      </c>
      <c r="D278" s="4">
        <v>2</v>
      </c>
      <c r="E278" s="57" t="s">
        <v>180</v>
      </c>
      <c r="F278" s="32" t="s">
        <v>229</v>
      </c>
      <c r="G278" s="3" t="s">
        <v>241</v>
      </c>
      <c r="H278" s="26" t="s">
        <v>767</v>
      </c>
      <c r="I278" s="4" t="str">
        <f>_xlfn.CONCAT(Tbl_KBBB[[#This Row],[Thuis]]," - ",Tbl_KBBB[[#This Row],[Uit]],"- - &gt;",Tbl_KBBB[[#This Row],[Opmerking]])</f>
        <v>MIDDEL 1 - WILLY'S PLACE 2- - &gt;KPU-1</v>
      </c>
      <c r="J278" t="str">
        <f t="shared" si="4"/>
        <v>KP 1</v>
      </c>
    </row>
    <row r="279" spans="1:10" x14ac:dyDescent="0.25">
      <c r="A279" s="5">
        <v>46521</v>
      </c>
      <c r="B279" s="7">
        <f>WEEKDAY(Tbl_KBBB[[#This Row],[Datum_KBBB]],11)</f>
        <v>5</v>
      </c>
      <c r="C279" s="29">
        <v>1</v>
      </c>
      <c r="D279" s="4">
        <v>1</v>
      </c>
      <c r="E279" s="57" t="s">
        <v>180</v>
      </c>
      <c r="F279" s="32" t="s">
        <v>229</v>
      </c>
      <c r="G279" s="3" t="s">
        <v>241</v>
      </c>
      <c r="H279" s="26" t="s">
        <v>767</v>
      </c>
      <c r="I279" s="4" t="str">
        <f>_xlfn.CONCAT(Tbl_KBBB[[#This Row],[Thuis]]," - ",Tbl_KBBB[[#This Row],[Uit]],"- - &gt;",Tbl_KBBB[[#This Row],[Opmerking]])</f>
        <v>MIDDEL 1 - WILLY'S PLACE 2- - &gt;KPU-1</v>
      </c>
      <c r="J279" t="str">
        <f t="shared" si="4"/>
        <v>KP 1</v>
      </c>
    </row>
    <row r="280" spans="1:10" x14ac:dyDescent="0.25">
      <c r="A280" s="5">
        <v>46524</v>
      </c>
      <c r="B280" s="7">
        <f>WEEKDAY(Tbl_KBBB[[#This Row],[Datum_KBBB]],11)</f>
        <v>1</v>
      </c>
      <c r="C280" s="29">
        <v>5</v>
      </c>
      <c r="D280" s="4">
        <v>5</v>
      </c>
      <c r="E280" s="57">
        <v>0.8125</v>
      </c>
      <c r="F280" s="32" t="s">
        <v>423</v>
      </c>
      <c r="G280" s="3" t="s">
        <v>433</v>
      </c>
      <c r="H280" s="26" t="s">
        <v>472</v>
      </c>
      <c r="I280" s="4" t="str">
        <f>_xlfn.CONCAT(Tbl_KBBB[[#This Row],[Thuis]]," - ",Tbl_KBBB[[#This Row],[Uit]],"- - &gt;",Tbl_KBBB[[#This Row],[Opmerking]])</f>
        <v>DE MIDDEL 2  - DE LEUG 4 - - &gt;BA2B153</v>
      </c>
      <c r="J280" t="str">
        <f t="shared" si="4"/>
        <v>BA 2</v>
      </c>
    </row>
    <row r="281" spans="1:10" x14ac:dyDescent="0.25">
      <c r="A281" s="5">
        <v>46524</v>
      </c>
      <c r="B281" s="7">
        <f>WEEKDAY(Tbl_KBBB[[#This Row],[Datum_KBBB]],11)</f>
        <v>1</v>
      </c>
      <c r="C281" s="29">
        <v>1</v>
      </c>
      <c r="D281" s="4">
        <v>3</v>
      </c>
      <c r="E281" s="57">
        <v>0.8125</v>
      </c>
      <c r="F281" s="32" t="s">
        <v>366</v>
      </c>
      <c r="G281" s="3" t="s">
        <v>193</v>
      </c>
      <c r="H281" s="26" t="s">
        <v>591</v>
      </c>
      <c r="I281" s="4" t="str">
        <f>_xlfn.CONCAT(Tbl_KBBB[[#This Row],[Thuis]]," - ",Tbl_KBBB[[#This Row],[Uit]],"- - &gt;",Tbl_KBBB[[#This Row],[Opmerking]])</f>
        <v>DE MIDDEL 3  - BC HEMIKSEM 1 - - &gt;VL2153</v>
      </c>
      <c r="J281" t="str">
        <f t="shared" si="4"/>
        <v>VL 3</v>
      </c>
    </row>
    <row r="282" spans="1:10" x14ac:dyDescent="0.25">
      <c r="A282" s="5">
        <v>46525</v>
      </c>
      <c r="B282" s="7">
        <f>WEEKDAY(Tbl_KBBB[[#This Row],[Datum_KBBB]],11)</f>
        <v>2</v>
      </c>
      <c r="C282" s="29">
        <v>1</v>
      </c>
      <c r="D282" s="4">
        <v>5</v>
      </c>
      <c r="E282" s="57">
        <v>0.8125</v>
      </c>
      <c r="F282" s="32" t="s">
        <v>452</v>
      </c>
      <c r="G282" s="3" t="s">
        <v>193</v>
      </c>
      <c r="H282" s="26" t="s">
        <v>494</v>
      </c>
      <c r="I282" s="4" t="str">
        <f>_xlfn.CONCAT(Tbl_KBBB[[#This Row],[Thuis]]," - ",Tbl_KBBB[[#This Row],[Uit]],"- - &gt;",Tbl_KBBB[[#This Row],[Opmerking]])</f>
        <v>DE MIDDEL 6  - BC HEMIKSEM 1 - - &gt;BA2B149</v>
      </c>
      <c r="J282" t="str">
        <f t="shared" si="4"/>
        <v>BA 6</v>
      </c>
    </row>
    <row r="283" spans="1:10" x14ac:dyDescent="0.25">
      <c r="A283" s="5">
        <v>46525</v>
      </c>
      <c r="B283" s="7">
        <f>WEEKDAY(Tbl_KBBB[[#This Row],[Datum_KBBB]],11)</f>
        <v>2</v>
      </c>
      <c r="C283" s="29">
        <v>3</v>
      </c>
      <c r="D283" s="4">
        <v>5</v>
      </c>
      <c r="E283" s="57">
        <v>0.8125</v>
      </c>
      <c r="F283" s="32" t="s">
        <v>317</v>
      </c>
      <c r="G283" s="3" t="s">
        <v>327</v>
      </c>
      <c r="H283" s="26" t="s">
        <v>346</v>
      </c>
      <c r="I283" s="4" t="str">
        <f>_xlfn.CONCAT(Tbl_KBBB[[#This Row],[Thuis]]," - ",Tbl_KBBB[[#This Row],[Uit]],"- - &gt;",Tbl_KBBB[[#This Row],[Opmerking]])</f>
        <v>DE MIDDEL 1  - BC VOGELZANG 1 - - &gt;DK2D147</v>
      </c>
      <c r="J283" t="str">
        <f t="shared" si="4"/>
        <v>DK 1</v>
      </c>
    </row>
    <row r="284" spans="1:10" x14ac:dyDescent="0.25">
      <c r="A284" s="5">
        <v>46525</v>
      </c>
      <c r="B284" s="7">
        <f>WEEKDAY(Tbl_KBBB[[#This Row],[Datum_KBBB]],11)</f>
        <v>2</v>
      </c>
      <c r="C284" s="29">
        <v>5</v>
      </c>
      <c r="D284" s="4">
        <v>3</v>
      </c>
      <c r="E284" s="57">
        <v>0.8125</v>
      </c>
      <c r="F284" s="32" t="s">
        <v>423</v>
      </c>
      <c r="G284" s="3" t="s">
        <v>546</v>
      </c>
      <c r="H284" s="26" t="s">
        <v>580</v>
      </c>
      <c r="I284" s="4" t="str">
        <f>_xlfn.CONCAT(Tbl_KBBB[[#This Row],[Thuis]]," - ",Tbl_KBBB[[#This Row],[Uit]],"- - &gt;",Tbl_KBBB[[#This Row],[Opmerking]])</f>
        <v>DE MIDDEL 2  - K.O.T. MEER 2 - - &gt;VL2151</v>
      </c>
      <c r="J284" t="str">
        <f t="shared" si="4"/>
        <v>VL 2</v>
      </c>
    </row>
    <row r="285" spans="1:10" x14ac:dyDescent="0.25">
      <c r="A285" s="5">
        <v>46526</v>
      </c>
      <c r="B285" s="7">
        <f>WEEKDAY(Tbl_KBBB[[#This Row],[Datum_KBBB]],11)</f>
        <v>3</v>
      </c>
      <c r="C285" s="29">
        <v>3</v>
      </c>
      <c r="D285" s="4">
        <v>5</v>
      </c>
      <c r="E285" s="57">
        <v>0.8125</v>
      </c>
      <c r="F285" s="32" t="s">
        <v>377</v>
      </c>
      <c r="G285" s="3" t="s">
        <v>355</v>
      </c>
      <c r="H285" s="26" t="s">
        <v>418</v>
      </c>
      <c r="I285" s="4" t="str">
        <f>_xlfn.CONCAT(Tbl_KBBB[[#This Row],[Thuis]]," - ",Tbl_KBBB[[#This Row],[Uit]],"- - &gt;",Tbl_KBBB[[#This Row],[Opmerking]])</f>
        <v>DE MIDDEL 5  - BC OP DE MEIR 1 - - &gt;BA2A149</v>
      </c>
      <c r="J285" t="str">
        <f t="shared" si="4"/>
        <v>BA 5</v>
      </c>
    </row>
    <row r="286" spans="1:10" x14ac:dyDescent="0.25">
      <c r="A286" s="5">
        <v>46526</v>
      </c>
      <c r="B286" s="7">
        <f>WEEKDAY(Tbl_KBBB[[#This Row],[Datum_KBBB]],11)</f>
        <v>3</v>
      </c>
      <c r="C286" s="29">
        <v>5</v>
      </c>
      <c r="D286" s="4">
        <v>5</v>
      </c>
      <c r="E286" s="57">
        <v>0.8125</v>
      </c>
      <c r="F286" s="32" t="s">
        <v>441</v>
      </c>
      <c r="G286" s="3" t="s">
        <v>195</v>
      </c>
      <c r="H286" s="26" t="s">
        <v>483</v>
      </c>
      <c r="I286" s="4" t="str">
        <f>_xlfn.CONCAT(Tbl_KBBB[[#This Row],[Thuis]]," - ",Tbl_KBBB[[#This Row],[Uit]],"- - &gt;",Tbl_KBBB[[#This Row],[Opmerking]])</f>
        <v>DE MIDDEL 4  - BC LUGO 2 - - &gt;BA2B151</v>
      </c>
      <c r="J286" t="str">
        <f t="shared" si="4"/>
        <v>BA 4</v>
      </c>
    </row>
    <row r="287" spans="1:10" x14ac:dyDescent="0.25">
      <c r="A287" s="5">
        <v>46527</v>
      </c>
      <c r="B287" s="7">
        <f>WEEKDAY(Tbl_KBBB[[#This Row],[Datum_KBBB]],11)</f>
        <v>4</v>
      </c>
      <c r="C287" s="29">
        <v>5</v>
      </c>
      <c r="D287" s="4">
        <v>5</v>
      </c>
      <c r="E287" s="57">
        <v>0.8125</v>
      </c>
      <c r="F287" s="32" t="s">
        <v>317</v>
      </c>
      <c r="G287" s="3" t="s">
        <v>359</v>
      </c>
      <c r="H287" s="26" t="s">
        <v>397</v>
      </c>
      <c r="I287" s="4" t="str">
        <f>_xlfn.CONCAT(Tbl_KBBB[[#This Row],[Thuis]]," - ",Tbl_KBBB[[#This Row],[Uit]],"- - &gt;",Tbl_KBBB[[#This Row],[Opmerking]])</f>
        <v>DE MIDDEL 1  - DEN EIK 1 - - &gt;BA2A150</v>
      </c>
      <c r="J287" t="str">
        <f t="shared" si="4"/>
        <v>BA 1</v>
      </c>
    </row>
    <row r="288" spans="1:10" x14ac:dyDescent="0.25">
      <c r="A288" s="5">
        <v>46528</v>
      </c>
      <c r="B288" s="7">
        <f>WEEKDAY(Tbl_KBBB[[#This Row],[Datum_KBBB]],11)</f>
        <v>5</v>
      </c>
      <c r="C288" s="29">
        <v>5</v>
      </c>
      <c r="D288" s="4">
        <v>5</v>
      </c>
      <c r="E288" s="57">
        <v>0.8125</v>
      </c>
      <c r="F288" s="32" t="s">
        <v>286</v>
      </c>
      <c r="G288" s="3" t="s">
        <v>302</v>
      </c>
      <c r="H288" s="26" t="s">
        <v>301</v>
      </c>
      <c r="I288" s="4" t="str">
        <f>_xlfn.CONCAT(Tbl_KBBB[[#This Row],[Thuis]]," - ",Tbl_KBBB[[#This Row],[Uit]],"- - &gt;",Tbl_KBBB[[#This Row],[Opmerking]])</f>
        <v>DE MIDDEL 2  - KBC BILJARTVRIENDEN 1 - - &gt;DK2B143</v>
      </c>
      <c r="J288" t="str">
        <f t="shared" si="4"/>
        <v>DK 2</v>
      </c>
    </row>
    <row r="289" spans="1:10" x14ac:dyDescent="0.25">
      <c r="A289" s="5">
        <v>46528</v>
      </c>
      <c r="B289" s="7">
        <f>WEEKDAY(Tbl_KBBB[[#This Row],[Datum_KBBB]],11)</f>
        <v>5</v>
      </c>
      <c r="C289" s="60">
        <v>3</v>
      </c>
      <c r="D289" s="61">
        <v>3</v>
      </c>
      <c r="E289" s="57">
        <v>0.8125</v>
      </c>
      <c r="F289" s="32" t="s">
        <v>617</v>
      </c>
      <c r="G289" s="3" t="s">
        <v>359</v>
      </c>
      <c r="H289" s="26" t="s">
        <v>630</v>
      </c>
      <c r="I289" s="4" t="str">
        <f>_xlfn.CONCAT(Tbl_KBBB[[#This Row],[Thuis]]," - ",Tbl_KBBB[[#This Row],[Uit]],"- - &gt;",Tbl_KBBB[[#This Row],[Opmerking]])</f>
        <v>DE MIDDEL 1  - DEN EIK 1 - - &gt;KA127</v>
      </c>
      <c r="J289" t="str">
        <f t="shared" ref="J289:J313" si="5">IF(COUNTIF(F289,"*MIDDEL*")&gt;0,LEFT(H289,2)&amp;" "&amp;VALUE(RIGHT(TRIM(F289),1)),H289)</f>
        <v>KA 1</v>
      </c>
    </row>
    <row r="290" spans="1:10" x14ac:dyDescent="0.25">
      <c r="A290" s="5">
        <v>46529</v>
      </c>
      <c r="B290" s="7">
        <f>WEEKDAY(Tbl_KBBB[[#This Row],[Datum_KBBB]],11)</f>
        <v>6</v>
      </c>
      <c r="C290" s="29">
        <v>1</v>
      </c>
      <c r="E290" s="57">
        <v>0.8125</v>
      </c>
      <c r="F290" s="32" t="s">
        <v>783</v>
      </c>
      <c r="G290" s="3" t="s">
        <v>782</v>
      </c>
      <c r="I290" s="4" t="str">
        <f>_xlfn.CONCAT(Tbl_KBBB[[#This Row],[Thuis]]," - ",Tbl_KBBB[[#This Row],[Uit]],"- - &gt;",Tbl_KBBB[[#This Row],[Opmerking]])</f>
        <v>Voorbehouden - Eindtornooi PDF- - &gt;</v>
      </c>
      <c r="J290">
        <f t="shared" si="5"/>
        <v>0</v>
      </c>
    </row>
    <row r="291" spans="1:10" x14ac:dyDescent="0.25">
      <c r="A291" s="5">
        <v>46529</v>
      </c>
      <c r="B291" s="7">
        <f>WEEKDAY(Tbl_KBBB[[#This Row],[Datum_KBBB]],11)</f>
        <v>6</v>
      </c>
      <c r="C291" s="29">
        <v>2</v>
      </c>
      <c r="E291" s="57">
        <v>0.8125</v>
      </c>
      <c r="F291" s="32" t="s">
        <v>783</v>
      </c>
      <c r="G291" s="3" t="s">
        <v>782</v>
      </c>
      <c r="I291" s="4" t="str">
        <f>_xlfn.CONCAT(Tbl_KBBB[[#This Row],[Thuis]]," - ",Tbl_KBBB[[#This Row],[Uit]],"- - &gt;",Tbl_KBBB[[#This Row],[Opmerking]])</f>
        <v>Voorbehouden - Eindtornooi PDF- - &gt;</v>
      </c>
      <c r="J291">
        <f t="shared" si="5"/>
        <v>0</v>
      </c>
    </row>
    <row r="292" spans="1:10" x14ac:dyDescent="0.25">
      <c r="A292" s="5">
        <v>46529</v>
      </c>
      <c r="B292" s="7">
        <f>WEEKDAY(Tbl_KBBB[[#This Row],[Datum_KBBB]],11)</f>
        <v>6</v>
      </c>
      <c r="C292" s="29">
        <v>3</v>
      </c>
      <c r="E292" s="57">
        <v>0.8125</v>
      </c>
      <c r="F292" s="32" t="s">
        <v>783</v>
      </c>
      <c r="G292" s="3" t="s">
        <v>782</v>
      </c>
      <c r="I292" s="4" t="str">
        <f>_xlfn.CONCAT(Tbl_KBBB[[#This Row],[Thuis]]," - ",Tbl_KBBB[[#This Row],[Uit]],"- - &gt;",Tbl_KBBB[[#This Row],[Opmerking]])</f>
        <v>Voorbehouden - Eindtornooi PDF- - &gt;</v>
      </c>
      <c r="J292">
        <f t="shared" si="5"/>
        <v>0</v>
      </c>
    </row>
    <row r="293" spans="1:10" x14ac:dyDescent="0.25">
      <c r="A293" s="5">
        <v>46529</v>
      </c>
      <c r="B293" s="7">
        <f>WEEKDAY(Tbl_KBBB[[#This Row],[Datum_KBBB]],11)</f>
        <v>6</v>
      </c>
      <c r="C293" s="29">
        <v>4</v>
      </c>
      <c r="E293" s="57">
        <v>0.8125</v>
      </c>
      <c r="F293" s="32" t="s">
        <v>783</v>
      </c>
      <c r="G293" s="3" t="s">
        <v>782</v>
      </c>
      <c r="I293" s="4" t="str">
        <f>_xlfn.CONCAT(Tbl_KBBB[[#This Row],[Thuis]]," - ",Tbl_KBBB[[#This Row],[Uit]],"- - &gt;",Tbl_KBBB[[#This Row],[Opmerking]])</f>
        <v>Voorbehouden - Eindtornooi PDF- - &gt;</v>
      </c>
      <c r="J293">
        <f t="shared" si="5"/>
        <v>0</v>
      </c>
    </row>
    <row r="294" spans="1:10" x14ac:dyDescent="0.25">
      <c r="A294" s="5">
        <v>46529</v>
      </c>
      <c r="B294" s="7">
        <f>WEEKDAY(Tbl_KBBB[[#This Row],[Datum_KBBB]],11)</f>
        <v>6</v>
      </c>
      <c r="C294" s="29">
        <v>5</v>
      </c>
      <c r="E294" s="57">
        <v>0.8125</v>
      </c>
      <c r="F294" s="32" t="s">
        <v>783</v>
      </c>
      <c r="G294" s="3" t="s">
        <v>782</v>
      </c>
      <c r="I294" s="4" t="str">
        <f>_xlfn.CONCAT(Tbl_KBBB[[#This Row],[Thuis]]," - ",Tbl_KBBB[[#This Row],[Uit]],"- - &gt;",Tbl_KBBB[[#This Row],[Opmerking]])</f>
        <v>Voorbehouden - Eindtornooi PDF- - &gt;</v>
      </c>
      <c r="J294">
        <f t="shared" si="5"/>
        <v>0</v>
      </c>
    </row>
    <row r="295" spans="1:10" x14ac:dyDescent="0.25">
      <c r="A295" s="5">
        <v>46533</v>
      </c>
      <c r="B295" s="7">
        <f>WEEKDAY(Tbl_KBBB[[#This Row],[Datum_KBBB]],11)</f>
        <v>3</v>
      </c>
      <c r="C295" s="29">
        <v>3</v>
      </c>
      <c r="E295" s="57">
        <v>0.8125</v>
      </c>
      <c r="F295" s="32" t="s">
        <v>708</v>
      </c>
      <c r="G295" s="64" t="s">
        <v>693</v>
      </c>
      <c r="H295" s="26" t="s">
        <v>706</v>
      </c>
      <c r="I295" s="4" t="str">
        <f>_xlfn.CONCAT(Tbl_KBBB[[#This Row],[Thuis]]," - ",Tbl_KBBB[[#This Row],[Uit]],"- - &gt;",Tbl_KBBB[[#This Row],[Opmerking]])</f>
        <v>De Middel 9 - New Avenue 4- - &gt;ADL 123370</v>
      </c>
      <c r="J295" t="str">
        <f t="shared" si="5"/>
        <v>AD 9</v>
      </c>
    </row>
    <row r="296" spans="1:10" x14ac:dyDescent="0.25">
      <c r="A296" s="5">
        <v>46533</v>
      </c>
      <c r="B296" s="7">
        <f>WEEKDAY(Tbl_KBBB[[#This Row],[Datum_KBBB]],11)</f>
        <v>3</v>
      </c>
      <c r="C296" s="29">
        <v>5</v>
      </c>
      <c r="D296" s="4">
        <v>5</v>
      </c>
      <c r="E296" s="57">
        <v>0.8125</v>
      </c>
      <c r="F296" s="32" t="s">
        <v>377</v>
      </c>
      <c r="G296" s="3" t="s">
        <v>539</v>
      </c>
      <c r="H296" s="26" t="s">
        <v>602</v>
      </c>
      <c r="I296" s="4" t="str">
        <f>_xlfn.CONCAT(Tbl_KBBB[[#This Row],[Thuis]]," - ",Tbl_KBBB[[#This Row],[Uit]],"- - &gt;",Tbl_KBBB[[#This Row],[Opmerking]])</f>
        <v>DE MIDDEL 5  - BC BOUWEL 1 -PALMENHOF - - &gt;VL2156</v>
      </c>
      <c r="J296" t="str">
        <f t="shared" si="5"/>
        <v>VL 5</v>
      </c>
    </row>
    <row r="297" spans="1:10" x14ac:dyDescent="0.25">
      <c r="A297" s="5">
        <v>46534</v>
      </c>
      <c r="B297" s="7">
        <f>WEEKDAY(Tbl_KBBB[[#This Row],[Datum_KBBB]],11)</f>
        <v>4</v>
      </c>
      <c r="C297" s="29">
        <v>3</v>
      </c>
      <c r="D297" s="4">
        <v>3</v>
      </c>
      <c r="E297" s="57">
        <v>0.8125</v>
      </c>
      <c r="F297" s="32" t="s">
        <v>366</v>
      </c>
      <c r="G297" s="3" t="s">
        <v>353</v>
      </c>
      <c r="H297" s="26" t="s">
        <v>408</v>
      </c>
      <c r="I297" s="4" t="str">
        <f>_xlfn.CONCAT(Tbl_KBBB[[#This Row],[Thuis]]," - ",Tbl_KBBB[[#This Row],[Uit]],"- - &gt;",Tbl_KBBB[[#This Row],[Opmerking]])</f>
        <v>DE MIDDEL 3  - BC MOLLENHOF 1 - - &gt;BA2A161</v>
      </c>
      <c r="J297" t="str">
        <f t="shared" si="5"/>
        <v>BA 3</v>
      </c>
    </row>
    <row r="298" spans="1:10" x14ac:dyDescent="0.25">
      <c r="A298" s="5">
        <v>46538</v>
      </c>
      <c r="B298" s="7">
        <f>WEEKDAY(Tbl_KBBB[[#This Row],[Datum_KBBB]],11)</f>
        <v>1</v>
      </c>
      <c r="C298" s="29">
        <v>5</v>
      </c>
      <c r="D298" s="4">
        <v>5</v>
      </c>
      <c r="E298" s="57">
        <v>0.8125</v>
      </c>
      <c r="F298" s="32" t="s">
        <v>423</v>
      </c>
      <c r="G298" s="3" t="s">
        <v>437</v>
      </c>
      <c r="H298" s="26" t="s">
        <v>473</v>
      </c>
      <c r="I298" s="4" t="str">
        <f>_xlfn.CONCAT(Tbl_KBBB[[#This Row],[Thuis]]," - ",Tbl_KBBB[[#This Row],[Uit]],"- - &gt;",Tbl_KBBB[[#This Row],[Opmerking]])</f>
        <v>DE MIDDEL 2  - K.O.T. MEER 1 - - &gt;BA2B168</v>
      </c>
      <c r="J298" t="str">
        <f t="shared" si="5"/>
        <v>BA 2</v>
      </c>
    </row>
    <row r="299" spans="1:10" x14ac:dyDescent="0.25">
      <c r="A299" s="5">
        <v>46538</v>
      </c>
      <c r="B299" s="7">
        <f>WEEKDAY(Tbl_KBBB[[#This Row],[Datum_KBBB]],11)</f>
        <v>1</v>
      </c>
      <c r="C299" s="29">
        <v>1</v>
      </c>
      <c r="D299" s="4">
        <v>3</v>
      </c>
      <c r="E299" s="57">
        <v>0.8125</v>
      </c>
      <c r="F299" s="32" t="s">
        <v>366</v>
      </c>
      <c r="G299" s="3" t="s">
        <v>364</v>
      </c>
      <c r="H299" s="26" t="s">
        <v>592</v>
      </c>
      <c r="I299" s="4" t="str">
        <f>_xlfn.CONCAT(Tbl_KBBB[[#This Row],[Thuis]]," - ",Tbl_KBBB[[#This Row],[Uit]],"- - &gt;",Tbl_KBBB[[#This Row],[Opmerking]])</f>
        <v>DE MIDDEL 3  - SCHIL-DORP 2 - - &gt;VL2168</v>
      </c>
      <c r="J299" t="str">
        <f t="shared" si="5"/>
        <v>VL 3</v>
      </c>
    </row>
    <row r="300" spans="1:10" x14ac:dyDescent="0.25">
      <c r="A300" s="5">
        <v>46539</v>
      </c>
      <c r="B300" s="7">
        <f>WEEKDAY(Tbl_KBBB[[#This Row],[Datum_KBBB]],11)</f>
        <v>2</v>
      </c>
      <c r="C300" s="29">
        <v>5</v>
      </c>
      <c r="D300" s="4">
        <v>5</v>
      </c>
      <c r="E300" s="57">
        <v>0.8125</v>
      </c>
      <c r="F300" s="32" t="s">
        <v>452</v>
      </c>
      <c r="G300" s="3" t="s">
        <v>433</v>
      </c>
      <c r="H300" s="26" t="s">
        <v>495</v>
      </c>
      <c r="I300" s="4" t="str">
        <f>_xlfn.CONCAT(Tbl_KBBB[[#This Row],[Thuis]]," - ",Tbl_KBBB[[#This Row],[Uit]],"- - &gt;",Tbl_KBBB[[#This Row],[Opmerking]])</f>
        <v>DE MIDDEL 6  - DE LEUG 4 - - &gt;BA2B165</v>
      </c>
      <c r="J300" t="str">
        <f t="shared" si="5"/>
        <v>BA 6</v>
      </c>
    </row>
    <row r="301" spans="1:10" x14ac:dyDescent="0.25">
      <c r="A301" s="5">
        <v>46539</v>
      </c>
      <c r="B301" s="7">
        <f>WEEKDAY(Tbl_KBBB[[#This Row],[Datum_KBBB]],11)</f>
        <v>2</v>
      </c>
      <c r="C301" s="29">
        <v>1</v>
      </c>
      <c r="D301" s="4">
        <v>5</v>
      </c>
      <c r="E301" s="57">
        <v>0.8125</v>
      </c>
      <c r="F301" s="32" t="s">
        <v>317</v>
      </c>
      <c r="G301" s="3" t="s">
        <v>335</v>
      </c>
      <c r="H301" s="26" t="s">
        <v>347</v>
      </c>
      <c r="I301" s="4" t="str">
        <f>_xlfn.CONCAT(Tbl_KBBB[[#This Row],[Thuis]]," - ",Tbl_KBBB[[#This Row],[Uit]],"- - &gt;",Tbl_KBBB[[#This Row],[Opmerking]])</f>
        <v>DE MIDDEL 1  - SCHIL-DORP 1 - - &gt;DK2D159</v>
      </c>
      <c r="J301" t="str">
        <f t="shared" si="5"/>
        <v>DK 1</v>
      </c>
    </row>
    <row r="302" spans="1:10" x14ac:dyDescent="0.25">
      <c r="A302" s="5">
        <v>46539</v>
      </c>
      <c r="B302" s="7">
        <f>WEEKDAY(Tbl_KBBB[[#This Row],[Datum_KBBB]],11)</f>
        <v>2</v>
      </c>
      <c r="C302" s="29">
        <v>3</v>
      </c>
      <c r="D302" s="4">
        <v>3</v>
      </c>
      <c r="E302" s="57">
        <v>0.8125</v>
      </c>
      <c r="F302" s="32" t="s">
        <v>423</v>
      </c>
      <c r="G302" s="3" t="s">
        <v>429</v>
      </c>
      <c r="H302" s="26" t="s">
        <v>581</v>
      </c>
      <c r="I302" s="4" t="str">
        <f>_xlfn.CONCAT(Tbl_KBBB[[#This Row],[Thuis]]," - ",Tbl_KBBB[[#This Row],[Uit]],"- - &gt;",Tbl_KBBB[[#This Row],[Opmerking]])</f>
        <v>DE MIDDEL 2  - BC OP DE MEIR 2 - - &gt;VL2167</v>
      </c>
      <c r="J302" t="str">
        <f t="shared" si="5"/>
        <v>VL 2</v>
      </c>
    </row>
    <row r="303" spans="1:10" x14ac:dyDescent="0.25">
      <c r="A303" s="5">
        <v>46540</v>
      </c>
      <c r="B303" s="7">
        <f>WEEKDAY(Tbl_KBBB[[#This Row],[Datum_KBBB]],11)</f>
        <v>3</v>
      </c>
      <c r="C303" s="29">
        <v>5</v>
      </c>
      <c r="E303" s="57">
        <v>0.8125</v>
      </c>
      <c r="F303" s="32" t="s">
        <v>708</v>
      </c>
      <c r="G303" s="64" t="s">
        <v>694</v>
      </c>
      <c r="H303" s="26" t="s">
        <v>707</v>
      </c>
      <c r="I303" s="4" t="str">
        <f>_xlfn.CONCAT(Tbl_KBBB[[#This Row],[Thuis]]," - ",Tbl_KBBB[[#This Row],[Uit]],"- - &gt;",Tbl_KBBB[[#This Row],[Opmerking]])</f>
        <v>De Middel 9 - BC Hemiksem- - &gt;ADL 123377</v>
      </c>
      <c r="J303" t="str">
        <f t="shared" si="5"/>
        <v>AD 9</v>
      </c>
    </row>
    <row r="304" spans="1:10" x14ac:dyDescent="0.25">
      <c r="A304" s="5">
        <v>46540</v>
      </c>
      <c r="B304" s="7">
        <f>WEEKDAY(Tbl_KBBB[[#This Row],[Datum_KBBB]],11)</f>
        <v>3</v>
      </c>
      <c r="C304" s="29">
        <v>3</v>
      </c>
      <c r="D304" s="4">
        <v>5</v>
      </c>
      <c r="E304" s="57">
        <v>0.8125</v>
      </c>
      <c r="F304" s="32" t="s">
        <v>377</v>
      </c>
      <c r="G304" s="3" t="s">
        <v>294</v>
      </c>
      <c r="H304" s="26" t="s">
        <v>419</v>
      </c>
      <c r="I304" s="4" t="str">
        <f>_xlfn.CONCAT(Tbl_KBBB[[#This Row],[Thuis]]," - ",Tbl_KBBB[[#This Row],[Uit]],"- - &gt;",Tbl_KBBB[[#This Row],[Opmerking]])</f>
        <v>DE MIDDEL 5  - BC BOUWEL 1 - - &gt;BA2A165</v>
      </c>
      <c r="J304" t="str">
        <f t="shared" si="5"/>
        <v>BA 5</v>
      </c>
    </row>
    <row r="305" spans="1:10" x14ac:dyDescent="0.25">
      <c r="A305" s="5">
        <v>46541</v>
      </c>
      <c r="B305" s="7">
        <f>WEEKDAY(Tbl_KBBB[[#This Row],[Datum_KBBB]],11)</f>
        <v>4</v>
      </c>
      <c r="C305" s="29">
        <v>5</v>
      </c>
      <c r="D305" s="4">
        <v>5</v>
      </c>
      <c r="E305" s="57">
        <v>0.8125</v>
      </c>
      <c r="F305" s="32" t="s">
        <v>441</v>
      </c>
      <c r="G305" s="3" t="s">
        <v>439</v>
      </c>
      <c r="H305" s="26" t="s">
        <v>484</v>
      </c>
      <c r="I305" s="4" t="str">
        <f>_xlfn.CONCAT(Tbl_KBBB[[#This Row],[Thuis]]," - ",Tbl_KBBB[[#This Row],[Uit]],"- - &gt;",Tbl_KBBB[[#This Row],[Opmerking]])</f>
        <v>DE MIDDEL 4  - KBC BILJARTVRIENDEN 2 - - &gt;BA2B167</v>
      </c>
      <c r="J305" t="str">
        <f t="shared" si="5"/>
        <v>BA 4</v>
      </c>
    </row>
    <row r="306" spans="1:10" x14ac:dyDescent="0.25">
      <c r="A306" s="5">
        <v>46547</v>
      </c>
      <c r="B306" s="7">
        <f>WEEKDAY(Tbl_KBBB[[#This Row],[Datum_KBBB]],11)</f>
        <v>3</v>
      </c>
      <c r="C306" s="29">
        <v>5</v>
      </c>
      <c r="D306" s="4">
        <v>5</v>
      </c>
      <c r="E306" s="57">
        <v>0.8125</v>
      </c>
      <c r="F306" s="32" t="s">
        <v>377</v>
      </c>
      <c r="G306" s="3" t="s">
        <v>284</v>
      </c>
      <c r="H306" s="26" t="s">
        <v>603</v>
      </c>
      <c r="I306" s="4" t="str">
        <f>_xlfn.CONCAT(Tbl_KBBB[[#This Row],[Thuis]]," - ",Tbl_KBBB[[#This Row],[Uit]],"- - &gt;",Tbl_KBBB[[#This Row],[Opmerking]])</f>
        <v>DE MIDDEL 5  - ZEVENBERGEN 1 - - &gt;VL2172</v>
      </c>
      <c r="J306" t="str">
        <f t="shared" si="5"/>
        <v>VL 5</v>
      </c>
    </row>
    <row r="307" spans="1:10" x14ac:dyDescent="0.25">
      <c r="A307" s="5">
        <v>46548</v>
      </c>
      <c r="B307" s="7">
        <f>WEEKDAY(Tbl_KBBB[[#This Row],[Datum_KBBB]],11)</f>
        <v>4</v>
      </c>
      <c r="C307" s="29">
        <v>3</v>
      </c>
      <c r="D307" s="4">
        <v>3</v>
      </c>
      <c r="E307" s="57">
        <v>0.8125</v>
      </c>
      <c r="F307" s="32" t="s">
        <v>366</v>
      </c>
      <c r="G307" s="3" t="s">
        <v>185</v>
      </c>
      <c r="H307" s="26" t="s">
        <v>409</v>
      </c>
      <c r="I307" s="4" t="str">
        <f>_xlfn.CONCAT(Tbl_KBBB[[#This Row],[Thuis]]," - ",Tbl_KBBB[[#This Row],[Uit]],"- - &gt;",Tbl_KBBB[[#This Row],[Opmerking]])</f>
        <v>DE MIDDEL 3  - BC DE PLOEG 2 - - &gt;BA2A171</v>
      </c>
      <c r="J307" t="str">
        <f t="shared" si="5"/>
        <v>BA 3</v>
      </c>
    </row>
    <row r="308" spans="1:10" x14ac:dyDescent="0.25">
      <c r="A308" s="5">
        <v>46548</v>
      </c>
      <c r="B308" s="7">
        <f>WEEKDAY(Tbl_KBBB[[#This Row],[Datum_KBBB]],11)</f>
        <v>4</v>
      </c>
      <c r="C308" s="29">
        <v>5</v>
      </c>
      <c r="D308" s="4">
        <v>5</v>
      </c>
      <c r="E308" s="57">
        <v>0.8125</v>
      </c>
      <c r="F308" s="32" t="s">
        <v>317</v>
      </c>
      <c r="G308" s="3" t="s">
        <v>353</v>
      </c>
      <c r="H308" s="26" t="s">
        <v>398</v>
      </c>
      <c r="I308" s="4" t="str">
        <f>_xlfn.CONCAT(Tbl_KBBB[[#This Row],[Thuis]]," - ",Tbl_KBBB[[#This Row],[Uit]],"- - &gt;",Tbl_KBBB[[#This Row],[Opmerking]])</f>
        <v>DE MIDDEL 1  - BC MOLLENHOF 1 - - &gt;BA2A172</v>
      </c>
      <c r="J308" t="str">
        <f t="shared" si="5"/>
        <v>BA 1</v>
      </c>
    </row>
    <row r="309" spans="1:10" x14ac:dyDescent="0.25">
      <c r="A309" s="5">
        <v>46549</v>
      </c>
      <c r="B309" s="7">
        <f>WEEKDAY(Tbl_KBBB[[#This Row],[Datum_KBBB]],11)</f>
        <v>5</v>
      </c>
      <c r="C309" s="29">
        <v>5</v>
      </c>
      <c r="D309" s="4">
        <v>5</v>
      </c>
      <c r="E309" s="57">
        <v>0.8125</v>
      </c>
      <c r="F309" s="32" t="s">
        <v>286</v>
      </c>
      <c r="G309" s="3" t="s">
        <v>200</v>
      </c>
      <c r="H309" s="26" t="s">
        <v>303</v>
      </c>
      <c r="I309" s="4" t="str">
        <f>_xlfn.CONCAT(Tbl_KBBB[[#This Row],[Thuis]]," - ",Tbl_KBBB[[#This Row],[Uit]],"- - &gt;",Tbl_KBBB[[#This Row],[Opmerking]])</f>
        <v>DE MIDDEL 2  - BC LUGO 1 - - &gt;DK2B163</v>
      </c>
      <c r="J309" t="str">
        <f t="shared" si="5"/>
        <v>DK 2</v>
      </c>
    </row>
    <row r="310" spans="1:10" x14ac:dyDescent="0.25">
      <c r="A310" s="5">
        <v>46552</v>
      </c>
      <c r="B310" s="7">
        <f>WEEKDAY(Tbl_KBBB[[#This Row],[Datum_KBBB]],11)</f>
        <v>1</v>
      </c>
      <c r="C310" s="29">
        <v>3</v>
      </c>
      <c r="D310" s="4">
        <v>5</v>
      </c>
      <c r="E310" s="57">
        <v>0.8125</v>
      </c>
      <c r="F310" s="32" t="s">
        <v>317</v>
      </c>
      <c r="G310" s="3" t="s">
        <v>333</v>
      </c>
      <c r="H310" s="26" t="s">
        <v>348</v>
      </c>
      <c r="I310" s="4" t="str">
        <f>_xlfn.CONCAT(Tbl_KBBB[[#This Row],[Thuis]]," - ",Tbl_KBBB[[#This Row],[Uit]],"- - &gt;",Tbl_KBBB[[#This Row],[Opmerking]])</f>
        <v>DE MIDDEL 1  - MEERLESE1 - - &gt;DK2D171</v>
      </c>
      <c r="J310" t="str">
        <f t="shared" si="5"/>
        <v>DK 1</v>
      </c>
    </row>
    <row r="311" spans="1:10" x14ac:dyDescent="0.25">
      <c r="A311" s="5">
        <v>46554</v>
      </c>
      <c r="B311" s="7">
        <f>WEEKDAY(Tbl_KBBB[[#This Row],[Datum_KBBB]],11)</f>
        <v>3</v>
      </c>
      <c r="C311" s="29">
        <v>5</v>
      </c>
      <c r="D311" s="4">
        <v>5</v>
      </c>
      <c r="E311" s="57">
        <v>0.8125</v>
      </c>
      <c r="F311" s="32" t="s">
        <v>377</v>
      </c>
      <c r="G311" s="3" t="s">
        <v>362</v>
      </c>
      <c r="H311" s="26" t="s">
        <v>420</v>
      </c>
      <c r="I311" s="4" t="str">
        <f>_xlfn.CONCAT(Tbl_KBBB[[#This Row],[Thuis]]," - ",Tbl_KBBB[[#This Row],[Uit]],"- - &gt;",Tbl_KBBB[[#This Row],[Opmerking]])</f>
        <v>DE MIDDEL 5  - KBC BILJARTVRIENDEN 3 - - &gt;BA2A181</v>
      </c>
      <c r="J311" t="str">
        <f t="shared" si="5"/>
        <v>BA 5</v>
      </c>
    </row>
    <row r="312" spans="1:10" x14ac:dyDescent="0.25">
      <c r="A312" s="5">
        <v>46554</v>
      </c>
      <c r="B312" s="7">
        <f>WEEKDAY(Tbl_KBBB[[#This Row],[Datum_KBBB]],11)</f>
        <v>3</v>
      </c>
      <c r="C312" s="29">
        <v>3</v>
      </c>
      <c r="D312" s="4">
        <v>5</v>
      </c>
      <c r="E312" s="57">
        <v>0.8125</v>
      </c>
      <c r="F312" s="32" t="s">
        <v>377</v>
      </c>
      <c r="G312" s="3" t="s">
        <v>431</v>
      </c>
      <c r="H312" s="26" t="s">
        <v>604</v>
      </c>
      <c r="I312" s="4" t="str">
        <f>_xlfn.CONCAT(Tbl_KBBB[[#This Row],[Thuis]]," - ",Tbl_KBBB[[#This Row],[Uit]],"- - &gt;",Tbl_KBBB[[#This Row],[Opmerking]])</f>
        <v>DE MIDDEL 5  - DE LEUG 2 - - &gt;VL2182</v>
      </c>
      <c r="J312" t="str">
        <f t="shared" si="5"/>
        <v>VL 5</v>
      </c>
    </row>
    <row r="313" spans="1:10" x14ac:dyDescent="0.25">
      <c r="A313" s="63">
        <v>46556</v>
      </c>
      <c r="B313" s="7">
        <f>WEEKDAY(Tbl_KBBB[[#This Row],[Datum_KBBB]],11)</f>
        <v>5</v>
      </c>
      <c r="C313" s="29">
        <v>4</v>
      </c>
      <c r="D313" s="4">
        <v>4</v>
      </c>
      <c r="E313" s="57">
        <v>0.8125</v>
      </c>
      <c r="F313" s="32" t="s">
        <v>317</v>
      </c>
      <c r="G313" s="3" t="s">
        <v>199</v>
      </c>
      <c r="H313" s="32" t="s">
        <v>723</v>
      </c>
      <c r="I313" s="4" t="str">
        <f>_xlfn.CONCAT(Tbl_KBBB[[#This Row],[Thuis]]," - ",Tbl_KBBB[[#This Row],[Uit]],"- - &gt;",Tbl_KBBB[[#This Row],[Opmerking]])</f>
        <v>DE MIDDEL 1  - BILJART-WORLD 4 - - &gt;DM2D129</v>
      </c>
      <c r="J313" t="str">
        <f t="shared" si="5"/>
        <v>DM 1</v>
      </c>
    </row>
    <row r="314" spans="1:10" x14ac:dyDescent="0.25">
      <c r="E314" s="57"/>
      <c r="F314" s="120"/>
      <c r="G314" s="120"/>
    </row>
    <row r="315" spans="1:10" x14ac:dyDescent="0.25">
      <c r="E315" s="57"/>
      <c r="F315" s="120"/>
      <c r="G315" s="120"/>
    </row>
    <row r="318" spans="1:10" x14ac:dyDescent="0.25">
      <c r="B318" s="120"/>
      <c r="C318" s="147"/>
      <c r="E318" s="120"/>
      <c r="F318" s="120"/>
      <c r="H318" s="120"/>
    </row>
    <row r="319" spans="1:10" x14ac:dyDescent="0.25">
      <c r="B319" s="120"/>
      <c r="C319" s="147"/>
      <c r="E319" s="120"/>
      <c r="F319" s="120"/>
      <c r="H319" s="120"/>
    </row>
    <row r="320" spans="1:10" x14ac:dyDescent="0.25">
      <c r="B320" s="120"/>
      <c r="C320" s="147"/>
      <c r="E320" s="120"/>
      <c r="F320" s="120"/>
      <c r="H320" s="120"/>
    </row>
    <row r="321" spans="1:8" x14ac:dyDescent="0.25">
      <c r="B321" s="120"/>
      <c r="C321" s="147"/>
      <c r="E321" s="120"/>
      <c r="F321" s="120"/>
      <c r="H321" s="120"/>
    </row>
    <row r="334" spans="1:8" x14ac:dyDescent="0.25">
      <c r="A334" s="148"/>
      <c r="B334" s="120"/>
      <c r="C334" s="120"/>
      <c r="D334" s="120"/>
      <c r="E334" s="120"/>
      <c r="F334" s="120"/>
      <c r="G334" s="120"/>
      <c r="H334" s="120"/>
    </row>
    <row r="335" spans="1:8" x14ac:dyDescent="0.25">
      <c r="A335" s="148"/>
      <c r="B335" s="120"/>
      <c r="C335" s="120"/>
      <c r="D335" s="120"/>
      <c r="E335" s="120"/>
      <c r="F335" s="120"/>
      <c r="G335" s="120"/>
      <c r="H335" s="120"/>
    </row>
    <row r="336" spans="1:8" x14ac:dyDescent="0.25">
      <c r="A336" s="148"/>
      <c r="B336" s="120"/>
      <c r="C336" s="120"/>
      <c r="D336" s="120"/>
      <c r="E336" s="120"/>
      <c r="F336" s="120"/>
      <c r="G336" s="120"/>
      <c r="H336" s="120"/>
    </row>
    <row r="337" spans="1:8" x14ac:dyDescent="0.25">
      <c r="A337" s="148"/>
      <c r="B337" s="120"/>
      <c r="C337" s="120"/>
      <c r="D337" s="120"/>
      <c r="E337" s="120"/>
      <c r="F337" s="120"/>
      <c r="G337" s="120"/>
      <c r="H337" s="120"/>
    </row>
    <row r="338" spans="1:8" x14ac:dyDescent="0.25">
      <c r="A338" s="148"/>
      <c r="B338" s="120"/>
      <c r="C338" s="120"/>
      <c r="D338" s="120"/>
      <c r="E338" s="120"/>
      <c r="F338" s="120"/>
      <c r="G338" s="120"/>
      <c r="H338" s="120"/>
    </row>
    <row r="339" spans="1:8" x14ac:dyDescent="0.25">
      <c r="A339" s="148"/>
      <c r="B339" s="120"/>
      <c r="C339" s="120"/>
      <c r="D339" s="120"/>
      <c r="E339" s="120"/>
      <c r="F339" s="120"/>
      <c r="G339" s="120"/>
      <c r="H339" s="120"/>
    </row>
  </sheetData>
  <sortState xmlns:xlrd2="http://schemas.microsoft.com/office/spreadsheetml/2017/richdata2" ref="A318:H339">
    <sortCondition ref="E318:E339"/>
  </sortState>
  <phoneticPr fontId="2" type="noConversion"/>
  <conditionalFormatting sqref="C2:C21 C32:C248 C250:C321 C340:C341 C350:C1048576">
    <cfRule type="cellIs" dxfId="14" priority="63" operator="equal">
      <formula>4</formula>
    </cfRule>
  </conditionalFormatting>
  <conditionalFormatting sqref="C2:C248 C250:C340">
    <cfRule type="cellIs" dxfId="13" priority="45" operator="lessThan">
      <formula>1</formula>
    </cfRule>
    <cfRule type="cellIs" dxfId="12" priority="62" operator="greaterThan">
      <formula>5</formula>
    </cfRule>
  </conditionalFormatting>
  <conditionalFormatting sqref="C2:C317 C340:C341 C350:C407">
    <cfRule type="expression" dxfId="11" priority="78">
      <formula>COUNTIFS($A$2:$A$1007,A2,$C$2:$C$1007,C2)&gt;1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 xml:space="preserve">&amp;L&amp;"-,Vet"&amp;12BWM Kalender BC De Middel </oddHeader>
    <oddFooter>&amp;R&amp;P /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03337-6F03-4208-B276-2B97067FB690}">
  <dimension ref="A1:S1051"/>
  <sheetViews>
    <sheetView zoomScale="89" zoomScaleNormal="89" workbookViewId="0">
      <pane ySplit="1" topLeftCell="A40" activePane="bottomLeft" state="frozen"/>
      <selection activeCell="A342" sqref="A342:H345"/>
      <selection pane="bottomLeft" activeCell="A342" sqref="A342:H345"/>
    </sheetView>
  </sheetViews>
  <sheetFormatPr defaultRowHeight="15" x14ac:dyDescent="0.25"/>
  <cols>
    <col min="1" max="1" width="25.140625" style="139" bestFit="1" customWidth="1"/>
    <col min="2" max="2" width="8.7109375" style="4" customWidth="1"/>
    <col min="3" max="3" width="8.5703125" style="7" bestFit="1" customWidth="1"/>
    <col min="4" max="4" width="8.5703125" style="4" customWidth="1"/>
    <col min="5" max="5" width="8.85546875" style="136" bestFit="1" customWidth="1"/>
    <col min="6" max="6" width="29.140625" style="4" bestFit="1" customWidth="1"/>
    <col min="7" max="7" width="23.7109375" style="4" bestFit="1" customWidth="1"/>
    <col min="8" max="8" width="14.5703125" style="17" customWidth="1"/>
    <col min="9" max="9" width="63.5703125" style="4" bestFit="1" customWidth="1"/>
    <col min="10" max="10" width="9.140625" style="4"/>
    <col min="11" max="11" width="12.5703125" style="4" bestFit="1" customWidth="1"/>
    <col min="12" max="16384" width="9.140625" style="4"/>
  </cols>
  <sheetData>
    <row r="1" spans="1:19" customFormat="1" x14ac:dyDescent="0.25">
      <c r="A1" s="139" t="s">
        <v>76</v>
      </c>
      <c r="B1" t="s">
        <v>83</v>
      </c>
      <c r="C1" s="6" t="s">
        <v>5</v>
      </c>
      <c r="D1" t="s">
        <v>0</v>
      </c>
      <c r="E1" t="s">
        <v>2</v>
      </c>
      <c r="F1" t="s">
        <v>3</v>
      </c>
      <c r="G1" t="s">
        <v>4</v>
      </c>
      <c r="H1" s="2" t="s">
        <v>6</v>
      </c>
      <c r="I1" t="s">
        <v>8</v>
      </c>
    </row>
    <row r="2" spans="1:19" x14ac:dyDescent="0.25">
      <c r="A2" s="139">
        <v>46240</v>
      </c>
      <c r="B2" s="7">
        <f>WEEKDAY(Tbl_GEKA[[#This Row],[Datum_GEKA]],11)</f>
        <v>4</v>
      </c>
      <c r="C2" s="7">
        <v>1</v>
      </c>
      <c r="E2" s="127" t="s">
        <v>85</v>
      </c>
      <c r="F2" s="3" t="s">
        <v>214</v>
      </c>
      <c r="G2" s="3"/>
      <c r="I2" s="4" t="str">
        <f>CONCATENATE(Tbl_GEKA[[#This Row],[Thuis]]," - ",Tbl_GEKA[[#This Row],[Uit]],"- -&gt; ",Tbl_GEKA[[#This Row],[Opmerking]])</f>
        <v xml:space="preserve">G E K A  - - -&gt; </v>
      </c>
    </row>
    <row r="3" spans="1:19" x14ac:dyDescent="0.25">
      <c r="A3" s="139">
        <v>46240</v>
      </c>
      <c r="B3" s="7">
        <f>WEEKDAY(Tbl_GEKA[[#This Row],[Datum_GEKA]],11)</f>
        <v>4</v>
      </c>
      <c r="C3" s="7">
        <v>2</v>
      </c>
      <c r="E3" s="127" t="s">
        <v>85</v>
      </c>
      <c r="F3" s="3" t="s">
        <v>214</v>
      </c>
      <c r="G3" s="3"/>
      <c r="I3" s="4" t="str">
        <f>CONCATENATE(Tbl_GEKA[[#This Row],[Thuis]]," - ",Tbl_GEKA[[#This Row],[Uit]],"- -&gt; ",Tbl_GEKA[[#This Row],[Opmerking]])</f>
        <v xml:space="preserve">G E K A  - - -&gt; </v>
      </c>
    </row>
    <row r="4" spans="1:19" x14ac:dyDescent="0.25">
      <c r="A4" s="139">
        <v>46240</v>
      </c>
      <c r="B4" s="7">
        <f>WEEKDAY(Tbl_GEKA[[#This Row],[Datum_GEKA]],11)</f>
        <v>4</v>
      </c>
      <c r="C4" s="7">
        <v>3</v>
      </c>
      <c r="E4" s="127" t="s">
        <v>85</v>
      </c>
      <c r="F4" s="3" t="s">
        <v>214</v>
      </c>
      <c r="G4" s="3"/>
      <c r="I4" s="4" t="str">
        <f>CONCATENATE(Tbl_GEKA[[#This Row],[Thuis]]," - ",Tbl_GEKA[[#This Row],[Uit]],"- -&gt; ",Tbl_GEKA[[#This Row],[Opmerking]])</f>
        <v xml:space="preserve">G E K A  - - -&gt; </v>
      </c>
    </row>
    <row r="5" spans="1:19" x14ac:dyDescent="0.25">
      <c r="A5" s="139">
        <v>46240</v>
      </c>
      <c r="B5" s="7">
        <f>WEEKDAY(Tbl_GEKA[[#This Row],[Datum_GEKA]],11)</f>
        <v>4</v>
      </c>
      <c r="C5" s="7">
        <v>4</v>
      </c>
      <c r="E5" s="127" t="s">
        <v>85</v>
      </c>
      <c r="F5" s="3" t="s">
        <v>214</v>
      </c>
      <c r="G5" s="3"/>
      <c r="I5" s="4" t="str">
        <f>CONCATENATE(Tbl_GEKA[[#This Row],[Thuis]]," - ",Tbl_GEKA[[#This Row],[Uit]],"- -&gt; ",Tbl_GEKA[[#This Row],[Opmerking]])</f>
        <v xml:space="preserve">G E K A  - - -&gt; </v>
      </c>
    </row>
    <row r="6" spans="1:19" x14ac:dyDescent="0.25">
      <c r="A6" s="139">
        <v>46243</v>
      </c>
      <c r="B6" s="7">
        <f>WEEKDAY(Tbl_GEKA[[#This Row],[Datum_GEKA]],11)</f>
        <v>7</v>
      </c>
      <c r="C6" s="7">
        <v>3</v>
      </c>
      <c r="E6" s="127" t="s">
        <v>85</v>
      </c>
      <c r="F6" s="3" t="s">
        <v>679</v>
      </c>
      <c r="G6" s="3" t="s">
        <v>680</v>
      </c>
      <c r="H6" s="17" t="s">
        <v>681</v>
      </c>
      <c r="I6" s="4" t="str">
        <f>CONCATENATE(Tbl_GEKA[[#This Row],[Thuis]]," - ",Tbl_GEKA[[#This Row],[Uit]],"- -&gt; ",Tbl_GEKA[[#This Row],[Opmerking]])</f>
        <v>Henri - Roger - Peter - Boudewijn- -&gt; RM</v>
      </c>
    </row>
    <row r="7" spans="1:19" x14ac:dyDescent="0.25">
      <c r="A7" s="139">
        <v>46243</v>
      </c>
      <c r="B7" s="7">
        <f>WEEKDAY(Tbl_GEKA[[#This Row],[Datum_GEKA]],11)</f>
        <v>7</v>
      </c>
      <c r="C7" s="7">
        <v>5</v>
      </c>
      <c r="E7" s="127" t="s">
        <v>85</v>
      </c>
      <c r="F7" s="3" t="s">
        <v>679</v>
      </c>
      <c r="G7" s="3" t="s">
        <v>680</v>
      </c>
      <c r="H7" s="17" t="s">
        <v>681</v>
      </c>
      <c r="I7" s="4" t="str">
        <f>CONCATENATE(Tbl_GEKA[[#This Row],[Thuis]]," - ",Tbl_GEKA[[#This Row],[Uit]],"- -&gt; ",Tbl_GEKA[[#This Row],[Opmerking]])</f>
        <v>Henri - Roger - Peter - Boudewijn- -&gt; RM</v>
      </c>
    </row>
    <row r="8" spans="1:19" x14ac:dyDescent="0.25">
      <c r="A8" s="139">
        <v>46247</v>
      </c>
      <c r="B8" s="7">
        <f>WEEKDAY(Tbl_GEKA[[#This Row],[Datum_GEKA]],11)</f>
        <v>4</v>
      </c>
      <c r="C8" s="7">
        <v>1</v>
      </c>
      <c r="E8" s="127" t="s">
        <v>85</v>
      </c>
      <c r="F8" s="3" t="s">
        <v>214</v>
      </c>
      <c r="G8" s="3"/>
      <c r="I8" s="4" t="str">
        <f>CONCATENATE(Tbl_GEKA[[#This Row],[Thuis]]," - ",Tbl_GEKA[[#This Row],[Uit]],"- -&gt; ",Tbl_GEKA[[#This Row],[Opmerking]])</f>
        <v xml:space="preserve">G E K A  - - -&gt; </v>
      </c>
    </row>
    <row r="9" spans="1:19" x14ac:dyDescent="0.25">
      <c r="A9" s="139">
        <v>46247</v>
      </c>
      <c r="B9" s="7">
        <f>WEEKDAY(Tbl_GEKA[[#This Row],[Datum_GEKA]],11)</f>
        <v>4</v>
      </c>
      <c r="C9" s="7">
        <v>2</v>
      </c>
      <c r="E9" s="127" t="s">
        <v>85</v>
      </c>
      <c r="F9" s="3" t="s">
        <v>214</v>
      </c>
      <c r="G9" s="3"/>
      <c r="I9" s="4" t="str">
        <f>CONCATENATE(Tbl_GEKA[[#This Row],[Thuis]]," - ",Tbl_GEKA[[#This Row],[Uit]],"- -&gt; ",Tbl_GEKA[[#This Row],[Opmerking]])</f>
        <v xml:space="preserve">G E K A  - - -&gt; </v>
      </c>
    </row>
    <row r="10" spans="1:19" x14ac:dyDescent="0.25">
      <c r="A10" s="139">
        <v>46247</v>
      </c>
      <c r="B10" s="7">
        <f>WEEKDAY(Tbl_GEKA[[#This Row],[Datum_GEKA]],11)</f>
        <v>4</v>
      </c>
      <c r="C10" s="7">
        <v>3</v>
      </c>
      <c r="E10" s="127" t="s">
        <v>85</v>
      </c>
      <c r="F10" s="3" t="s">
        <v>214</v>
      </c>
      <c r="G10" s="3"/>
      <c r="I10" s="4" t="str">
        <f>CONCATENATE(Tbl_GEKA[[#This Row],[Thuis]]," - ",Tbl_GEKA[[#This Row],[Uit]],"- -&gt; ",Tbl_GEKA[[#This Row],[Opmerking]])</f>
        <v xml:space="preserve">G E K A  - - -&gt; </v>
      </c>
    </row>
    <row r="11" spans="1:19" x14ac:dyDescent="0.25">
      <c r="A11" s="139">
        <v>46247</v>
      </c>
      <c r="B11" s="7">
        <f>WEEKDAY(Tbl_GEKA[[#This Row],[Datum_GEKA]],11)</f>
        <v>4</v>
      </c>
      <c r="C11" s="7">
        <v>4</v>
      </c>
      <c r="E11" s="127" t="s">
        <v>85</v>
      </c>
      <c r="F11" s="3" t="s">
        <v>214</v>
      </c>
      <c r="G11" s="3"/>
      <c r="I11" s="4" t="str">
        <f>CONCATENATE(Tbl_GEKA[[#This Row],[Thuis]]," - ",Tbl_GEKA[[#This Row],[Uit]],"- -&gt; ",Tbl_GEKA[[#This Row],[Opmerking]])</f>
        <v xml:space="preserve">G E K A  - - -&gt; </v>
      </c>
    </row>
    <row r="12" spans="1:19" x14ac:dyDescent="0.25">
      <c r="A12" s="139">
        <v>46247</v>
      </c>
      <c r="B12" s="7">
        <v>4</v>
      </c>
      <c r="C12" s="7">
        <v>5</v>
      </c>
      <c r="E12" s="127" t="s">
        <v>85</v>
      </c>
      <c r="F12" s="3" t="s">
        <v>214</v>
      </c>
      <c r="G12" s="3"/>
      <c r="I12" s="4" t="str">
        <f>CONCATENATE(Tbl_GEKA[[#This Row],[Thuis]]," - ",Tbl_GEKA[[#This Row],[Uit]],"- -&gt; ",Tbl_GEKA[[#This Row],[Opmerking]])</f>
        <v xml:space="preserve">G E K A  - - -&gt; </v>
      </c>
      <c r="K12" s="129">
        <v>46240</v>
      </c>
      <c r="L12" s="130">
        <f>WEEKDAY(Tbl_GEKA[[#This Row],[Datum_GEKA]],11)</f>
        <v>4</v>
      </c>
      <c r="M12" s="130">
        <v>1</v>
      </c>
      <c r="N12" s="131"/>
      <c r="O12" s="132" t="s">
        <v>85</v>
      </c>
      <c r="P12" s="131" t="s">
        <v>214</v>
      </c>
      <c r="Q12" s="131"/>
      <c r="R12" s="133"/>
      <c r="S12" s="134" t="str">
        <f>CONCATENATE(Tbl_GEKA[[#This Row],[Thuis]]," - ",Tbl_GEKA[[#This Row],[Uit]],"- -&gt; ",Tbl_GEKA[[#This Row],[Opmerking]])</f>
        <v xml:space="preserve">G E K A  - - -&gt; </v>
      </c>
    </row>
    <row r="13" spans="1:19" x14ac:dyDescent="0.25">
      <c r="A13" s="139">
        <v>46254</v>
      </c>
      <c r="B13" s="7">
        <f>WEEKDAY(Tbl_GEKA[[#This Row],[Datum_GEKA]],11)</f>
        <v>4</v>
      </c>
      <c r="C13" s="7">
        <v>1</v>
      </c>
      <c r="E13" s="127" t="s">
        <v>85</v>
      </c>
      <c r="F13" s="3" t="s">
        <v>214</v>
      </c>
      <c r="G13" s="3"/>
      <c r="I13" s="4" t="str">
        <f>CONCATENATE(Tbl_GEKA[[#This Row],[Thuis]]," - ",Tbl_GEKA[[#This Row],[Uit]],"- -&gt; ",Tbl_GEKA[[#This Row],[Opmerking]])</f>
        <v xml:space="preserve">G E K A  - - -&gt; </v>
      </c>
      <c r="K13" s="129">
        <v>46240</v>
      </c>
      <c r="L13" s="130">
        <f>WEEKDAY(Tbl_GEKA[[#This Row],[Datum_GEKA]],11)</f>
        <v>4</v>
      </c>
      <c r="M13" s="130">
        <v>2</v>
      </c>
      <c r="N13" s="131"/>
      <c r="O13" s="132" t="s">
        <v>85</v>
      </c>
      <c r="P13" s="131" t="s">
        <v>214</v>
      </c>
      <c r="Q13" s="131"/>
      <c r="R13" s="133"/>
      <c r="S13" s="134" t="str">
        <f>CONCATENATE(Tbl_GEKA[[#This Row],[Thuis]]," - ",Tbl_GEKA[[#This Row],[Uit]],"- -&gt; ",Tbl_GEKA[[#This Row],[Opmerking]])</f>
        <v xml:space="preserve">G E K A  - - -&gt; </v>
      </c>
    </row>
    <row r="14" spans="1:19" x14ac:dyDescent="0.25">
      <c r="A14" s="139">
        <v>46254</v>
      </c>
      <c r="B14" s="7">
        <f>WEEKDAY(Tbl_GEKA[[#This Row],[Datum_GEKA]],11)</f>
        <v>4</v>
      </c>
      <c r="C14" s="7">
        <v>2</v>
      </c>
      <c r="E14" s="127" t="s">
        <v>85</v>
      </c>
      <c r="F14" s="3" t="s">
        <v>214</v>
      </c>
      <c r="G14" s="3"/>
      <c r="I14" s="4" t="str">
        <f>CONCATENATE(Tbl_GEKA[[#This Row],[Thuis]]," - ",Tbl_GEKA[[#This Row],[Uit]],"- -&gt; ",Tbl_GEKA[[#This Row],[Opmerking]])</f>
        <v xml:space="preserve">G E K A  - - -&gt; </v>
      </c>
      <c r="K14" s="129">
        <v>46240</v>
      </c>
      <c r="L14" s="130">
        <f>WEEKDAY(Tbl_GEKA[[#This Row],[Datum_GEKA]],11)</f>
        <v>4</v>
      </c>
      <c r="M14" s="130">
        <v>3</v>
      </c>
      <c r="N14" s="131"/>
      <c r="O14" s="132" t="s">
        <v>85</v>
      </c>
      <c r="P14" s="131" t="s">
        <v>214</v>
      </c>
      <c r="Q14" s="131"/>
      <c r="R14" s="133"/>
      <c r="S14" s="134" t="str">
        <f>CONCATENATE(Tbl_GEKA[[#This Row],[Thuis]]," - ",Tbl_GEKA[[#This Row],[Uit]],"- -&gt; ",Tbl_GEKA[[#This Row],[Opmerking]])</f>
        <v xml:space="preserve">G E K A  - - -&gt; </v>
      </c>
    </row>
    <row r="15" spans="1:19" x14ac:dyDescent="0.25">
      <c r="A15" s="139">
        <v>46254</v>
      </c>
      <c r="B15" s="7">
        <f>WEEKDAY(Tbl_GEKA[[#This Row],[Datum_GEKA]],11)</f>
        <v>4</v>
      </c>
      <c r="C15" s="7">
        <v>3</v>
      </c>
      <c r="E15" s="127" t="s">
        <v>85</v>
      </c>
      <c r="F15" s="3" t="s">
        <v>214</v>
      </c>
      <c r="G15" s="3"/>
      <c r="I15" s="4" t="str">
        <f>CONCATENATE(Tbl_GEKA[[#This Row],[Thuis]]," - ",Tbl_GEKA[[#This Row],[Uit]],"- -&gt; ",Tbl_GEKA[[#This Row],[Opmerking]])</f>
        <v xml:space="preserve">G E K A  - - -&gt; </v>
      </c>
      <c r="K15" s="129">
        <v>46240</v>
      </c>
      <c r="L15" s="130">
        <f>WEEKDAY(Tbl_GEKA[[#This Row],[Datum_GEKA]],11)</f>
        <v>4</v>
      </c>
      <c r="M15" s="130">
        <v>4</v>
      </c>
      <c r="N15" s="131"/>
      <c r="O15" s="132" t="s">
        <v>85</v>
      </c>
      <c r="P15" s="131" t="s">
        <v>214</v>
      </c>
      <c r="Q15" s="131"/>
      <c r="R15" s="133"/>
      <c r="S15" s="134" t="str">
        <f>CONCATENATE(Tbl_GEKA[[#This Row],[Thuis]]," - ",Tbl_GEKA[[#This Row],[Uit]],"- -&gt; ",Tbl_GEKA[[#This Row],[Opmerking]])</f>
        <v xml:space="preserve">G E K A  - - -&gt; </v>
      </c>
    </row>
    <row r="16" spans="1:19" x14ac:dyDescent="0.25">
      <c r="A16" s="139">
        <v>46254</v>
      </c>
      <c r="B16" s="7">
        <f>WEEKDAY(Tbl_GEKA[[#This Row],[Datum_GEKA]],11)</f>
        <v>4</v>
      </c>
      <c r="C16" s="7">
        <v>4</v>
      </c>
      <c r="E16" s="127" t="s">
        <v>85</v>
      </c>
      <c r="F16" s="3" t="s">
        <v>214</v>
      </c>
      <c r="G16" s="3"/>
      <c r="I16" s="4" t="str">
        <f>CONCATENATE(Tbl_GEKA[[#This Row],[Thuis]]," - ",Tbl_GEKA[[#This Row],[Uit]],"- -&gt; ",Tbl_GEKA[[#This Row],[Opmerking]])</f>
        <v xml:space="preserve">G E K A  - - -&gt; </v>
      </c>
      <c r="K16" s="129">
        <v>46240</v>
      </c>
      <c r="L16" s="130">
        <f>WEEKDAY(Tbl_GEKA[[#This Row],[Datum_GEKA]],11)</f>
        <v>4</v>
      </c>
      <c r="M16" s="130">
        <v>5</v>
      </c>
      <c r="N16" s="131"/>
      <c r="O16" s="132" t="s">
        <v>85</v>
      </c>
      <c r="P16" s="131" t="s">
        <v>214</v>
      </c>
      <c r="Q16" s="131"/>
      <c r="R16" s="133"/>
      <c r="S16" s="134" t="str">
        <f>CONCATENATE(Tbl_GEKA[[#This Row],[Thuis]]," - ",Tbl_GEKA[[#This Row],[Uit]],"- -&gt; ",Tbl_GEKA[[#This Row],[Opmerking]])</f>
        <v xml:space="preserve">G E K A  - - -&gt; </v>
      </c>
    </row>
    <row r="17" spans="1:16" x14ac:dyDescent="0.25">
      <c r="A17" s="139">
        <v>46254</v>
      </c>
      <c r="B17" s="7">
        <v>4</v>
      </c>
      <c r="C17" s="7">
        <v>5</v>
      </c>
      <c r="E17" s="127" t="s">
        <v>85</v>
      </c>
      <c r="F17" s="3" t="s">
        <v>214</v>
      </c>
      <c r="G17" s="3"/>
      <c r="I17" s="4" t="str">
        <f>CONCATENATE(Tbl_GEKA[[#This Row],[Thuis]]," - ",Tbl_GEKA[[#This Row],[Uit]],"- -&gt; ",Tbl_GEKA[[#This Row],[Opmerking]])</f>
        <v xml:space="preserve">G E K A  - - -&gt; </v>
      </c>
      <c r="K17" s="5">
        <f t="shared" ref="K17:K48" si="0">K12+7</f>
        <v>46247</v>
      </c>
      <c r="L17" s="130">
        <f>WEEKDAY(Tbl_GEKA[[#This Row],[Datum_GEKA]],11)</f>
        <v>4</v>
      </c>
      <c r="M17" s="130">
        <v>1</v>
      </c>
      <c r="N17" s="131"/>
      <c r="O17" s="132" t="s">
        <v>85</v>
      </c>
      <c r="P17" s="131" t="s">
        <v>214</v>
      </c>
    </row>
    <row r="18" spans="1:16" x14ac:dyDescent="0.25">
      <c r="A18" s="139">
        <v>46261</v>
      </c>
      <c r="B18" s="7">
        <f>WEEKDAY(Tbl_GEKA[[#This Row],[Datum_GEKA]],11)</f>
        <v>4</v>
      </c>
      <c r="C18" s="7">
        <v>1</v>
      </c>
      <c r="E18" s="127" t="s">
        <v>85</v>
      </c>
      <c r="F18" s="3" t="s">
        <v>214</v>
      </c>
      <c r="G18" s="3"/>
      <c r="I18" s="4" t="str">
        <f>CONCATENATE(Tbl_GEKA[[#This Row],[Thuis]]," - ",Tbl_GEKA[[#This Row],[Uit]],"- -&gt; ",Tbl_GEKA[[#This Row],[Opmerking]])</f>
        <v xml:space="preserve">G E K A  - - -&gt; </v>
      </c>
      <c r="K18" s="5">
        <f t="shared" si="0"/>
        <v>46247</v>
      </c>
      <c r="L18" s="130">
        <f>WEEKDAY(Tbl_GEKA[[#This Row],[Datum_GEKA]],11)</f>
        <v>4</v>
      </c>
      <c r="M18" s="130">
        <v>2</v>
      </c>
      <c r="N18" s="131"/>
      <c r="O18" s="132" t="s">
        <v>85</v>
      </c>
      <c r="P18" s="131" t="s">
        <v>214</v>
      </c>
    </row>
    <row r="19" spans="1:16" x14ac:dyDescent="0.25">
      <c r="A19" s="139">
        <v>46261</v>
      </c>
      <c r="B19" s="7">
        <f>WEEKDAY(Tbl_GEKA[[#This Row],[Datum_GEKA]],11)</f>
        <v>4</v>
      </c>
      <c r="C19" s="7">
        <v>2</v>
      </c>
      <c r="E19" s="127" t="s">
        <v>85</v>
      </c>
      <c r="F19" s="3" t="s">
        <v>214</v>
      </c>
      <c r="G19" s="3"/>
      <c r="I19" s="4" t="str">
        <f>CONCATENATE(Tbl_GEKA[[#This Row],[Thuis]]," - ",Tbl_GEKA[[#This Row],[Uit]],"- -&gt; ",Tbl_GEKA[[#This Row],[Opmerking]])</f>
        <v xml:space="preserve">G E K A  - - -&gt; </v>
      </c>
      <c r="K19" s="5">
        <f t="shared" si="0"/>
        <v>46247</v>
      </c>
      <c r="L19" s="130">
        <f>WEEKDAY(Tbl_GEKA[[#This Row],[Datum_GEKA]],11)</f>
        <v>4</v>
      </c>
      <c r="M19" s="130">
        <v>3</v>
      </c>
      <c r="N19" s="131"/>
      <c r="O19" s="132" t="s">
        <v>85</v>
      </c>
      <c r="P19" s="131" t="s">
        <v>214</v>
      </c>
    </row>
    <row r="20" spans="1:16" x14ac:dyDescent="0.25">
      <c r="A20" s="139">
        <v>46261</v>
      </c>
      <c r="B20" s="7">
        <f>WEEKDAY(Tbl_GEKA[[#This Row],[Datum_GEKA]],11)</f>
        <v>4</v>
      </c>
      <c r="C20" s="7">
        <v>3</v>
      </c>
      <c r="E20" s="127" t="s">
        <v>85</v>
      </c>
      <c r="F20" s="3" t="s">
        <v>214</v>
      </c>
      <c r="G20" s="3"/>
      <c r="I20" s="4" t="str">
        <f>CONCATENATE(Tbl_GEKA[[#This Row],[Thuis]]," - ",Tbl_GEKA[[#This Row],[Uit]],"- -&gt; ",Tbl_GEKA[[#This Row],[Opmerking]])</f>
        <v xml:space="preserve">G E K A  - - -&gt; </v>
      </c>
      <c r="K20" s="5">
        <f t="shared" si="0"/>
        <v>46247</v>
      </c>
      <c r="L20" s="130">
        <f>WEEKDAY(Tbl_GEKA[[#This Row],[Datum_GEKA]],11)</f>
        <v>4</v>
      </c>
      <c r="M20" s="130">
        <v>4</v>
      </c>
      <c r="N20" s="131"/>
      <c r="O20" s="132" t="s">
        <v>85</v>
      </c>
      <c r="P20" s="131" t="s">
        <v>214</v>
      </c>
    </row>
    <row r="21" spans="1:16" x14ac:dyDescent="0.25">
      <c r="A21" s="139">
        <v>46261</v>
      </c>
      <c r="B21" s="7">
        <f>WEEKDAY(Tbl_GEKA[[#This Row],[Datum_GEKA]],11)</f>
        <v>4</v>
      </c>
      <c r="C21" s="7">
        <v>4</v>
      </c>
      <c r="E21" s="127" t="s">
        <v>85</v>
      </c>
      <c r="F21" s="3" t="s">
        <v>214</v>
      </c>
      <c r="G21" s="3"/>
      <c r="I21" s="4" t="str">
        <f>CONCATENATE(Tbl_GEKA[[#This Row],[Thuis]]," - ",Tbl_GEKA[[#This Row],[Uit]],"- -&gt; ",Tbl_GEKA[[#This Row],[Opmerking]])</f>
        <v xml:space="preserve">G E K A  - - -&gt; </v>
      </c>
      <c r="K21" s="5">
        <f t="shared" si="0"/>
        <v>46247</v>
      </c>
      <c r="L21" s="130">
        <f>WEEKDAY(Tbl_GEKA[[#This Row],[Datum_GEKA]],11)</f>
        <v>4</v>
      </c>
      <c r="M21" s="130">
        <v>5</v>
      </c>
      <c r="N21" s="131"/>
      <c r="O21" s="132" t="s">
        <v>85</v>
      </c>
      <c r="P21" s="131" t="s">
        <v>214</v>
      </c>
    </row>
    <row r="22" spans="1:16" x14ac:dyDescent="0.25">
      <c r="A22" s="139">
        <v>46261</v>
      </c>
      <c r="B22" s="7">
        <v>4</v>
      </c>
      <c r="C22" s="7">
        <v>5</v>
      </c>
      <c r="E22" s="127" t="s">
        <v>85</v>
      </c>
      <c r="F22" s="3" t="s">
        <v>214</v>
      </c>
      <c r="G22" s="3"/>
      <c r="I22" s="4" t="str">
        <f>CONCATENATE(Tbl_GEKA[[#This Row],[Thuis]]," - ",Tbl_GEKA[[#This Row],[Uit]],"- -&gt; ",Tbl_GEKA[[#This Row],[Opmerking]])</f>
        <v xml:space="preserve">G E K A  - - -&gt; </v>
      </c>
      <c r="K22" s="5">
        <f t="shared" si="0"/>
        <v>46254</v>
      </c>
      <c r="L22" s="130">
        <f>WEEKDAY(Tbl_GEKA[[#This Row],[Datum_GEKA]],11)</f>
        <v>4</v>
      </c>
      <c r="M22" s="130">
        <v>1</v>
      </c>
      <c r="N22" s="131"/>
      <c r="O22" s="132" t="s">
        <v>85</v>
      </c>
      <c r="P22" s="131" t="s">
        <v>214</v>
      </c>
    </row>
    <row r="23" spans="1:16" x14ac:dyDescent="0.25">
      <c r="A23" s="139">
        <v>46267</v>
      </c>
      <c r="B23" s="7">
        <f>WEEKDAY(Tbl_GEKA[[#This Row],[Datum_GEKA]],11)</f>
        <v>3</v>
      </c>
      <c r="C23" s="29">
        <v>5</v>
      </c>
      <c r="D23" s="4">
        <v>5</v>
      </c>
      <c r="E23" s="57">
        <v>0.8125</v>
      </c>
      <c r="F23" s="32" t="s">
        <v>377</v>
      </c>
      <c r="G23" s="3" t="s">
        <v>366</v>
      </c>
      <c r="H23" s="26" t="s">
        <v>593</v>
      </c>
      <c r="I23" s="4" t="str">
        <f>CONCATENATE(Tbl_GEKA[[#This Row],[Thuis]]," - ",Tbl_GEKA[[#This Row],[Uit]],"- -&gt; ",Tbl_GEKA[[#This Row],[Opmerking]])</f>
        <v>DE MIDDEL 5  - DE MIDDEL 3 - -&gt; VL2019</v>
      </c>
      <c r="K23" s="5">
        <f t="shared" si="0"/>
        <v>46254</v>
      </c>
      <c r="L23" s="130">
        <f>WEEKDAY(Tbl_GEKA[[#This Row],[Datum_GEKA]],11)</f>
        <v>3</v>
      </c>
      <c r="M23" s="130">
        <v>2</v>
      </c>
      <c r="N23" s="131"/>
      <c r="O23" s="132" t="s">
        <v>85</v>
      </c>
      <c r="P23" s="131" t="s">
        <v>214</v>
      </c>
    </row>
    <row r="24" spans="1:16" x14ac:dyDescent="0.25">
      <c r="A24" s="139">
        <v>46268</v>
      </c>
      <c r="B24" s="7">
        <f>WEEKDAY(Tbl_GEKA[[#This Row],[Datum_GEKA]],11)</f>
        <v>4</v>
      </c>
      <c r="C24" s="7">
        <v>1</v>
      </c>
      <c r="E24" s="127" t="s">
        <v>85</v>
      </c>
      <c r="F24" s="3" t="s">
        <v>214</v>
      </c>
      <c r="G24" s="3"/>
      <c r="I24" s="4" t="str">
        <f>CONCATENATE(Tbl_GEKA[[#This Row],[Thuis]]," - ",Tbl_GEKA[[#This Row],[Uit]],"- -&gt; ",Tbl_GEKA[[#This Row],[Opmerking]])</f>
        <v xml:space="preserve">G E K A  - - -&gt; </v>
      </c>
      <c r="K24" s="5">
        <f t="shared" si="0"/>
        <v>46254</v>
      </c>
      <c r="L24" s="130">
        <f>WEEKDAY(Tbl_GEKA[[#This Row],[Datum_GEKA]],11)</f>
        <v>4</v>
      </c>
      <c r="M24" s="130">
        <v>3</v>
      </c>
      <c r="N24" s="131"/>
      <c r="O24" s="132" t="s">
        <v>85</v>
      </c>
      <c r="P24" s="131" t="s">
        <v>214</v>
      </c>
    </row>
    <row r="25" spans="1:16" x14ac:dyDescent="0.25">
      <c r="A25" s="139">
        <v>46268</v>
      </c>
      <c r="B25" s="7">
        <f>WEEKDAY(Tbl_GEKA[[#This Row],[Datum_GEKA]],11)</f>
        <v>4</v>
      </c>
      <c r="C25" s="7">
        <v>2</v>
      </c>
      <c r="E25" s="127" t="s">
        <v>85</v>
      </c>
      <c r="F25" s="3" t="s">
        <v>214</v>
      </c>
      <c r="G25" s="3"/>
      <c r="I25" s="4" t="str">
        <f>CONCATENATE(Tbl_GEKA[[#This Row],[Thuis]]," - ",Tbl_GEKA[[#This Row],[Uit]],"- -&gt; ",Tbl_GEKA[[#This Row],[Opmerking]])</f>
        <v xml:space="preserve">G E K A  - - -&gt; </v>
      </c>
      <c r="K25" s="5">
        <f t="shared" si="0"/>
        <v>46254</v>
      </c>
      <c r="L25" s="130">
        <f>WEEKDAY(Tbl_GEKA[[#This Row],[Datum_GEKA]],11)</f>
        <v>4</v>
      </c>
      <c r="M25" s="130">
        <v>4</v>
      </c>
      <c r="N25" s="131"/>
      <c r="O25" s="132" t="s">
        <v>85</v>
      </c>
      <c r="P25" s="131" t="s">
        <v>214</v>
      </c>
    </row>
    <row r="26" spans="1:16" x14ac:dyDescent="0.25">
      <c r="A26" s="139">
        <v>46268</v>
      </c>
      <c r="B26" s="7">
        <f>WEEKDAY(Tbl_GEKA[[#This Row],[Datum_GEKA]],11)</f>
        <v>4</v>
      </c>
      <c r="C26" s="7">
        <v>3</v>
      </c>
      <c r="E26" s="127" t="s">
        <v>85</v>
      </c>
      <c r="F26" s="3" t="s">
        <v>214</v>
      </c>
      <c r="G26" s="3"/>
      <c r="I26" s="4" t="str">
        <f>CONCATENATE(Tbl_GEKA[[#This Row],[Thuis]]," - ",Tbl_GEKA[[#This Row],[Uit]],"- -&gt; ",Tbl_GEKA[[#This Row],[Opmerking]])</f>
        <v xml:space="preserve">G E K A  - - -&gt; </v>
      </c>
      <c r="K26" s="5">
        <f t="shared" si="0"/>
        <v>46254</v>
      </c>
      <c r="L26" s="130">
        <f>WEEKDAY(Tbl_GEKA[[#This Row],[Datum_GEKA]],11)</f>
        <v>4</v>
      </c>
      <c r="M26" s="130">
        <v>5</v>
      </c>
      <c r="N26" s="131"/>
      <c r="O26" s="132" t="s">
        <v>85</v>
      </c>
      <c r="P26" s="131" t="s">
        <v>214</v>
      </c>
    </row>
    <row r="27" spans="1:16" x14ac:dyDescent="0.25">
      <c r="A27" s="139">
        <v>46268</v>
      </c>
      <c r="B27" s="7">
        <f>WEEKDAY(Tbl_GEKA[[#This Row],[Datum_GEKA]],11)</f>
        <v>4</v>
      </c>
      <c r="C27" s="7">
        <v>4</v>
      </c>
      <c r="E27" s="127" t="s">
        <v>85</v>
      </c>
      <c r="F27" s="3" t="s">
        <v>214</v>
      </c>
      <c r="G27" s="3"/>
      <c r="I27" s="4" t="str">
        <f>CONCATENATE(Tbl_GEKA[[#This Row],[Thuis]]," - ",Tbl_GEKA[[#This Row],[Uit]],"- -&gt; ",Tbl_GEKA[[#This Row],[Opmerking]])</f>
        <v xml:space="preserve">G E K A  - - -&gt; </v>
      </c>
      <c r="K27" s="5">
        <f t="shared" si="0"/>
        <v>46261</v>
      </c>
      <c r="L27" s="130">
        <f>WEEKDAY(Tbl_GEKA[[#This Row],[Datum_GEKA]],11)</f>
        <v>4</v>
      </c>
      <c r="M27" s="130">
        <v>1</v>
      </c>
      <c r="N27" s="131"/>
      <c r="O27" s="132" t="s">
        <v>85</v>
      </c>
      <c r="P27" s="131" t="s">
        <v>214</v>
      </c>
    </row>
    <row r="28" spans="1:16" x14ac:dyDescent="0.25">
      <c r="A28" s="139">
        <v>46268</v>
      </c>
      <c r="B28" s="7">
        <v>4</v>
      </c>
      <c r="C28" s="7">
        <v>5</v>
      </c>
      <c r="E28" s="127" t="s">
        <v>85</v>
      </c>
      <c r="F28" s="3" t="s">
        <v>214</v>
      </c>
      <c r="G28" s="3"/>
      <c r="I28" s="4" t="str">
        <f>CONCATENATE(Tbl_GEKA[[#This Row],[Thuis]]," - ",Tbl_GEKA[[#This Row],[Uit]],"- -&gt; ",Tbl_GEKA[[#This Row],[Opmerking]])</f>
        <v xml:space="preserve">G E K A  - - -&gt; </v>
      </c>
      <c r="K28" s="5">
        <f t="shared" si="0"/>
        <v>46261</v>
      </c>
      <c r="L28" s="130">
        <f>WEEKDAY(Tbl_GEKA[[#This Row],[Datum_GEKA]],11)</f>
        <v>4</v>
      </c>
      <c r="M28" s="130">
        <v>2</v>
      </c>
      <c r="N28" s="131"/>
      <c r="O28" s="132" t="s">
        <v>85</v>
      </c>
      <c r="P28" s="131" t="s">
        <v>214</v>
      </c>
    </row>
    <row r="29" spans="1:16" x14ac:dyDescent="0.25">
      <c r="A29" s="139">
        <v>46269</v>
      </c>
      <c r="B29" s="7">
        <f>WEEKDAY(Tbl_KBBB[[#This Row],[Datum_KBBB]],11)</f>
        <v>2</v>
      </c>
      <c r="C29" s="29">
        <v>1</v>
      </c>
      <c r="D29" s="4">
        <v>2</v>
      </c>
      <c r="E29" s="127" t="s">
        <v>85</v>
      </c>
      <c r="F29" s="32" t="s">
        <v>220</v>
      </c>
      <c r="G29" s="3" t="s">
        <v>221</v>
      </c>
      <c r="H29" s="26" t="s">
        <v>227</v>
      </c>
      <c r="I29" s="4" t="str">
        <f>CONCATENATE(Tbl_GEKA[[#This Row],[Thuis]]," - ",Tbl_GEKA[[#This Row],[Uit]],"- -&gt; ",Tbl_GEKA[[#This Row],[Opmerking]])</f>
        <v>De Middel 2 - De Middel 1- -&gt; KAPU-2</v>
      </c>
      <c r="K29" s="5">
        <f t="shared" si="0"/>
        <v>46261</v>
      </c>
      <c r="L29" s="130">
        <f>WEEKDAY(Tbl_GEKA[[#This Row],[Datum_GEKA]],11)</f>
        <v>5</v>
      </c>
      <c r="M29" s="130">
        <v>3</v>
      </c>
      <c r="N29" s="131"/>
      <c r="O29" s="132" t="s">
        <v>85</v>
      </c>
      <c r="P29" s="131" t="s">
        <v>214</v>
      </c>
    </row>
    <row r="30" spans="1:16" x14ac:dyDescent="0.25">
      <c r="A30" s="139">
        <v>46269</v>
      </c>
      <c r="B30" s="7">
        <f>WEEKDAY(Tbl_KBBB[[#This Row],[Datum_KBBB]],11)</f>
        <v>3</v>
      </c>
      <c r="C30" s="29">
        <v>2</v>
      </c>
      <c r="D30" s="4">
        <v>1</v>
      </c>
      <c r="E30" s="127" t="s">
        <v>85</v>
      </c>
      <c r="F30" s="32" t="s">
        <v>220</v>
      </c>
      <c r="G30" s="3" t="s">
        <v>221</v>
      </c>
      <c r="H30" s="26" t="s">
        <v>227</v>
      </c>
      <c r="I30" s="4" t="str">
        <f>CONCATENATE(Tbl_GEKA[[#This Row],[Thuis]]," - ",Tbl_GEKA[[#This Row],[Uit]],"- -&gt; ",Tbl_GEKA[[#This Row],[Opmerking]])</f>
        <v>De Middel 2 - De Middel 1- -&gt; KAPU-2</v>
      </c>
      <c r="K30" s="5">
        <f t="shared" si="0"/>
        <v>46261</v>
      </c>
      <c r="L30" s="130">
        <f>WEEKDAY(Tbl_GEKA[[#This Row],[Datum_GEKA]],11)</f>
        <v>5</v>
      </c>
      <c r="M30" s="130">
        <v>4</v>
      </c>
      <c r="N30" s="131"/>
      <c r="O30" s="132" t="s">
        <v>85</v>
      </c>
      <c r="P30" s="131" t="s">
        <v>214</v>
      </c>
    </row>
    <row r="31" spans="1:16" x14ac:dyDescent="0.25">
      <c r="A31" s="139">
        <v>46275</v>
      </c>
      <c r="B31" s="7">
        <f>WEEKDAY(Tbl_GEKA[[#This Row],[Datum_GEKA]],11)</f>
        <v>4</v>
      </c>
      <c r="C31" s="7">
        <v>1</v>
      </c>
      <c r="E31" s="127" t="s">
        <v>85</v>
      </c>
      <c r="F31" s="3" t="s">
        <v>214</v>
      </c>
      <c r="G31" s="3"/>
      <c r="I31" s="4" t="str">
        <f>CONCATENATE(Tbl_GEKA[[#This Row],[Thuis]]," - ",Tbl_GEKA[[#This Row],[Uit]],"- -&gt; ",Tbl_GEKA[[#This Row],[Opmerking]])</f>
        <v xml:space="preserve">G E K A  - - -&gt; </v>
      </c>
      <c r="K31" s="5">
        <f t="shared" si="0"/>
        <v>46261</v>
      </c>
      <c r="L31" s="130">
        <f>WEEKDAY(Tbl_GEKA[[#This Row],[Datum_GEKA]],11)</f>
        <v>4</v>
      </c>
      <c r="M31" s="130">
        <v>5</v>
      </c>
      <c r="N31" s="131"/>
      <c r="O31" s="132" t="s">
        <v>85</v>
      </c>
      <c r="P31" s="131" t="s">
        <v>214</v>
      </c>
    </row>
    <row r="32" spans="1:16" x14ac:dyDescent="0.25">
      <c r="A32" s="139">
        <v>46275</v>
      </c>
      <c r="B32" s="7">
        <f>WEEKDAY(Tbl_GEKA[[#This Row],[Datum_GEKA]],11)</f>
        <v>4</v>
      </c>
      <c r="C32" s="7">
        <v>2</v>
      </c>
      <c r="E32" s="127" t="s">
        <v>85</v>
      </c>
      <c r="F32" s="3" t="s">
        <v>214</v>
      </c>
      <c r="G32" s="3"/>
      <c r="I32" s="4" t="str">
        <f>CONCATENATE(Tbl_GEKA[[#This Row],[Thuis]]," - ",Tbl_GEKA[[#This Row],[Uit]],"- -&gt; ",Tbl_GEKA[[#This Row],[Opmerking]])</f>
        <v xml:space="preserve">G E K A  - - -&gt; </v>
      </c>
      <c r="K32" s="5">
        <f t="shared" si="0"/>
        <v>46268</v>
      </c>
      <c r="L32" s="130">
        <f>WEEKDAY(Tbl_GEKA[[#This Row],[Datum_GEKA]],11)</f>
        <v>4</v>
      </c>
      <c r="M32" s="130">
        <v>1</v>
      </c>
      <c r="N32" s="131"/>
      <c r="O32" s="132" t="s">
        <v>85</v>
      </c>
      <c r="P32" s="131" t="s">
        <v>214</v>
      </c>
    </row>
    <row r="33" spans="1:16" x14ac:dyDescent="0.25">
      <c r="A33" s="139">
        <v>46275</v>
      </c>
      <c r="B33" s="7">
        <f>WEEKDAY(Tbl_GEKA[[#This Row],[Datum_GEKA]],11)</f>
        <v>4</v>
      </c>
      <c r="C33" s="7">
        <v>3</v>
      </c>
      <c r="E33" s="127" t="s">
        <v>85</v>
      </c>
      <c r="F33" s="3" t="s">
        <v>214</v>
      </c>
      <c r="G33" s="3"/>
      <c r="I33" s="4" t="str">
        <f>CONCATENATE(Tbl_GEKA[[#This Row],[Thuis]]," - ",Tbl_GEKA[[#This Row],[Uit]],"- -&gt; ",Tbl_GEKA[[#This Row],[Opmerking]])</f>
        <v xml:space="preserve">G E K A  - - -&gt; </v>
      </c>
      <c r="K33" s="5">
        <f t="shared" si="0"/>
        <v>46268</v>
      </c>
      <c r="L33" s="130">
        <f>WEEKDAY(Tbl_GEKA[[#This Row],[Datum_GEKA]],11)</f>
        <v>4</v>
      </c>
      <c r="M33" s="130">
        <v>2</v>
      </c>
      <c r="N33" s="131"/>
      <c r="O33" s="132" t="s">
        <v>85</v>
      </c>
      <c r="P33" s="131" t="s">
        <v>214</v>
      </c>
    </row>
    <row r="34" spans="1:16" x14ac:dyDescent="0.25">
      <c r="A34" s="139">
        <v>46275</v>
      </c>
      <c r="B34" s="7">
        <f>WEEKDAY(Tbl_GEKA[[#This Row],[Datum_GEKA]],11)</f>
        <v>4</v>
      </c>
      <c r="C34" s="7">
        <v>4</v>
      </c>
      <c r="E34" s="127" t="s">
        <v>85</v>
      </c>
      <c r="F34" s="3" t="s">
        <v>214</v>
      </c>
      <c r="G34" s="3"/>
      <c r="I34" s="4" t="str">
        <f>CONCATENATE(Tbl_GEKA[[#This Row],[Thuis]]," - ",Tbl_GEKA[[#This Row],[Uit]],"- -&gt; ",Tbl_GEKA[[#This Row],[Opmerking]])</f>
        <v xml:space="preserve">G E K A  - - -&gt; </v>
      </c>
      <c r="K34" s="5">
        <f t="shared" si="0"/>
        <v>46268</v>
      </c>
      <c r="L34" s="130">
        <f>WEEKDAY(Tbl_GEKA[[#This Row],[Datum_GEKA]],11)</f>
        <v>4</v>
      </c>
      <c r="M34" s="130">
        <v>3</v>
      </c>
      <c r="N34" s="131"/>
      <c r="O34" s="132" t="s">
        <v>85</v>
      </c>
      <c r="P34" s="131" t="s">
        <v>214</v>
      </c>
    </row>
    <row r="35" spans="1:16" x14ac:dyDescent="0.25">
      <c r="A35" s="139">
        <v>46275</v>
      </c>
      <c r="B35" s="7">
        <v>4</v>
      </c>
      <c r="C35" s="7">
        <v>5</v>
      </c>
      <c r="E35" s="127" t="s">
        <v>85</v>
      </c>
      <c r="F35" s="3" t="s">
        <v>214</v>
      </c>
      <c r="G35" s="3"/>
      <c r="I35" s="4" t="str">
        <f>CONCATENATE(Tbl_GEKA[[#This Row],[Thuis]]," - ",Tbl_GEKA[[#This Row],[Uit]],"- -&gt; ",Tbl_GEKA[[#This Row],[Opmerking]])</f>
        <v xml:space="preserve">G E K A  - - -&gt; </v>
      </c>
      <c r="K35" s="5">
        <f t="shared" si="0"/>
        <v>46268</v>
      </c>
      <c r="L35" s="130">
        <f>WEEKDAY(Tbl_GEKA[[#This Row],[Datum_GEKA]],11)</f>
        <v>4</v>
      </c>
      <c r="M35" s="130">
        <v>4</v>
      </c>
      <c r="N35" s="131"/>
      <c r="O35" s="132" t="s">
        <v>85</v>
      </c>
      <c r="P35" s="131" t="s">
        <v>214</v>
      </c>
    </row>
    <row r="36" spans="1:16" x14ac:dyDescent="0.25">
      <c r="A36" s="141">
        <v>46276</v>
      </c>
      <c r="B36" s="7">
        <f>WEEKDAY(Tbl_GEKA[[#This Row],[Datum_GEKA]],11)</f>
        <v>5</v>
      </c>
      <c r="C36" s="7">
        <v>5</v>
      </c>
      <c r="E36" s="127" t="s">
        <v>85</v>
      </c>
      <c r="F36" s="3" t="s">
        <v>848</v>
      </c>
      <c r="G36" s="3" t="s">
        <v>849</v>
      </c>
      <c r="I36" s="4" t="str">
        <f>CONCATENATE(Tbl_GEKA[[#This Row],[Thuis]]," - ",Tbl_GEKA[[#This Row],[Uit]],"- -&gt; ",Tbl_GEKA[[#This Row],[Opmerking]])</f>
        <v xml:space="preserve">Les  -  - - Privé- -&gt; </v>
      </c>
      <c r="K36" s="5">
        <f t="shared" si="0"/>
        <v>46268</v>
      </c>
      <c r="L36" s="130">
        <f>WEEKDAY(Tbl_GEKA[[#This Row],[Datum_GEKA]],11)</f>
        <v>5</v>
      </c>
      <c r="M36" s="130">
        <v>5</v>
      </c>
      <c r="N36" s="131"/>
      <c r="O36" s="132" t="s">
        <v>85</v>
      </c>
      <c r="P36" s="131" t="s">
        <v>214</v>
      </c>
    </row>
    <row r="37" spans="1:16" x14ac:dyDescent="0.25">
      <c r="A37" s="141">
        <v>46276</v>
      </c>
      <c r="B37" s="7">
        <f>WEEKDAY(Tbl_GEKA[[#This Row],[Datum_GEKA]],11)</f>
        <v>5</v>
      </c>
      <c r="C37" s="7">
        <v>4</v>
      </c>
      <c r="E37" s="127" t="s">
        <v>85</v>
      </c>
      <c r="F37" s="3" t="s">
        <v>848</v>
      </c>
      <c r="G37" s="3" t="s">
        <v>849</v>
      </c>
      <c r="I37" s="4" t="str">
        <f>CONCATENATE(Tbl_GEKA[[#This Row],[Thuis]]," - ",Tbl_GEKA[[#This Row],[Uit]],"- -&gt; ",Tbl_GEKA[[#This Row],[Opmerking]])</f>
        <v xml:space="preserve">Les  -  - - Privé- -&gt; </v>
      </c>
      <c r="K37" s="5">
        <f t="shared" si="0"/>
        <v>46275</v>
      </c>
      <c r="L37" s="130">
        <f>WEEKDAY(Tbl_GEKA[[#This Row],[Datum_GEKA]],11)</f>
        <v>5</v>
      </c>
      <c r="M37" s="130">
        <v>1</v>
      </c>
      <c r="N37" s="131"/>
      <c r="O37" s="132" t="s">
        <v>85</v>
      </c>
      <c r="P37" s="131" t="s">
        <v>214</v>
      </c>
    </row>
    <row r="38" spans="1:16" x14ac:dyDescent="0.25">
      <c r="A38" s="141">
        <v>46276</v>
      </c>
      <c r="B38" s="7">
        <f>WEEKDAY(Tbl_GEKA[[#This Row],[Datum_GEKA]],11)</f>
        <v>5</v>
      </c>
      <c r="C38" s="7">
        <v>3</v>
      </c>
      <c r="E38" s="127" t="s">
        <v>85</v>
      </c>
      <c r="F38" s="3" t="s">
        <v>848</v>
      </c>
      <c r="G38" s="3" t="s">
        <v>849</v>
      </c>
      <c r="I38" s="4" t="str">
        <f>CONCATENATE(Tbl_GEKA[[#This Row],[Thuis]]," - ",Tbl_GEKA[[#This Row],[Uit]],"- -&gt; ",Tbl_GEKA[[#This Row],[Opmerking]])</f>
        <v xml:space="preserve">Les  -  - - Privé- -&gt; </v>
      </c>
      <c r="K38" s="5">
        <f t="shared" si="0"/>
        <v>46275</v>
      </c>
      <c r="L38" s="130">
        <f>WEEKDAY(Tbl_GEKA[[#This Row],[Datum_GEKA]],11)</f>
        <v>5</v>
      </c>
      <c r="M38" s="130">
        <v>2</v>
      </c>
      <c r="N38" s="131"/>
      <c r="O38" s="132" t="s">
        <v>85</v>
      </c>
      <c r="P38" s="131" t="s">
        <v>214</v>
      </c>
    </row>
    <row r="39" spans="1:16" x14ac:dyDescent="0.25">
      <c r="A39" s="139">
        <v>46280</v>
      </c>
      <c r="B39" s="7">
        <f>WEEKDAY(Tbl_GEKA[[#This Row],[Datum_GEKA]],11)</f>
        <v>2</v>
      </c>
      <c r="C39" s="7">
        <v>1</v>
      </c>
      <c r="E39" s="127" t="s">
        <v>85</v>
      </c>
      <c r="F39" s="3" t="s">
        <v>145</v>
      </c>
      <c r="G39" s="3" t="s">
        <v>251</v>
      </c>
      <c r="H39" s="4" t="s">
        <v>172</v>
      </c>
      <c r="I39" s="4" t="str">
        <f>CONCATENATE(Tbl_GEKA[[#This Row],[Thuis]]," - ",Tbl_GEKA[[#This Row],[Uit]],"- -&gt; ",Tbl_GEKA[[#This Row],[Opmerking]])</f>
        <v>Wildert 2 - Horendonk - -&gt; GSE</v>
      </c>
      <c r="K39" s="5">
        <f t="shared" si="0"/>
        <v>46275</v>
      </c>
      <c r="L39" s="130">
        <f>WEEKDAY(Tbl_GEKA[[#This Row],[Datum_GEKA]],11)</f>
        <v>2</v>
      </c>
      <c r="M39" s="130">
        <v>3</v>
      </c>
      <c r="N39" s="131"/>
      <c r="O39" s="132" t="s">
        <v>85</v>
      </c>
      <c r="P39" s="131" t="s">
        <v>214</v>
      </c>
    </row>
    <row r="40" spans="1:16" x14ac:dyDescent="0.25">
      <c r="A40" s="139">
        <v>46280</v>
      </c>
      <c r="B40" s="7">
        <f>WEEKDAY(Tbl_GEKA[[#This Row],[Datum_GEKA]],11)</f>
        <v>2</v>
      </c>
      <c r="C40" s="7">
        <v>2</v>
      </c>
      <c r="E40" s="127" t="s">
        <v>85</v>
      </c>
      <c r="F40" s="3" t="s">
        <v>145</v>
      </c>
      <c r="G40" s="3" t="s">
        <v>251</v>
      </c>
      <c r="H40" s="17" t="s">
        <v>172</v>
      </c>
      <c r="I40" s="4" t="str">
        <f>CONCATENATE(Tbl_GEKA[[#This Row],[Thuis]]," - ",Tbl_GEKA[[#This Row],[Uit]],"- -&gt; ",Tbl_GEKA[[#This Row],[Opmerking]])</f>
        <v>Wildert 2 - Horendonk - -&gt; GSE</v>
      </c>
      <c r="K40" s="5">
        <f t="shared" si="0"/>
        <v>46275</v>
      </c>
      <c r="L40" s="130">
        <f>WEEKDAY(Tbl_GEKA[[#This Row],[Datum_GEKA]],11)</f>
        <v>2</v>
      </c>
      <c r="M40" s="130">
        <v>4</v>
      </c>
      <c r="N40" s="131"/>
      <c r="O40" s="132" t="s">
        <v>85</v>
      </c>
      <c r="P40" s="131" t="s">
        <v>214</v>
      </c>
    </row>
    <row r="41" spans="1:16" x14ac:dyDescent="0.25">
      <c r="A41" s="139">
        <v>46282</v>
      </c>
      <c r="B41" s="7">
        <f>WEEKDAY(Tbl_GEKA[[#This Row],[Datum_GEKA]],11)</f>
        <v>4</v>
      </c>
      <c r="C41" s="7">
        <v>1</v>
      </c>
      <c r="E41" s="127" t="s">
        <v>85</v>
      </c>
      <c r="F41" s="3" t="s">
        <v>214</v>
      </c>
      <c r="G41" s="3"/>
      <c r="I41" s="4" t="str">
        <f>CONCATENATE(Tbl_GEKA[[#This Row],[Thuis]]," - ",Tbl_GEKA[[#This Row],[Uit]],"- -&gt; ",Tbl_GEKA[[#This Row],[Opmerking]])</f>
        <v xml:space="preserve">G E K A  - - -&gt; </v>
      </c>
      <c r="K41" s="5">
        <f t="shared" si="0"/>
        <v>46275</v>
      </c>
      <c r="L41" s="130">
        <f>WEEKDAY(Tbl_GEKA[[#This Row],[Datum_GEKA]],11)</f>
        <v>4</v>
      </c>
      <c r="M41" s="130">
        <v>5</v>
      </c>
      <c r="N41" s="131"/>
      <c r="O41" s="132" t="s">
        <v>85</v>
      </c>
      <c r="P41" s="131" t="s">
        <v>214</v>
      </c>
    </row>
    <row r="42" spans="1:16" x14ac:dyDescent="0.25">
      <c r="A42" s="139">
        <v>46282</v>
      </c>
      <c r="B42" s="7">
        <f>WEEKDAY(Tbl_GEKA[[#This Row],[Datum_GEKA]],11)</f>
        <v>4</v>
      </c>
      <c r="C42" s="7">
        <v>2</v>
      </c>
      <c r="E42" s="127" t="s">
        <v>85</v>
      </c>
      <c r="F42" s="3" t="s">
        <v>214</v>
      </c>
      <c r="G42" s="3"/>
      <c r="I42" s="4" t="str">
        <f>CONCATENATE(Tbl_GEKA[[#This Row],[Thuis]]," - ",Tbl_GEKA[[#This Row],[Uit]],"- -&gt; ",Tbl_GEKA[[#This Row],[Opmerking]])</f>
        <v xml:space="preserve">G E K A  - - -&gt; </v>
      </c>
      <c r="K42" s="5">
        <f t="shared" si="0"/>
        <v>46282</v>
      </c>
      <c r="L42" s="130">
        <f>WEEKDAY(Tbl_GEKA[[#This Row],[Datum_GEKA]],11)</f>
        <v>4</v>
      </c>
      <c r="M42" s="130">
        <v>1</v>
      </c>
      <c r="N42" s="131"/>
      <c r="O42" s="132" t="s">
        <v>85</v>
      </c>
      <c r="P42" s="131" t="s">
        <v>214</v>
      </c>
    </row>
    <row r="43" spans="1:16" x14ac:dyDescent="0.25">
      <c r="A43" s="139">
        <v>46282</v>
      </c>
      <c r="B43" s="7">
        <f>WEEKDAY(Tbl_GEKA[[#This Row],[Datum_GEKA]],11)</f>
        <v>4</v>
      </c>
      <c r="C43" s="7">
        <v>3</v>
      </c>
      <c r="E43" s="127" t="s">
        <v>85</v>
      </c>
      <c r="F43" s="3" t="s">
        <v>214</v>
      </c>
      <c r="G43" s="3"/>
      <c r="I43" s="4" t="str">
        <f>CONCATENATE(Tbl_GEKA[[#This Row],[Thuis]]," - ",Tbl_GEKA[[#This Row],[Uit]],"- -&gt; ",Tbl_GEKA[[#This Row],[Opmerking]])</f>
        <v xml:space="preserve">G E K A  - - -&gt; </v>
      </c>
      <c r="K43" s="5">
        <f t="shared" si="0"/>
        <v>46282</v>
      </c>
      <c r="L43" s="130">
        <f>WEEKDAY(Tbl_GEKA[[#This Row],[Datum_GEKA]],11)</f>
        <v>4</v>
      </c>
      <c r="M43" s="130">
        <v>2</v>
      </c>
      <c r="N43" s="131"/>
      <c r="O43" s="132" t="s">
        <v>85</v>
      </c>
      <c r="P43" s="131" t="s">
        <v>214</v>
      </c>
    </row>
    <row r="44" spans="1:16" x14ac:dyDescent="0.25">
      <c r="A44" s="139">
        <v>46282</v>
      </c>
      <c r="B44" s="7">
        <f>WEEKDAY(Tbl_GEKA[[#This Row],[Datum_GEKA]],11)</f>
        <v>4</v>
      </c>
      <c r="C44" s="7">
        <v>4</v>
      </c>
      <c r="E44" s="127" t="s">
        <v>85</v>
      </c>
      <c r="F44" s="3" t="s">
        <v>214</v>
      </c>
      <c r="G44" s="3"/>
      <c r="I44" s="4" t="str">
        <f>CONCATENATE(Tbl_GEKA[[#This Row],[Thuis]]," - ",Tbl_GEKA[[#This Row],[Uit]],"- -&gt; ",Tbl_GEKA[[#This Row],[Opmerking]])</f>
        <v xml:space="preserve">G E K A  - - -&gt; </v>
      </c>
      <c r="K44" s="5">
        <f t="shared" si="0"/>
        <v>46282</v>
      </c>
      <c r="L44" s="130">
        <f>WEEKDAY(Tbl_GEKA[[#This Row],[Datum_GEKA]],11)</f>
        <v>4</v>
      </c>
      <c r="M44" s="130">
        <v>3</v>
      </c>
      <c r="N44" s="131"/>
      <c r="O44" s="132" t="s">
        <v>85</v>
      </c>
      <c r="P44" s="131" t="s">
        <v>214</v>
      </c>
    </row>
    <row r="45" spans="1:16" x14ac:dyDescent="0.25">
      <c r="A45" s="139">
        <v>46282</v>
      </c>
      <c r="B45" s="7">
        <v>4</v>
      </c>
      <c r="C45" s="7">
        <v>5</v>
      </c>
      <c r="E45" s="127" t="s">
        <v>85</v>
      </c>
      <c r="F45" s="3" t="s">
        <v>214</v>
      </c>
      <c r="G45" s="3"/>
      <c r="I45" s="4" t="str">
        <f>CONCATENATE(Tbl_GEKA[[#This Row],[Thuis]]," - ",Tbl_GEKA[[#This Row],[Uit]],"- -&gt; ",Tbl_GEKA[[#This Row],[Opmerking]])</f>
        <v xml:space="preserve">G E K A  - - -&gt; </v>
      </c>
      <c r="K45" s="5">
        <f t="shared" si="0"/>
        <v>46282</v>
      </c>
      <c r="L45" s="130">
        <f>WEEKDAY(Tbl_GEKA[[#This Row],[Datum_GEKA]],11)</f>
        <v>4</v>
      </c>
      <c r="M45" s="130">
        <v>4</v>
      </c>
      <c r="N45" s="131"/>
      <c r="O45" s="132" t="s">
        <v>85</v>
      </c>
      <c r="P45" s="131" t="s">
        <v>214</v>
      </c>
    </row>
    <row r="46" spans="1:16" x14ac:dyDescent="0.25">
      <c r="A46" s="139">
        <v>46285</v>
      </c>
      <c r="B46" s="7">
        <f>WEEKDAY(Tbl_GEKA[[#This Row],[Datum_GEKA]],11)</f>
        <v>7</v>
      </c>
      <c r="C46" s="7">
        <v>3</v>
      </c>
      <c r="E46" s="149">
        <v>0.625</v>
      </c>
      <c r="F46" s="120" t="s">
        <v>945</v>
      </c>
      <c r="G46" s="120" t="s">
        <v>955</v>
      </c>
      <c r="I46" s="4" t="str">
        <f>CONCATENATE(Tbl_GEKA[[#This Row],[Thuis]]," - ",Tbl_GEKA[[#This Row],[Uit]],"- -&gt; ",Tbl_GEKA[[#This Row],[Opmerking]])</f>
        <v xml:space="preserve">BUYDENS Peter - DECKX G - VAN HOOF R- -&gt; </v>
      </c>
      <c r="K46" s="5">
        <f t="shared" si="0"/>
        <v>46282</v>
      </c>
      <c r="L46" s="130">
        <f>WEEKDAY(Tbl_GEKA[[#This Row],[Datum_GEKA]],11)</f>
        <v>7</v>
      </c>
      <c r="M46" s="130">
        <v>5</v>
      </c>
      <c r="N46" s="131"/>
      <c r="O46" s="132" t="s">
        <v>85</v>
      </c>
      <c r="P46" s="131" t="s">
        <v>214</v>
      </c>
    </row>
    <row r="47" spans="1:16" x14ac:dyDescent="0.25">
      <c r="A47" s="139">
        <v>46285</v>
      </c>
      <c r="B47" s="7">
        <f>WEEKDAY(Tbl_GEKA[[#This Row],[Datum_GEKA]],11)</f>
        <v>7</v>
      </c>
      <c r="C47" s="7">
        <v>5</v>
      </c>
      <c r="E47" s="149">
        <v>0.54166666666666663</v>
      </c>
      <c r="F47" s="120" t="s">
        <v>942</v>
      </c>
      <c r="G47" s="120" t="s">
        <v>955</v>
      </c>
      <c r="I47" s="4" t="str">
        <f>CONCATENATE(Tbl_GEKA[[#This Row],[Thuis]]," - ",Tbl_GEKA[[#This Row],[Uit]],"- -&gt; ",Tbl_GEKA[[#This Row],[Opmerking]])</f>
        <v xml:space="preserve">STAAL Marc - DECKX G - VAN HOOF R- -&gt; </v>
      </c>
      <c r="K47" s="5">
        <f t="shared" si="0"/>
        <v>46289</v>
      </c>
      <c r="L47" s="130">
        <f>WEEKDAY(Tbl_GEKA[[#This Row],[Datum_GEKA]],11)</f>
        <v>7</v>
      </c>
      <c r="M47" s="130">
        <v>1</v>
      </c>
      <c r="N47" s="131"/>
      <c r="O47" s="132" t="s">
        <v>85</v>
      </c>
      <c r="P47" s="131" t="s">
        <v>214</v>
      </c>
    </row>
    <row r="48" spans="1:16" x14ac:dyDescent="0.25">
      <c r="A48" s="139">
        <v>46287</v>
      </c>
      <c r="B48" s="7">
        <f>WEEKDAY(Tbl_GEKA[[#This Row],[Datum_GEKA]],11)</f>
        <v>2</v>
      </c>
      <c r="C48" s="7">
        <v>1</v>
      </c>
      <c r="E48" s="127" t="s">
        <v>85</v>
      </c>
      <c r="F48" s="3" t="s">
        <v>245</v>
      </c>
      <c r="G48" s="3" t="s">
        <v>255</v>
      </c>
      <c r="H48" s="4" t="s">
        <v>248</v>
      </c>
      <c r="I48" s="4" t="str">
        <f>CONCATENATE(Tbl_GEKA[[#This Row],[Thuis]]," - ",Tbl_GEKA[[#This Row],[Uit]],"- -&gt; ",Tbl_GEKA[[#This Row],[Opmerking]])</f>
        <v xml:space="preserve"> Wildert 2 - Nispen - -&gt; B/N</v>
      </c>
      <c r="K48" s="5">
        <f t="shared" si="0"/>
        <v>46289</v>
      </c>
      <c r="L48" s="130">
        <f>WEEKDAY(Tbl_GEKA[[#This Row],[Datum_GEKA]],11)</f>
        <v>2</v>
      </c>
      <c r="M48" s="130">
        <v>2</v>
      </c>
      <c r="N48" s="131"/>
      <c r="O48" s="132" t="s">
        <v>85</v>
      </c>
      <c r="P48" s="131" t="s">
        <v>214</v>
      </c>
    </row>
    <row r="49" spans="1:16" x14ac:dyDescent="0.25">
      <c r="A49" s="139">
        <v>46287</v>
      </c>
      <c r="B49" s="7">
        <f>WEEKDAY(Tbl_GEKA[[#This Row],[Datum_GEKA]],11)</f>
        <v>2</v>
      </c>
      <c r="C49" s="7">
        <v>2</v>
      </c>
      <c r="E49" s="127" t="s">
        <v>85</v>
      </c>
      <c r="F49" s="3" t="s">
        <v>245</v>
      </c>
      <c r="G49" s="3" t="s">
        <v>255</v>
      </c>
      <c r="H49" s="17" t="s">
        <v>248</v>
      </c>
      <c r="I49" s="4" t="str">
        <f>CONCATENATE(Tbl_GEKA[[#This Row],[Thuis]]," - ",Tbl_GEKA[[#This Row],[Uit]],"- -&gt; ",Tbl_GEKA[[#This Row],[Opmerking]])</f>
        <v xml:space="preserve"> Wildert 2 - Nispen - -&gt; B/N</v>
      </c>
      <c r="K49" s="5">
        <f t="shared" ref="K49:K80" si="1">K44+7</f>
        <v>46289</v>
      </c>
      <c r="L49" s="130">
        <f>WEEKDAY(Tbl_GEKA[[#This Row],[Datum_GEKA]],11)</f>
        <v>2</v>
      </c>
      <c r="M49" s="130">
        <v>3</v>
      </c>
      <c r="N49" s="131"/>
      <c r="O49" s="132" t="s">
        <v>85</v>
      </c>
      <c r="P49" s="131" t="s">
        <v>214</v>
      </c>
    </row>
    <row r="50" spans="1:16" x14ac:dyDescent="0.25">
      <c r="A50" s="139">
        <v>46289</v>
      </c>
      <c r="B50" s="7">
        <f>WEEKDAY(Tbl_GEKA[[#This Row],[Datum_GEKA]],11)</f>
        <v>4</v>
      </c>
      <c r="C50" s="7">
        <v>1</v>
      </c>
      <c r="E50" s="127" t="s">
        <v>85</v>
      </c>
      <c r="F50" s="3" t="s">
        <v>214</v>
      </c>
      <c r="G50" s="3"/>
      <c r="I50" s="4" t="str">
        <f>CONCATENATE(Tbl_GEKA[[#This Row],[Thuis]]," - ",Tbl_GEKA[[#This Row],[Uit]],"- -&gt; ",Tbl_GEKA[[#This Row],[Opmerking]])</f>
        <v xml:space="preserve">G E K A  - - -&gt; </v>
      </c>
      <c r="K50" s="5">
        <f t="shared" si="1"/>
        <v>46289</v>
      </c>
      <c r="L50" s="130">
        <f>WEEKDAY(Tbl_GEKA[[#This Row],[Datum_GEKA]],11)</f>
        <v>4</v>
      </c>
      <c r="M50" s="130">
        <v>4</v>
      </c>
      <c r="N50" s="131"/>
      <c r="O50" s="132" t="s">
        <v>85</v>
      </c>
      <c r="P50" s="131" t="s">
        <v>214</v>
      </c>
    </row>
    <row r="51" spans="1:16" x14ac:dyDescent="0.25">
      <c r="A51" s="139">
        <v>46289</v>
      </c>
      <c r="B51" s="7">
        <f>WEEKDAY(Tbl_GEKA[[#This Row],[Datum_GEKA]],11)</f>
        <v>4</v>
      </c>
      <c r="C51" s="7">
        <v>2</v>
      </c>
      <c r="E51" s="127" t="s">
        <v>85</v>
      </c>
      <c r="F51" s="3" t="s">
        <v>214</v>
      </c>
      <c r="G51" s="3"/>
      <c r="I51" s="4" t="str">
        <f>CONCATENATE(Tbl_GEKA[[#This Row],[Thuis]]," - ",Tbl_GEKA[[#This Row],[Uit]],"- -&gt; ",Tbl_GEKA[[#This Row],[Opmerking]])</f>
        <v xml:space="preserve">G E K A  - - -&gt; </v>
      </c>
      <c r="K51" s="5">
        <f t="shared" si="1"/>
        <v>46289</v>
      </c>
      <c r="L51" s="130">
        <f>WEEKDAY(Tbl_GEKA[[#This Row],[Datum_GEKA]],11)</f>
        <v>4</v>
      </c>
      <c r="M51" s="130">
        <v>5</v>
      </c>
      <c r="N51" s="131"/>
      <c r="O51" s="132" t="s">
        <v>85</v>
      </c>
      <c r="P51" s="131" t="s">
        <v>214</v>
      </c>
    </row>
    <row r="52" spans="1:16" x14ac:dyDescent="0.25">
      <c r="A52" s="139">
        <v>46289</v>
      </c>
      <c r="B52" s="7">
        <f>WEEKDAY(Tbl_GEKA[[#This Row],[Datum_GEKA]],11)</f>
        <v>4</v>
      </c>
      <c r="C52" s="7">
        <v>3</v>
      </c>
      <c r="E52" s="127" t="s">
        <v>85</v>
      </c>
      <c r="F52" s="3" t="s">
        <v>214</v>
      </c>
      <c r="G52" s="3"/>
      <c r="I52" s="4" t="str">
        <f>CONCATENATE(Tbl_GEKA[[#This Row],[Thuis]]," - ",Tbl_GEKA[[#This Row],[Uit]],"- -&gt; ",Tbl_GEKA[[#This Row],[Opmerking]])</f>
        <v xml:space="preserve">G E K A  - - -&gt; </v>
      </c>
      <c r="K52" s="5">
        <f t="shared" si="1"/>
        <v>46296</v>
      </c>
      <c r="L52" s="130">
        <f>WEEKDAY(Tbl_GEKA[[#This Row],[Datum_GEKA]],11)</f>
        <v>4</v>
      </c>
      <c r="M52" s="130">
        <v>1</v>
      </c>
      <c r="N52" s="131"/>
      <c r="O52" s="132" t="s">
        <v>85</v>
      </c>
      <c r="P52" s="131" t="s">
        <v>214</v>
      </c>
    </row>
    <row r="53" spans="1:16" x14ac:dyDescent="0.25">
      <c r="A53" s="139">
        <v>46289</v>
      </c>
      <c r="B53" s="7">
        <f>WEEKDAY(Tbl_GEKA[[#This Row],[Datum_GEKA]],11)</f>
        <v>4</v>
      </c>
      <c r="C53" s="7">
        <v>4</v>
      </c>
      <c r="E53" s="127" t="s">
        <v>85</v>
      </c>
      <c r="F53" s="3" t="s">
        <v>214</v>
      </c>
      <c r="G53" s="3"/>
      <c r="I53" s="4" t="str">
        <f>CONCATENATE(Tbl_GEKA[[#This Row],[Thuis]]," - ",Tbl_GEKA[[#This Row],[Uit]],"- -&gt; ",Tbl_GEKA[[#This Row],[Opmerking]])</f>
        <v xml:space="preserve">G E K A  - - -&gt; </v>
      </c>
      <c r="K53" s="5">
        <f t="shared" si="1"/>
        <v>46296</v>
      </c>
      <c r="L53" s="130">
        <f>WEEKDAY(Tbl_GEKA[[#This Row],[Datum_GEKA]],11)</f>
        <v>4</v>
      </c>
      <c r="M53" s="130">
        <v>2</v>
      </c>
      <c r="N53" s="131"/>
      <c r="O53" s="132" t="s">
        <v>85</v>
      </c>
      <c r="P53" s="131" t="s">
        <v>214</v>
      </c>
    </row>
    <row r="54" spans="1:16" x14ac:dyDescent="0.25">
      <c r="A54" s="139">
        <v>46289</v>
      </c>
      <c r="B54" s="7">
        <v>4</v>
      </c>
      <c r="C54" s="7">
        <v>5</v>
      </c>
      <c r="E54" s="127" t="s">
        <v>85</v>
      </c>
      <c r="F54" s="3" t="s">
        <v>214</v>
      </c>
      <c r="G54" s="3"/>
      <c r="I54" s="4" t="str">
        <f>CONCATENATE(Tbl_GEKA[[#This Row],[Thuis]]," - ",Tbl_GEKA[[#This Row],[Uit]],"- -&gt; ",Tbl_GEKA[[#This Row],[Opmerking]])</f>
        <v xml:space="preserve">G E K A  - - -&gt; </v>
      </c>
      <c r="K54" s="5">
        <f t="shared" si="1"/>
        <v>46296</v>
      </c>
      <c r="L54" s="130">
        <f>WEEKDAY(Tbl_GEKA[[#This Row],[Datum_GEKA]],11)</f>
        <v>4</v>
      </c>
      <c r="M54" s="130">
        <v>3</v>
      </c>
      <c r="N54" s="131"/>
      <c r="O54" s="132" t="s">
        <v>85</v>
      </c>
      <c r="P54" s="131" t="s">
        <v>214</v>
      </c>
    </row>
    <row r="55" spans="1:16" x14ac:dyDescent="0.25">
      <c r="A55" s="141">
        <v>46290</v>
      </c>
      <c r="B55" s="7">
        <f>WEEKDAY(Tbl_GEKA[[#This Row],[Datum_GEKA]],11)</f>
        <v>5</v>
      </c>
      <c r="C55" s="7">
        <v>5</v>
      </c>
      <c r="E55" s="127" t="s">
        <v>85</v>
      </c>
      <c r="F55" s="3" t="s">
        <v>848</v>
      </c>
      <c r="G55" s="3" t="s">
        <v>849</v>
      </c>
      <c r="I55" s="4" t="str">
        <f>CONCATENATE(Tbl_GEKA[[#This Row],[Thuis]]," - ",Tbl_GEKA[[#This Row],[Uit]],"- -&gt; ",Tbl_GEKA[[#This Row],[Opmerking]])</f>
        <v xml:space="preserve">Les  -  - - Privé- -&gt; </v>
      </c>
      <c r="K55" s="5">
        <f t="shared" si="1"/>
        <v>46296</v>
      </c>
      <c r="L55" s="130">
        <f>WEEKDAY(Tbl_GEKA[[#This Row],[Datum_GEKA]],11)</f>
        <v>5</v>
      </c>
      <c r="M55" s="130">
        <v>4</v>
      </c>
      <c r="N55" s="131"/>
      <c r="O55" s="132" t="s">
        <v>85</v>
      </c>
      <c r="P55" s="131" t="s">
        <v>214</v>
      </c>
    </row>
    <row r="56" spans="1:16" x14ac:dyDescent="0.25">
      <c r="A56" s="141">
        <v>46290</v>
      </c>
      <c r="B56" s="7">
        <f>WEEKDAY(Tbl_GEKA[[#This Row],[Datum_GEKA]],11)</f>
        <v>5</v>
      </c>
      <c r="C56" s="7">
        <v>4</v>
      </c>
      <c r="E56" s="127" t="s">
        <v>85</v>
      </c>
      <c r="F56" s="3" t="s">
        <v>848</v>
      </c>
      <c r="G56" s="3" t="s">
        <v>849</v>
      </c>
      <c r="I56" s="4" t="str">
        <f>CONCATENATE(Tbl_GEKA[[#This Row],[Thuis]]," - ",Tbl_GEKA[[#This Row],[Uit]],"- -&gt; ",Tbl_GEKA[[#This Row],[Opmerking]])</f>
        <v xml:space="preserve">Les  -  - - Privé- -&gt; </v>
      </c>
      <c r="K56" s="5">
        <f t="shared" si="1"/>
        <v>46296</v>
      </c>
      <c r="L56" s="130">
        <f>WEEKDAY(Tbl_GEKA[[#This Row],[Datum_GEKA]],11)</f>
        <v>5</v>
      </c>
      <c r="M56" s="130">
        <v>5</v>
      </c>
      <c r="N56" s="131"/>
      <c r="O56" s="132" t="s">
        <v>85</v>
      </c>
      <c r="P56" s="131" t="s">
        <v>214</v>
      </c>
    </row>
    <row r="57" spans="1:16" x14ac:dyDescent="0.25">
      <c r="A57" s="141">
        <v>46290</v>
      </c>
      <c r="B57" s="7">
        <f>WEEKDAY(Tbl_GEKA[[#This Row],[Datum_GEKA]],11)</f>
        <v>5</v>
      </c>
      <c r="C57" s="7">
        <v>3</v>
      </c>
      <c r="E57" s="127" t="s">
        <v>85</v>
      </c>
      <c r="F57" s="3" t="s">
        <v>848</v>
      </c>
      <c r="G57" s="3" t="s">
        <v>849</v>
      </c>
      <c r="I57" s="4" t="str">
        <f>CONCATENATE(Tbl_GEKA[[#This Row],[Thuis]]," - ",Tbl_GEKA[[#This Row],[Uit]],"- -&gt; ",Tbl_GEKA[[#This Row],[Opmerking]])</f>
        <v xml:space="preserve">Les  -  - - Privé- -&gt; </v>
      </c>
      <c r="K57" s="5">
        <f t="shared" si="1"/>
        <v>46303</v>
      </c>
      <c r="L57" s="130">
        <f>WEEKDAY(Tbl_GEKA[[#This Row],[Datum_GEKA]],11)</f>
        <v>5</v>
      </c>
      <c r="M57" s="130">
        <v>1</v>
      </c>
      <c r="N57" s="131"/>
      <c r="O57" s="132" t="s">
        <v>85</v>
      </c>
      <c r="P57" s="131" t="s">
        <v>214</v>
      </c>
    </row>
    <row r="58" spans="1:16" x14ac:dyDescent="0.25">
      <c r="A58" s="139">
        <v>46296</v>
      </c>
      <c r="B58" s="7">
        <f>WEEKDAY(Tbl_GEKA[[#This Row],[Datum_GEKA]],11)</f>
        <v>4</v>
      </c>
      <c r="C58" s="7">
        <v>1</v>
      </c>
      <c r="E58" s="127" t="s">
        <v>85</v>
      </c>
      <c r="F58" s="3" t="s">
        <v>214</v>
      </c>
      <c r="G58" s="3"/>
      <c r="I58" s="4" t="str">
        <f>CONCATENATE(Tbl_GEKA[[#This Row],[Thuis]]," - ",Tbl_GEKA[[#This Row],[Uit]],"- -&gt; ",Tbl_GEKA[[#This Row],[Opmerking]])</f>
        <v xml:space="preserve">G E K A  - - -&gt; </v>
      </c>
      <c r="K58" s="5">
        <f t="shared" si="1"/>
        <v>46303</v>
      </c>
      <c r="L58" s="130">
        <f>WEEKDAY(Tbl_GEKA[[#This Row],[Datum_GEKA]],11)</f>
        <v>4</v>
      </c>
      <c r="M58" s="130">
        <v>2</v>
      </c>
      <c r="N58" s="131"/>
      <c r="O58" s="132" t="s">
        <v>85</v>
      </c>
      <c r="P58" s="131" t="s">
        <v>214</v>
      </c>
    </row>
    <row r="59" spans="1:16" x14ac:dyDescent="0.25">
      <c r="A59" s="139">
        <v>46296</v>
      </c>
      <c r="B59" s="7">
        <f>WEEKDAY(Tbl_GEKA[[#This Row],[Datum_GEKA]],11)</f>
        <v>4</v>
      </c>
      <c r="C59" s="7">
        <v>2</v>
      </c>
      <c r="E59" s="127" t="s">
        <v>85</v>
      </c>
      <c r="F59" s="3" t="s">
        <v>214</v>
      </c>
      <c r="G59" s="3"/>
      <c r="I59" s="4" t="str">
        <f>CONCATENATE(Tbl_GEKA[[#This Row],[Thuis]]," - ",Tbl_GEKA[[#This Row],[Uit]],"- -&gt; ",Tbl_GEKA[[#This Row],[Opmerking]])</f>
        <v xml:space="preserve">G E K A  - - -&gt; </v>
      </c>
      <c r="K59" s="5">
        <f t="shared" si="1"/>
        <v>46303</v>
      </c>
      <c r="L59" s="130">
        <f>WEEKDAY(Tbl_GEKA[[#This Row],[Datum_GEKA]],11)</f>
        <v>4</v>
      </c>
      <c r="M59" s="130">
        <v>3</v>
      </c>
      <c r="N59" s="131"/>
      <c r="O59" s="132" t="s">
        <v>85</v>
      </c>
      <c r="P59" s="131" t="s">
        <v>214</v>
      </c>
    </row>
    <row r="60" spans="1:16" x14ac:dyDescent="0.25">
      <c r="A60" s="139">
        <v>46296</v>
      </c>
      <c r="B60" s="7">
        <f>WEEKDAY(Tbl_GEKA[[#This Row],[Datum_GEKA]],11)</f>
        <v>4</v>
      </c>
      <c r="C60" s="7">
        <v>3</v>
      </c>
      <c r="E60" s="127" t="s">
        <v>85</v>
      </c>
      <c r="F60" s="3" t="s">
        <v>214</v>
      </c>
      <c r="G60" s="3"/>
      <c r="I60" s="4" t="str">
        <f>CONCATENATE(Tbl_GEKA[[#This Row],[Thuis]]," - ",Tbl_GEKA[[#This Row],[Uit]],"- -&gt; ",Tbl_GEKA[[#This Row],[Opmerking]])</f>
        <v xml:space="preserve">G E K A  - - -&gt; </v>
      </c>
      <c r="K60" s="5">
        <f t="shared" si="1"/>
        <v>46303</v>
      </c>
      <c r="L60" s="130">
        <f>WEEKDAY(Tbl_GEKA[[#This Row],[Datum_GEKA]],11)</f>
        <v>4</v>
      </c>
      <c r="M60" s="130">
        <v>4</v>
      </c>
      <c r="N60" s="131"/>
      <c r="O60" s="132" t="s">
        <v>85</v>
      </c>
      <c r="P60" s="131" t="s">
        <v>214</v>
      </c>
    </row>
    <row r="61" spans="1:16" x14ac:dyDescent="0.25">
      <c r="A61" s="139">
        <v>46296</v>
      </c>
      <c r="B61" s="7">
        <f>WEEKDAY(Tbl_GEKA[[#This Row],[Datum_GEKA]],11)</f>
        <v>4</v>
      </c>
      <c r="C61" s="7">
        <v>4</v>
      </c>
      <c r="E61" s="127" t="s">
        <v>85</v>
      </c>
      <c r="F61" s="3" t="s">
        <v>214</v>
      </c>
      <c r="G61" s="3"/>
      <c r="I61" s="4" t="str">
        <f>CONCATENATE(Tbl_GEKA[[#This Row],[Thuis]]," - ",Tbl_GEKA[[#This Row],[Uit]],"- -&gt; ",Tbl_GEKA[[#This Row],[Opmerking]])</f>
        <v xml:space="preserve">G E K A  - - -&gt; </v>
      </c>
      <c r="K61" s="5">
        <f t="shared" si="1"/>
        <v>46303</v>
      </c>
      <c r="L61" s="130">
        <f>WEEKDAY(Tbl_GEKA[[#This Row],[Datum_GEKA]],11)</f>
        <v>4</v>
      </c>
      <c r="M61" s="130">
        <v>5</v>
      </c>
      <c r="N61" s="131"/>
      <c r="O61" s="132" t="s">
        <v>85</v>
      </c>
      <c r="P61" s="131" t="s">
        <v>214</v>
      </c>
    </row>
    <row r="62" spans="1:16" x14ac:dyDescent="0.25">
      <c r="A62" s="139">
        <v>46296</v>
      </c>
      <c r="B62" s="7">
        <v>4</v>
      </c>
      <c r="C62" s="7">
        <v>5</v>
      </c>
      <c r="E62" s="127" t="s">
        <v>85</v>
      </c>
      <c r="F62" s="3" t="s">
        <v>214</v>
      </c>
      <c r="G62" s="3"/>
      <c r="I62" s="4" t="str">
        <f>CONCATENATE(Tbl_GEKA[[#This Row],[Thuis]]," - ",Tbl_GEKA[[#This Row],[Uit]],"- -&gt; ",Tbl_GEKA[[#This Row],[Opmerking]])</f>
        <v xml:space="preserve">G E K A  - - -&gt; </v>
      </c>
      <c r="K62" s="5">
        <f t="shared" si="1"/>
        <v>46310</v>
      </c>
      <c r="L62" s="130">
        <f>WEEKDAY(Tbl_GEKA[[#This Row],[Datum_GEKA]],11)</f>
        <v>4</v>
      </c>
      <c r="M62" s="130">
        <v>1</v>
      </c>
      <c r="N62" s="131"/>
      <c r="O62" s="132" t="s">
        <v>85</v>
      </c>
      <c r="P62" s="131" t="s">
        <v>214</v>
      </c>
    </row>
    <row r="63" spans="1:16" x14ac:dyDescent="0.25">
      <c r="A63" s="139">
        <v>46298</v>
      </c>
      <c r="B63" s="7">
        <f>WEEKDAY(Tbl_GEKA[[#This Row],[Datum_GEKA]],11)</f>
        <v>6</v>
      </c>
      <c r="C63" s="7">
        <v>3</v>
      </c>
      <c r="E63" s="127" t="s">
        <v>85</v>
      </c>
      <c r="F63" s="3" t="s">
        <v>930</v>
      </c>
      <c r="G63" s="120" t="s">
        <v>933</v>
      </c>
      <c r="H63" s="120" t="s">
        <v>929</v>
      </c>
      <c r="I63" s="4" t="str">
        <f>CONCATENATE(Tbl_GEKA[[#This Row],[Thuis]]," - ",Tbl_GEKA[[#This Row],[Uit]],"- -&gt; ",Tbl_GEKA[[#This Row],[Opmerking]])</f>
        <v>CLOOTS L - CAILLIAU G - V LOON E- -&gt; IndVl110-150</v>
      </c>
      <c r="K63" s="5">
        <f t="shared" si="1"/>
        <v>46310</v>
      </c>
      <c r="L63" s="130">
        <f>WEEKDAY(Tbl_GEKA[[#This Row],[Datum_GEKA]],11)</f>
        <v>6</v>
      </c>
      <c r="M63" s="130">
        <v>2</v>
      </c>
      <c r="N63" s="131"/>
      <c r="O63" s="132" t="s">
        <v>85</v>
      </c>
      <c r="P63" s="131" t="s">
        <v>214</v>
      </c>
    </row>
    <row r="64" spans="1:16" x14ac:dyDescent="0.25">
      <c r="A64" s="139">
        <v>46298</v>
      </c>
      <c r="B64" s="7">
        <f>WEEKDAY(Tbl_GEKA[[#This Row],[Datum_GEKA]],11)</f>
        <v>6</v>
      </c>
      <c r="C64" s="7">
        <v>5</v>
      </c>
      <c r="E64" s="127" t="s">
        <v>85</v>
      </c>
      <c r="F64" s="3" t="s">
        <v>931</v>
      </c>
      <c r="G64" s="120" t="s">
        <v>934</v>
      </c>
      <c r="H64" s="120" t="s">
        <v>929</v>
      </c>
      <c r="I64" s="4" t="str">
        <f>CONCATENATE(Tbl_GEKA[[#This Row],[Thuis]]," - ",Tbl_GEKA[[#This Row],[Uit]],"- -&gt; ",Tbl_GEKA[[#This Row],[Opmerking]])</f>
        <v>VD SANDEN Roland - PEETERS J - CAILLIAU G- -&gt; IndVl110-150</v>
      </c>
      <c r="K64" s="5">
        <f t="shared" si="1"/>
        <v>46310</v>
      </c>
      <c r="L64" s="130">
        <f>WEEKDAY(Tbl_GEKA[[#This Row],[Datum_GEKA]],11)</f>
        <v>6</v>
      </c>
      <c r="M64" s="130">
        <v>3</v>
      </c>
      <c r="N64" s="131"/>
      <c r="O64" s="132" t="s">
        <v>85</v>
      </c>
      <c r="P64" s="131" t="s">
        <v>214</v>
      </c>
    </row>
    <row r="65" spans="1:16" x14ac:dyDescent="0.25">
      <c r="A65" s="139">
        <v>46298</v>
      </c>
      <c r="B65" s="7">
        <f>WEEKDAY(Tbl_GEKA[[#This Row],[Datum_GEKA]],11)</f>
        <v>6</v>
      </c>
      <c r="C65" s="7">
        <v>1</v>
      </c>
      <c r="E65" s="127" t="s">
        <v>85</v>
      </c>
      <c r="F65" s="3" t="s">
        <v>928</v>
      </c>
      <c r="G65" s="120" t="s">
        <v>932</v>
      </c>
      <c r="H65" s="120" t="s">
        <v>929</v>
      </c>
      <c r="I65" s="4" t="str">
        <f>CONCATENATE(Tbl_GEKA[[#This Row],[Thuis]]," - ",Tbl_GEKA[[#This Row],[Uit]],"- -&gt; ",Tbl_GEKA[[#This Row],[Opmerking]])</f>
        <v>VDB BERGH J - V LOON E - Peeters J- -&gt; IndVl110-150</v>
      </c>
      <c r="K65" s="5">
        <f t="shared" si="1"/>
        <v>46310</v>
      </c>
      <c r="L65" s="130">
        <f>WEEKDAY(Tbl_GEKA[[#This Row],[Datum_GEKA]],11)</f>
        <v>6</v>
      </c>
      <c r="M65" s="130">
        <v>4</v>
      </c>
      <c r="N65" s="131"/>
      <c r="O65" s="132" t="s">
        <v>85</v>
      </c>
      <c r="P65" s="131" t="s">
        <v>214</v>
      </c>
    </row>
    <row r="66" spans="1:16" x14ac:dyDescent="0.25">
      <c r="A66" s="139">
        <v>46303</v>
      </c>
      <c r="B66" s="7">
        <f>WEEKDAY(Tbl_GEKA[[#This Row],[Datum_GEKA]],11)</f>
        <v>4</v>
      </c>
      <c r="C66" s="7">
        <v>1</v>
      </c>
      <c r="E66" s="127" t="s">
        <v>85</v>
      </c>
      <c r="F66" s="3" t="s">
        <v>214</v>
      </c>
      <c r="G66" s="3"/>
      <c r="I66" s="4" t="str">
        <f>CONCATENATE(Tbl_GEKA[[#This Row],[Thuis]]," - ",Tbl_GEKA[[#This Row],[Uit]],"- -&gt; ",Tbl_GEKA[[#This Row],[Opmerking]])</f>
        <v xml:space="preserve">G E K A  - - -&gt; </v>
      </c>
      <c r="K66" s="5">
        <f t="shared" si="1"/>
        <v>46310</v>
      </c>
      <c r="L66" s="130">
        <f>WEEKDAY(Tbl_GEKA[[#This Row],[Datum_GEKA]],11)</f>
        <v>4</v>
      </c>
      <c r="M66" s="130">
        <v>5</v>
      </c>
      <c r="N66" s="131"/>
      <c r="O66" s="132" t="s">
        <v>85</v>
      </c>
      <c r="P66" s="131" t="s">
        <v>214</v>
      </c>
    </row>
    <row r="67" spans="1:16" x14ac:dyDescent="0.25">
      <c r="A67" s="139">
        <f>A63+7</f>
        <v>46305</v>
      </c>
      <c r="B67" s="7">
        <f>WEEKDAY(Tbl_GEKA[[#This Row],[Datum_GEKA]],11)</f>
        <v>6</v>
      </c>
      <c r="C67" s="7">
        <v>2</v>
      </c>
      <c r="E67" s="127" t="s">
        <v>85</v>
      </c>
      <c r="F67" s="3" t="s">
        <v>214</v>
      </c>
      <c r="G67" s="3"/>
      <c r="I67" s="4" t="str">
        <f>CONCATENATE(Tbl_GEKA[[#This Row],[Thuis]]," - ",Tbl_GEKA[[#This Row],[Uit]],"- -&gt; ",Tbl_GEKA[[#This Row],[Opmerking]])</f>
        <v xml:space="preserve">G E K A  - - -&gt; </v>
      </c>
      <c r="K67" s="5">
        <f t="shared" si="1"/>
        <v>46317</v>
      </c>
      <c r="L67" s="130">
        <f>WEEKDAY(Tbl_GEKA[[#This Row],[Datum_GEKA]],11)</f>
        <v>6</v>
      </c>
      <c r="M67" s="130">
        <v>1</v>
      </c>
      <c r="N67" s="131"/>
      <c r="O67" s="132" t="s">
        <v>85</v>
      </c>
      <c r="P67" s="131" t="s">
        <v>214</v>
      </c>
    </row>
    <row r="68" spans="1:16" x14ac:dyDescent="0.25">
      <c r="A68" s="139">
        <f>A64+7</f>
        <v>46305</v>
      </c>
      <c r="B68" s="7">
        <f>WEEKDAY(Tbl_GEKA[[#This Row],[Datum_GEKA]],11)</f>
        <v>6</v>
      </c>
      <c r="C68" s="7">
        <v>3</v>
      </c>
      <c r="E68" s="127" t="s">
        <v>85</v>
      </c>
      <c r="F68" s="3" t="s">
        <v>214</v>
      </c>
      <c r="G68" s="3"/>
      <c r="I68" s="4" t="str">
        <f>CONCATENATE(Tbl_GEKA[[#This Row],[Thuis]]," - ",Tbl_GEKA[[#This Row],[Uit]],"- -&gt; ",Tbl_GEKA[[#This Row],[Opmerking]])</f>
        <v xml:space="preserve">G E K A  - - -&gt; </v>
      </c>
      <c r="K68" s="5">
        <f t="shared" si="1"/>
        <v>46317</v>
      </c>
      <c r="L68" s="130">
        <f>WEEKDAY(Tbl_GEKA[[#This Row],[Datum_GEKA]],11)</f>
        <v>6</v>
      </c>
      <c r="M68" s="130">
        <v>2</v>
      </c>
      <c r="N68" s="131"/>
      <c r="O68" s="132" t="s">
        <v>85</v>
      </c>
      <c r="P68" s="131" t="s">
        <v>214</v>
      </c>
    </row>
    <row r="69" spans="1:16" x14ac:dyDescent="0.25">
      <c r="A69" s="139">
        <v>46303</v>
      </c>
      <c r="B69" s="7">
        <v>4</v>
      </c>
      <c r="C69" s="7">
        <v>4</v>
      </c>
      <c r="E69" s="127" t="s">
        <v>85</v>
      </c>
      <c r="F69" s="3" t="s">
        <v>214</v>
      </c>
      <c r="G69" s="3"/>
      <c r="I69" s="4" t="str">
        <f>CONCATENATE(Tbl_GEKA[[#This Row],[Thuis]]," - ",Tbl_GEKA[[#This Row],[Uit]],"- -&gt; ",Tbl_GEKA[[#This Row],[Opmerking]])</f>
        <v xml:space="preserve">G E K A  - - -&gt; </v>
      </c>
      <c r="K69" s="5">
        <f t="shared" si="1"/>
        <v>46317</v>
      </c>
      <c r="L69" s="130">
        <f>WEEKDAY(Tbl_GEKA[[#This Row],[Datum_GEKA]],11)</f>
        <v>4</v>
      </c>
      <c r="M69" s="130">
        <v>3</v>
      </c>
      <c r="N69" s="131"/>
      <c r="O69" s="132" t="s">
        <v>85</v>
      </c>
      <c r="P69" s="131" t="s">
        <v>214</v>
      </c>
    </row>
    <row r="70" spans="1:16" x14ac:dyDescent="0.25">
      <c r="A70" s="139">
        <v>46303</v>
      </c>
      <c r="B70" s="7">
        <v>4</v>
      </c>
      <c r="C70" s="7">
        <v>5</v>
      </c>
      <c r="E70" s="127" t="s">
        <v>85</v>
      </c>
      <c r="F70" s="3" t="s">
        <v>214</v>
      </c>
      <c r="G70" s="3"/>
      <c r="I70" s="4" t="str">
        <f>CONCATENATE(Tbl_GEKA[[#This Row],[Thuis]]," - ",Tbl_GEKA[[#This Row],[Uit]],"- -&gt; ",Tbl_GEKA[[#This Row],[Opmerking]])</f>
        <v xml:space="preserve">G E K A  - - -&gt; </v>
      </c>
      <c r="K70" s="5">
        <f t="shared" si="1"/>
        <v>46317</v>
      </c>
      <c r="L70" s="130">
        <f>WEEKDAY(Tbl_GEKA[[#This Row],[Datum_GEKA]],11)</f>
        <v>4</v>
      </c>
      <c r="M70" s="130">
        <v>4</v>
      </c>
      <c r="N70" s="131"/>
      <c r="O70" s="132" t="s">
        <v>85</v>
      </c>
      <c r="P70" s="131" t="s">
        <v>214</v>
      </c>
    </row>
    <row r="71" spans="1:16" x14ac:dyDescent="0.25">
      <c r="A71" s="141">
        <v>46304</v>
      </c>
      <c r="B71" s="7">
        <f>WEEKDAY(Tbl_GEKA[[#This Row],[Datum_GEKA]],11)</f>
        <v>5</v>
      </c>
      <c r="C71" s="7">
        <v>5</v>
      </c>
      <c r="E71" s="127" t="s">
        <v>85</v>
      </c>
      <c r="F71" s="3" t="s">
        <v>848</v>
      </c>
      <c r="G71" s="3" t="s">
        <v>849</v>
      </c>
      <c r="I71" s="4" t="str">
        <f>CONCATENATE(Tbl_GEKA[[#This Row],[Thuis]]," - ",Tbl_GEKA[[#This Row],[Uit]],"- -&gt; ",Tbl_GEKA[[#This Row],[Opmerking]])</f>
        <v xml:space="preserve">Les  -  - - Privé- -&gt; </v>
      </c>
      <c r="K71" s="5">
        <f t="shared" si="1"/>
        <v>46317</v>
      </c>
      <c r="L71" s="130">
        <f>WEEKDAY(Tbl_GEKA[[#This Row],[Datum_GEKA]],11)</f>
        <v>5</v>
      </c>
      <c r="M71" s="130">
        <v>5</v>
      </c>
      <c r="N71" s="131"/>
      <c r="O71" s="132" t="s">
        <v>85</v>
      </c>
      <c r="P71" s="131" t="s">
        <v>214</v>
      </c>
    </row>
    <row r="72" spans="1:16" x14ac:dyDescent="0.25">
      <c r="A72" s="141">
        <v>46304</v>
      </c>
      <c r="B72" s="7">
        <f>WEEKDAY(Tbl_GEKA[[#This Row],[Datum_GEKA]],11)</f>
        <v>5</v>
      </c>
      <c r="C72" s="7">
        <v>4</v>
      </c>
      <c r="E72" s="127" t="s">
        <v>85</v>
      </c>
      <c r="F72" s="3" t="s">
        <v>848</v>
      </c>
      <c r="G72" s="3" t="s">
        <v>849</v>
      </c>
      <c r="I72" s="4" t="str">
        <f>CONCATENATE(Tbl_GEKA[[#This Row],[Thuis]]," - ",Tbl_GEKA[[#This Row],[Uit]],"- -&gt; ",Tbl_GEKA[[#This Row],[Opmerking]])</f>
        <v xml:space="preserve">Les  -  - - Privé- -&gt; </v>
      </c>
      <c r="K72" s="5">
        <f t="shared" si="1"/>
        <v>46324</v>
      </c>
      <c r="L72" s="130">
        <f>WEEKDAY(Tbl_GEKA[[#This Row],[Datum_GEKA]],11)</f>
        <v>5</v>
      </c>
      <c r="M72" s="130">
        <v>1</v>
      </c>
      <c r="N72" s="131"/>
      <c r="O72" s="132" t="s">
        <v>85</v>
      </c>
      <c r="P72" s="131" t="s">
        <v>214</v>
      </c>
    </row>
    <row r="73" spans="1:16" x14ac:dyDescent="0.25">
      <c r="A73" s="141">
        <v>46304</v>
      </c>
      <c r="B73" s="7">
        <f>WEEKDAY(Tbl_GEKA[[#This Row],[Datum_GEKA]],11)</f>
        <v>5</v>
      </c>
      <c r="C73" s="7">
        <v>3</v>
      </c>
      <c r="E73" s="127" t="s">
        <v>85</v>
      </c>
      <c r="F73" s="3" t="s">
        <v>848</v>
      </c>
      <c r="G73" s="3" t="s">
        <v>849</v>
      </c>
      <c r="I73" s="4" t="str">
        <f>CONCATENATE(Tbl_GEKA[[#This Row],[Thuis]]," - ",Tbl_GEKA[[#This Row],[Uit]],"- -&gt; ",Tbl_GEKA[[#This Row],[Opmerking]])</f>
        <v xml:space="preserve">Les  -  - - Privé- -&gt; </v>
      </c>
      <c r="K73" s="5">
        <f t="shared" si="1"/>
        <v>46324</v>
      </c>
      <c r="L73" s="130">
        <f>WEEKDAY(Tbl_GEKA[[#This Row],[Datum_GEKA]],11)</f>
        <v>5</v>
      </c>
      <c r="M73" s="130">
        <v>2</v>
      </c>
      <c r="N73" s="131"/>
      <c r="O73" s="132" t="s">
        <v>85</v>
      </c>
      <c r="P73" s="131" t="s">
        <v>214</v>
      </c>
    </row>
    <row r="74" spans="1:16" x14ac:dyDescent="0.25">
      <c r="A74" s="139">
        <v>46308</v>
      </c>
      <c r="B74" s="7">
        <f>WEEKDAY(Tbl_GEKA[[#This Row],[Datum_GEKA]],11)</f>
        <v>2</v>
      </c>
      <c r="C74" s="7">
        <v>1</v>
      </c>
      <c r="E74" s="127" t="s">
        <v>85</v>
      </c>
      <c r="F74" s="3" t="s">
        <v>145</v>
      </c>
      <c r="G74" s="3" t="s">
        <v>256</v>
      </c>
      <c r="H74" s="4" t="s">
        <v>172</v>
      </c>
      <c r="I74" s="4" t="str">
        <f>CONCATENATE(Tbl_GEKA[[#This Row],[Thuis]]," - ",Tbl_GEKA[[#This Row],[Uit]],"- -&gt; ",Tbl_GEKA[[#This Row],[Opmerking]])</f>
        <v>Wildert 2 - Kerkuilen - -&gt; GSE</v>
      </c>
      <c r="K74" s="5">
        <f t="shared" si="1"/>
        <v>46324</v>
      </c>
      <c r="L74" s="130">
        <f>WEEKDAY(Tbl_GEKA[[#This Row],[Datum_GEKA]],11)</f>
        <v>2</v>
      </c>
      <c r="M74" s="130">
        <v>3</v>
      </c>
      <c r="N74" s="131"/>
      <c r="O74" s="132" t="s">
        <v>85</v>
      </c>
      <c r="P74" s="131" t="s">
        <v>214</v>
      </c>
    </row>
    <row r="75" spans="1:16" x14ac:dyDescent="0.25">
      <c r="A75" s="139">
        <v>46308</v>
      </c>
      <c r="B75" s="7">
        <f>WEEKDAY(Tbl_GEKA[[#This Row],[Datum_GEKA]],11)</f>
        <v>2</v>
      </c>
      <c r="C75" s="7">
        <v>2</v>
      </c>
      <c r="E75" s="127" t="s">
        <v>85</v>
      </c>
      <c r="F75" s="3" t="s">
        <v>145</v>
      </c>
      <c r="G75" s="3" t="s">
        <v>256</v>
      </c>
      <c r="H75" s="17" t="s">
        <v>172</v>
      </c>
      <c r="I75" s="4" t="str">
        <f>CONCATENATE(Tbl_GEKA[[#This Row],[Thuis]]," - ",Tbl_GEKA[[#This Row],[Uit]],"- -&gt; ",Tbl_GEKA[[#This Row],[Opmerking]])</f>
        <v>Wildert 2 - Kerkuilen - -&gt; GSE</v>
      </c>
      <c r="K75" s="5">
        <f t="shared" si="1"/>
        <v>46324</v>
      </c>
      <c r="L75" s="130">
        <f>WEEKDAY(Tbl_GEKA[[#This Row],[Datum_GEKA]],11)</f>
        <v>2</v>
      </c>
      <c r="M75" s="130">
        <v>4</v>
      </c>
      <c r="N75" s="131"/>
      <c r="O75" s="132" t="s">
        <v>85</v>
      </c>
      <c r="P75" s="131" t="s">
        <v>214</v>
      </c>
    </row>
    <row r="76" spans="1:16" x14ac:dyDescent="0.25">
      <c r="A76" s="139">
        <f>A72+7</f>
        <v>46311</v>
      </c>
      <c r="B76" s="7">
        <f>WEEKDAY(Tbl_GEKA[[#This Row],[Datum_GEKA]],11)</f>
        <v>5</v>
      </c>
      <c r="C76" s="7">
        <v>4</v>
      </c>
      <c r="E76" s="127" t="s">
        <v>85</v>
      </c>
      <c r="F76" s="3" t="s">
        <v>214</v>
      </c>
      <c r="G76" s="3"/>
      <c r="I76" s="4" t="str">
        <f>CONCATENATE(Tbl_GEKA[[#This Row],[Thuis]]," - ",Tbl_GEKA[[#This Row],[Uit]],"- -&gt; ",Tbl_GEKA[[#This Row],[Opmerking]])</f>
        <v xml:space="preserve">G E K A  - - -&gt; </v>
      </c>
      <c r="K76" s="5">
        <f t="shared" si="1"/>
        <v>46324</v>
      </c>
      <c r="L76" s="130">
        <f>WEEKDAY(Tbl_GEKA[[#This Row],[Datum_GEKA]],11)</f>
        <v>5</v>
      </c>
      <c r="M76" s="130">
        <v>5</v>
      </c>
      <c r="N76" s="131"/>
      <c r="O76" s="132" t="s">
        <v>85</v>
      </c>
      <c r="P76" s="131" t="s">
        <v>214</v>
      </c>
    </row>
    <row r="77" spans="1:16" x14ac:dyDescent="0.25">
      <c r="A77" s="139">
        <f>A73+7</f>
        <v>46311</v>
      </c>
      <c r="B77" s="7">
        <f>WEEKDAY(Tbl_GEKA[[#This Row],[Datum_GEKA]],11)</f>
        <v>5</v>
      </c>
      <c r="C77" s="7">
        <v>1</v>
      </c>
      <c r="E77" s="127" t="s">
        <v>85</v>
      </c>
      <c r="F77" s="3" t="s">
        <v>214</v>
      </c>
      <c r="G77" s="3"/>
      <c r="I77" s="4" t="str">
        <f>CONCATENATE(Tbl_GEKA[[#This Row],[Thuis]]," - ",Tbl_GEKA[[#This Row],[Uit]],"- -&gt; ",Tbl_GEKA[[#This Row],[Opmerking]])</f>
        <v xml:space="preserve">G E K A  - - -&gt; </v>
      </c>
      <c r="K77" s="5">
        <f t="shared" si="1"/>
        <v>46331</v>
      </c>
      <c r="L77" s="130">
        <f>WEEKDAY(Tbl_GEKA[[#This Row],[Datum_GEKA]],11)</f>
        <v>5</v>
      </c>
      <c r="M77" s="130">
        <v>1</v>
      </c>
      <c r="N77" s="131"/>
      <c r="O77" s="132" t="s">
        <v>85</v>
      </c>
      <c r="P77" s="131" t="s">
        <v>214</v>
      </c>
    </row>
    <row r="78" spans="1:16" x14ac:dyDescent="0.25">
      <c r="A78" s="139">
        <f>A74+7</f>
        <v>46315</v>
      </c>
      <c r="B78" s="7">
        <f>WEEKDAY(Tbl_GEKA[[#This Row],[Datum_GEKA]],11)</f>
        <v>2</v>
      </c>
      <c r="C78" s="7">
        <v>3</v>
      </c>
      <c r="E78" s="127" t="s">
        <v>85</v>
      </c>
      <c r="F78" s="3" t="s">
        <v>214</v>
      </c>
      <c r="G78" s="3"/>
      <c r="I78" s="4" t="str">
        <f>CONCATENATE(Tbl_GEKA[[#This Row],[Thuis]]," - ",Tbl_GEKA[[#This Row],[Uit]],"- -&gt; ",Tbl_GEKA[[#This Row],[Opmerking]])</f>
        <v xml:space="preserve">G E K A  - - -&gt; </v>
      </c>
      <c r="K78" s="5">
        <f t="shared" si="1"/>
        <v>46331</v>
      </c>
      <c r="L78" s="130">
        <f>WEEKDAY(Tbl_GEKA[[#This Row],[Datum_GEKA]],11)</f>
        <v>2</v>
      </c>
      <c r="M78" s="130">
        <v>2</v>
      </c>
      <c r="N78" s="131"/>
      <c r="O78" s="132" t="s">
        <v>85</v>
      </c>
      <c r="P78" s="131" t="s">
        <v>214</v>
      </c>
    </row>
    <row r="79" spans="1:16" x14ac:dyDescent="0.25">
      <c r="A79" s="139">
        <v>46310</v>
      </c>
      <c r="B79" s="7">
        <v>4</v>
      </c>
      <c r="C79" s="7">
        <v>2</v>
      </c>
      <c r="E79" s="127" t="s">
        <v>85</v>
      </c>
      <c r="F79" s="3" t="s">
        <v>214</v>
      </c>
      <c r="G79" s="3"/>
      <c r="I79" s="4" t="str">
        <f>CONCATENATE(Tbl_GEKA[[#This Row],[Thuis]]," - ",Tbl_GEKA[[#This Row],[Uit]],"- -&gt; ",Tbl_GEKA[[#This Row],[Opmerking]])</f>
        <v xml:space="preserve">G E K A  - - -&gt; </v>
      </c>
      <c r="K79" s="5">
        <f t="shared" si="1"/>
        <v>46331</v>
      </c>
      <c r="L79" s="130">
        <f>WEEKDAY(Tbl_GEKA[[#This Row],[Datum_GEKA]],11)</f>
        <v>4</v>
      </c>
      <c r="M79" s="130">
        <v>3</v>
      </c>
      <c r="N79" s="131"/>
      <c r="O79" s="132" t="s">
        <v>85</v>
      </c>
      <c r="P79" s="131" t="s">
        <v>214</v>
      </c>
    </row>
    <row r="80" spans="1:16" x14ac:dyDescent="0.25">
      <c r="A80" s="139">
        <v>46310</v>
      </c>
      <c r="B80" s="7">
        <v>4</v>
      </c>
      <c r="C80" s="7">
        <v>5</v>
      </c>
      <c r="E80" s="127" t="s">
        <v>85</v>
      </c>
      <c r="F80" s="3" t="s">
        <v>214</v>
      </c>
      <c r="G80" s="3"/>
      <c r="I80" s="4" t="str">
        <f>CONCATENATE(Tbl_GEKA[[#This Row],[Thuis]]," - ",Tbl_GEKA[[#This Row],[Uit]],"- -&gt; ",Tbl_GEKA[[#This Row],[Opmerking]])</f>
        <v xml:space="preserve">G E K A  - - -&gt; </v>
      </c>
      <c r="K80" s="5">
        <f t="shared" si="1"/>
        <v>46331</v>
      </c>
      <c r="L80" s="130">
        <f>WEEKDAY(Tbl_GEKA[[#This Row],[Datum_GEKA]],11)</f>
        <v>4</v>
      </c>
      <c r="M80" s="130">
        <v>4</v>
      </c>
      <c r="N80" s="131"/>
      <c r="O80" s="132" t="s">
        <v>85</v>
      </c>
      <c r="P80" s="131" t="s">
        <v>214</v>
      </c>
    </row>
    <row r="81" spans="1:16" x14ac:dyDescent="0.25">
      <c r="A81" s="139">
        <v>46316</v>
      </c>
      <c r="B81" s="7">
        <f>WEEKDAY(Tbl_GEKA[[#This Row],[Datum_GEKA]],11)</f>
        <v>3</v>
      </c>
      <c r="C81" s="7">
        <v>1</v>
      </c>
      <c r="E81" s="127" t="s">
        <v>85</v>
      </c>
      <c r="F81" s="3" t="s">
        <v>245</v>
      </c>
      <c r="G81" s="3" t="s">
        <v>257</v>
      </c>
      <c r="H81" s="4" t="s">
        <v>248</v>
      </c>
      <c r="I81" s="4" t="str">
        <f>CONCATENATE(Tbl_GEKA[[#This Row],[Thuis]]," - ",Tbl_GEKA[[#This Row],[Uit]],"- -&gt; ",Tbl_GEKA[[#This Row],[Opmerking]])</f>
        <v xml:space="preserve"> Wildert 2 - De Spil - -&gt; B/N</v>
      </c>
      <c r="K81" s="5">
        <f t="shared" ref="K81" si="2">K76+7</f>
        <v>46331</v>
      </c>
      <c r="L81" s="130">
        <f>WEEKDAY(Tbl_GEKA[[#This Row],[Datum_GEKA]],11)</f>
        <v>3</v>
      </c>
      <c r="M81" s="130">
        <v>5</v>
      </c>
      <c r="N81" s="131"/>
      <c r="O81" s="132" t="s">
        <v>85</v>
      </c>
      <c r="P81" s="131" t="s">
        <v>214</v>
      </c>
    </row>
    <row r="82" spans="1:16" x14ac:dyDescent="0.25">
      <c r="A82" s="139">
        <v>46316</v>
      </c>
      <c r="B82" s="7">
        <f>WEEKDAY(Tbl_GEKA[[#This Row],[Datum_GEKA]],11)</f>
        <v>3</v>
      </c>
      <c r="C82" s="7">
        <v>2</v>
      </c>
      <c r="E82" s="127" t="s">
        <v>85</v>
      </c>
      <c r="F82" s="3" t="s">
        <v>245</v>
      </c>
      <c r="G82" s="3" t="s">
        <v>257</v>
      </c>
      <c r="H82" s="17" t="s">
        <v>248</v>
      </c>
      <c r="I82" s="4" t="str">
        <f>CONCATENATE(Tbl_GEKA[[#This Row],[Thuis]]," - ",Tbl_GEKA[[#This Row],[Uit]],"- -&gt; ",Tbl_GEKA[[#This Row],[Opmerking]])</f>
        <v xml:space="preserve"> Wildert 2 - De Spil - -&gt; B/N</v>
      </c>
      <c r="K82" s="5">
        <f t="shared" ref="K82:K145" si="3">K77+7</f>
        <v>46338</v>
      </c>
      <c r="L82" s="130">
        <f>WEEKDAY(Tbl_GEKA[[#This Row],[Datum_GEKA]],11)</f>
        <v>3</v>
      </c>
      <c r="M82" s="130">
        <v>1</v>
      </c>
      <c r="N82" s="131"/>
      <c r="O82" s="132" t="s">
        <v>85</v>
      </c>
      <c r="P82" s="131" t="s">
        <v>214</v>
      </c>
    </row>
    <row r="83" spans="1:16" x14ac:dyDescent="0.25">
      <c r="A83" s="139">
        <f>A79+7</f>
        <v>46317</v>
      </c>
      <c r="B83" s="7">
        <f>WEEKDAY(Tbl_GEKA[[#This Row],[Datum_GEKA]],11)</f>
        <v>4</v>
      </c>
      <c r="C83" s="7">
        <v>2</v>
      </c>
      <c r="E83" s="127" t="s">
        <v>85</v>
      </c>
      <c r="F83" s="3" t="s">
        <v>214</v>
      </c>
      <c r="G83" s="3"/>
      <c r="I83" s="4" t="str">
        <f>CONCATENATE(Tbl_GEKA[[#This Row],[Thuis]]," - ",Tbl_GEKA[[#This Row],[Uit]],"- -&gt; ",Tbl_GEKA[[#This Row],[Opmerking]])</f>
        <v xml:space="preserve">G E K A  - - -&gt; </v>
      </c>
      <c r="K83" s="5">
        <f t="shared" si="3"/>
        <v>46338</v>
      </c>
      <c r="L83" s="130">
        <f>WEEKDAY(Tbl_GEKA[[#This Row],[Datum_GEKA]],11)</f>
        <v>4</v>
      </c>
      <c r="M83" s="130">
        <v>2</v>
      </c>
      <c r="N83" s="131"/>
      <c r="O83" s="132" t="s">
        <v>85</v>
      </c>
      <c r="P83" s="131" t="s">
        <v>214</v>
      </c>
    </row>
    <row r="84" spans="1:16" x14ac:dyDescent="0.25">
      <c r="A84" s="139">
        <f>A80+7</f>
        <v>46317</v>
      </c>
      <c r="B84" s="7">
        <f>WEEKDAY(Tbl_GEKA[[#This Row],[Datum_GEKA]],11)</f>
        <v>4</v>
      </c>
      <c r="C84" s="7">
        <v>1</v>
      </c>
      <c r="E84" s="127" t="s">
        <v>85</v>
      </c>
      <c r="F84" s="3" t="s">
        <v>214</v>
      </c>
      <c r="G84" s="3"/>
      <c r="I84" s="4" t="str">
        <f>CONCATENATE(Tbl_GEKA[[#This Row],[Thuis]]," - ",Tbl_GEKA[[#This Row],[Uit]],"- -&gt; ",Tbl_GEKA[[#This Row],[Opmerking]])</f>
        <v xml:space="preserve">G E K A  - - -&gt; </v>
      </c>
      <c r="K84" s="5">
        <f t="shared" si="3"/>
        <v>46338</v>
      </c>
      <c r="L84" s="130">
        <f>WEEKDAY(Tbl_GEKA[[#This Row],[Datum_GEKA]],11)</f>
        <v>4</v>
      </c>
      <c r="M84" s="130">
        <v>3</v>
      </c>
      <c r="N84" s="131"/>
      <c r="O84" s="132" t="s">
        <v>85</v>
      </c>
      <c r="P84" s="131" t="s">
        <v>214</v>
      </c>
    </row>
    <row r="85" spans="1:16" x14ac:dyDescent="0.25">
      <c r="A85" s="139">
        <f>A81+7</f>
        <v>46323</v>
      </c>
      <c r="B85" s="7">
        <f>WEEKDAY(Tbl_GEKA[[#This Row],[Datum_GEKA]],11)</f>
        <v>3</v>
      </c>
      <c r="C85" s="7">
        <v>3</v>
      </c>
      <c r="E85" s="127" t="s">
        <v>85</v>
      </c>
      <c r="F85" s="3" t="s">
        <v>214</v>
      </c>
      <c r="G85" s="3"/>
      <c r="I85" s="4" t="str">
        <f>CONCATENATE(Tbl_GEKA[[#This Row],[Thuis]]," - ",Tbl_GEKA[[#This Row],[Uit]],"- -&gt; ",Tbl_GEKA[[#This Row],[Opmerking]])</f>
        <v xml:space="preserve">G E K A  - - -&gt; </v>
      </c>
      <c r="K85" s="5">
        <f t="shared" si="3"/>
        <v>46338</v>
      </c>
      <c r="L85" s="130">
        <f>WEEKDAY(Tbl_GEKA[[#This Row],[Datum_GEKA]],11)</f>
        <v>3</v>
      </c>
      <c r="M85" s="130">
        <v>4</v>
      </c>
      <c r="N85" s="131"/>
      <c r="O85" s="132" t="s">
        <v>85</v>
      </c>
      <c r="P85" s="131" t="s">
        <v>214</v>
      </c>
    </row>
    <row r="86" spans="1:16" x14ac:dyDescent="0.25">
      <c r="A86" s="139">
        <v>46317</v>
      </c>
      <c r="B86" s="7">
        <v>4</v>
      </c>
      <c r="C86" s="7">
        <v>4</v>
      </c>
      <c r="E86" s="127" t="s">
        <v>85</v>
      </c>
      <c r="F86" s="3" t="s">
        <v>214</v>
      </c>
      <c r="G86" s="3"/>
      <c r="I86" s="4" t="str">
        <f>CONCATENATE(Tbl_GEKA[[#This Row],[Thuis]]," - ",Tbl_GEKA[[#This Row],[Uit]],"- -&gt; ",Tbl_GEKA[[#This Row],[Opmerking]])</f>
        <v xml:space="preserve">G E K A  - - -&gt; </v>
      </c>
      <c r="K86" s="5">
        <f t="shared" si="3"/>
        <v>46338</v>
      </c>
      <c r="L86" s="130">
        <f>WEEKDAY(Tbl_GEKA[[#This Row],[Datum_GEKA]],11)</f>
        <v>4</v>
      </c>
      <c r="M86" s="130">
        <v>5</v>
      </c>
      <c r="N86" s="131"/>
      <c r="O86" s="132" t="s">
        <v>85</v>
      </c>
      <c r="P86" s="131" t="s">
        <v>214</v>
      </c>
    </row>
    <row r="87" spans="1:16" x14ac:dyDescent="0.25">
      <c r="A87" s="139">
        <v>46317</v>
      </c>
      <c r="B87" s="7">
        <v>4</v>
      </c>
      <c r="C87" s="7">
        <v>5</v>
      </c>
      <c r="E87" s="127" t="s">
        <v>85</v>
      </c>
      <c r="F87" s="3" t="s">
        <v>214</v>
      </c>
      <c r="G87" s="3"/>
      <c r="I87" s="4" t="str">
        <f>CONCATENATE(Tbl_GEKA[[#This Row],[Thuis]]," - ",Tbl_GEKA[[#This Row],[Uit]],"- -&gt; ",Tbl_GEKA[[#This Row],[Opmerking]])</f>
        <v xml:space="preserve">G E K A  - - -&gt; </v>
      </c>
      <c r="K87" s="5">
        <f t="shared" si="3"/>
        <v>46345</v>
      </c>
      <c r="L87" s="130">
        <f>WEEKDAY(Tbl_GEKA[[#This Row],[Datum_GEKA]],11)</f>
        <v>4</v>
      </c>
      <c r="M87" s="130">
        <v>1</v>
      </c>
      <c r="N87" s="131"/>
      <c r="O87" s="132" t="s">
        <v>85</v>
      </c>
      <c r="P87" s="131" t="s">
        <v>214</v>
      </c>
    </row>
    <row r="88" spans="1:16" x14ac:dyDescent="0.25">
      <c r="A88" s="141">
        <v>46318</v>
      </c>
      <c r="B88" s="7">
        <f>WEEKDAY(Tbl_GEKA[[#This Row],[Datum_GEKA]],11)</f>
        <v>5</v>
      </c>
      <c r="C88" s="7">
        <v>5</v>
      </c>
      <c r="E88" s="127" t="s">
        <v>85</v>
      </c>
      <c r="F88" s="3" t="s">
        <v>848</v>
      </c>
      <c r="G88" s="3" t="s">
        <v>849</v>
      </c>
      <c r="I88" s="4" t="str">
        <f>CONCATENATE(Tbl_GEKA[[#This Row],[Thuis]]," - ",Tbl_GEKA[[#This Row],[Uit]],"- -&gt; ",Tbl_GEKA[[#This Row],[Opmerking]])</f>
        <v xml:space="preserve">Les  -  - - Privé- -&gt; </v>
      </c>
      <c r="K88" s="5">
        <f t="shared" si="3"/>
        <v>46345</v>
      </c>
      <c r="L88" s="130">
        <f>WEEKDAY(Tbl_GEKA[[#This Row],[Datum_GEKA]],11)</f>
        <v>5</v>
      </c>
      <c r="M88" s="130">
        <v>2</v>
      </c>
      <c r="N88" s="131"/>
      <c r="O88" s="132" t="s">
        <v>85</v>
      </c>
      <c r="P88" s="131" t="s">
        <v>214</v>
      </c>
    </row>
    <row r="89" spans="1:16" x14ac:dyDescent="0.25">
      <c r="A89" s="141">
        <v>46318</v>
      </c>
      <c r="B89" s="7">
        <f>WEEKDAY(Tbl_GEKA[[#This Row],[Datum_GEKA]],11)</f>
        <v>5</v>
      </c>
      <c r="C89" s="7">
        <v>4</v>
      </c>
      <c r="E89" s="127" t="s">
        <v>85</v>
      </c>
      <c r="F89" s="3" t="s">
        <v>848</v>
      </c>
      <c r="G89" s="3" t="s">
        <v>849</v>
      </c>
      <c r="I89" s="4" t="str">
        <f>CONCATENATE(Tbl_GEKA[[#This Row],[Thuis]]," - ",Tbl_GEKA[[#This Row],[Uit]],"- -&gt; ",Tbl_GEKA[[#This Row],[Opmerking]])</f>
        <v xml:space="preserve">Les  -  - - Privé- -&gt; </v>
      </c>
      <c r="K89" s="5">
        <f t="shared" si="3"/>
        <v>46345</v>
      </c>
      <c r="L89" s="130">
        <f>WEEKDAY(Tbl_GEKA[[#This Row],[Datum_GEKA]],11)</f>
        <v>5</v>
      </c>
      <c r="M89" s="130">
        <v>3</v>
      </c>
      <c r="N89" s="131"/>
      <c r="O89" s="132" t="s">
        <v>85</v>
      </c>
      <c r="P89" s="131" t="s">
        <v>214</v>
      </c>
    </row>
    <row r="90" spans="1:16" x14ac:dyDescent="0.25">
      <c r="A90" s="142">
        <v>46318</v>
      </c>
      <c r="B90" s="130">
        <f>WEEKDAY(Tbl_GEKA[[#This Row],[Datum_GEKA]],11)</f>
        <v>5</v>
      </c>
      <c r="C90" s="130">
        <v>3</v>
      </c>
      <c r="D90" s="131"/>
      <c r="E90" s="128" t="s">
        <v>85</v>
      </c>
      <c r="F90" s="135" t="s">
        <v>848</v>
      </c>
      <c r="G90" s="135" t="s">
        <v>849</v>
      </c>
      <c r="H90" s="133"/>
      <c r="I90" s="134" t="str">
        <f>CONCATENATE(Tbl_GEKA[[#This Row],[Thuis]]," - ",Tbl_GEKA[[#This Row],[Uit]],"- -&gt; ",Tbl_GEKA[[#This Row],[Opmerking]])</f>
        <v xml:space="preserve">Les  -  - - Privé- -&gt; </v>
      </c>
      <c r="K90" s="5">
        <f t="shared" si="3"/>
        <v>46345</v>
      </c>
      <c r="L90" s="130">
        <f>WEEKDAY(Tbl_GEKA[[#This Row],[Datum_GEKA]],11)</f>
        <v>5</v>
      </c>
      <c r="M90" s="130">
        <v>4</v>
      </c>
      <c r="N90" s="131"/>
      <c r="O90" s="132" t="s">
        <v>85</v>
      </c>
      <c r="P90" s="131" t="s">
        <v>214</v>
      </c>
    </row>
    <row r="91" spans="1:16" x14ac:dyDescent="0.25">
      <c r="A91" s="140">
        <f>A87+7</f>
        <v>46324</v>
      </c>
      <c r="B91" s="130">
        <f>WEEKDAY(Tbl_GEKA[[#This Row],[Datum_GEKA]],11)</f>
        <v>4</v>
      </c>
      <c r="C91" s="130">
        <v>4</v>
      </c>
      <c r="D91" s="131"/>
      <c r="E91" s="128" t="s">
        <v>85</v>
      </c>
      <c r="F91" s="135" t="s">
        <v>214</v>
      </c>
      <c r="G91" s="135"/>
      <c r="H91" s="133"/>
      <c r="I91" s="134" t="str">
        <f>CONCATENATE(Tbl_GEKA[[#This Row],[Thuis]]," - ",Tbl_GEKA[[#This Row],[Uit]],"- -&gt; ",Tbl_GEKA[[#This Row],[Opmerking]])</f>
        <v xml:space="preserve">G E K A  - - -&gt; </v>
      </c>
      <c r="K91" s="5">
        <f t="shared" si="3"/>
        <v>46345</v>
      </c>
      <c r="L91" s="130">
        <f>WEEKDAY(Tbl_GEKA[[#This Row],[Datum_GEKA]],11)</f>
        <v>4</v>
      </c>
      <c r="M91" s="130">
        <v>5</v>
      </c>
      <c r="N91" s="131"/>
      <c r="O91" s="132" t="s">
        <v>85</v>
      </c>
      <c r="P91" s="131" t="s">
        <v>214</v>
      </c>
    </row>
    <row r="92" spans="1:16" x14ac:dyDescent="0.25">
      <c r="A92" s="140">
        <f>A88+7</f>
        <v>46325</v>
      </c>
      <c r="B92" s="130">
        <f>WEEKDAY(Tbl_GEKA[[#This Row],[Datum_GEKA]],11)</f>
        <v>5</v>
      </c>
      <c r="C92" s="130">
        <v>1</v>
      </c>
      <c r="D92" s="131"/>
      <c r="E92" s="128" t="s">
        <v>85</v>
      </c>
      <c r="F92" s="135" t="s">
        <v>214</v>
      </c>
      <c r="G92" s="135"/>
      <c r="H92" s="133"/>
      <c r="I92" s="134" t="str">
        <f>CONCATENATE(Tbl_GEKA[[#This Row],[Thuis]]," - ",Tbl_GEKA[[#This Row],[Uit]],"- -&gt; ",Tbl_GEKA[[#This Row],[Opmerking]])</f>
        <v xml:space="preserve">G E K A  - - -&gt; </v>
      </c>
      <c r="K92" s="5">
        <f t="shared" si="3"/>
        <v>46352</v>
      </c>
      <c r="L92" s="130">
        <f>WEEKDAY(Tbl_GEKA[[#This Row],[Datum_GEKA]],11)</f>
        <v>5</v>
      </c>
      <c r="M92" s="130">
        <v>1</v>
      </c>
      <c r="N92" s="131"/>
      <c r="O92" s="132" t="s">
        <v>85</v>
      </c>
      <c r="P92" s="131" t="s">
        <v>214</v>
      </c>
    </row>
    <row r="93" spans="1:16" x14ac:dyDescent="0.25">
      <c r="A93" s="140">
        <f>A89+7</f>
        <v>46325</v>
      </c>
      <c r="B93" s="130">
        <f>WEEKDAY(Tbl_GEKA[[#This Row],[Datum_GEKA]],11)</f>
        <v>5</v>
      </c>
      <c r="C93" s="130">
        <v>2</v>
      </c>
      <c r="D93" s="131"/>
      <c r="E93" s="128" t="s">
        <v>85</v>
      </c>
      <c r="F93" s="135" t="s">
        <v>214</v>
      </c>
      <c r="G93" s="135"/>
      <c r="H93" s="133"/>
      <c r="I93" s="134" t="str">
        <f>CONCATENATE(Tbl_GEKA[[#This Row],[Thuis]]," - ",Tbl_GEKA[[#This Row],[Uit]],"- -&gt; ",Tbl_GEKA[[#This Row],[Opmerking]])</f>
        <v xml:space="preserve">G E K A  - - -&gt; </v>
      </c>
      <c r="K93" s="5">
        <f t="shared" si="3"/>
        <v>46352</v>
      </c>
      <c r="L93" s="130">
        <f>WEEKDAY(Tbl_GEKA[[#This Row],[Datum_GEKA]],11)</f>
        <v>5</v>
      </c>
      <c r="M93" s="130">
        <v>2</v>
      </c>
      <c r="N93" s="131"/>
      <c r="O93" s="132" t="s">
        <v>85</v>
      </c>
      <c r="P93" s="131" t="s">
        <v>214</v>
      </c>
    </row>
    <row r="94" spans="1:16" x14ac:dyDescent="0.25">
      <c r="A94" s="140">
        <f>A90+7</f>
        <v>46325</v>
      </c>
      <c r="B94" s="130">
        <f>WEEKDAY(Tbl_GEKA[[#This Row],[Datum_GEKA]],11)</f>
        <v>5</v>
      </c>
      <c r="C94" s="130">
        <v>3</v>
      </c>
      <c r="D94" s="131"/>
      <c r="E94" s="128" t="s">
        <v>85</v>
      </c>
      <c r="F94" s="135" t="s">
        <v>214</v>
      </c>
      <c r="G94" s="135"/>
      <c r="H94" s="133"/>
      <c r="I94" s="134" t="str">
        <f>CONCATENATE(Tbl_GEKA[[#This Row],[Thuis]]," - ",Tbl_GEKA[[#This Row],[Uit]],"- -&gt; ",Tbl_GEKA[[#This Row],[Opmerking]])</f>
        <v xml:space="preserve">G E K A  - - -&gt; </v>
      </c>
      <c r="K94" s="5">
        <f t="shared" si="3"/>
        <v>46352</v>
      </c>
      <c r="L94" s="130">
        <f>WEEKDAY(Tbl_GEKA[[#This Row],[Datum_GEKA]],11)</f>
        <v>5</v>
      </c>
      <c r="M94" s="130">
        <v>3</v>
      </c>
      <c r="N94" s="131"/>
      <c r="O94" s="132" t="s">
        <v>85</v>
      </c>
      <c r="P94" s="131" t="s">
        <v>214</v>
      </c>
    </row>
    <row r="95" spans="1:16" x14ac:dyDescent="0.25">
      <c r="A95" s="140">
        <v>46324</v>
      </c>
      <c r="B95" s="7">
        <v>4</v>
      </c>
      <c r="C95" s="130">
        <v>5</v>
      </c>
      <c r="D95" s="131"/>
      <c r="E95" s="128" t="s">
        <v>85</v>
      </c>
      <c r="F95" s="135" t="s">
        <v>214</v>
      </c>
      <c r="G95" s="3"/>
      <c r="I95" s="4" t="str">
        <f>CONCATENATE(Tbl_GEKA[[#This Row],[Thuis]]," - ",Tbl_GEKA[[#This Row],[Uit]],"- -&gt; ",Tbl_GEKA[[#This Row],[Opmerking]])</f>
        <v xml:space="preserve">G E K A  - - -&gt; </v>
      </c>
      <c r="K95" s="5">
        <f t="shared" si="3"/>
        <v>46352</v>
      </c>
      <c r="L95" s="130">
        <f>WEEKDAY(Tbl_GEKA[[#This Row],[Datum_GEKA]],11)</f>
        <v>4</v>
      </c>
      <c r="M95" s="130">
        <v>4</v>
      </c>
      <c r="N95" s="131"/>
      <c r="O95" s="132" t="s">
        <v>85</v>
      </c>
      <c r="P95" s="131" t="s">
        <v>214</v>
      </c>
    </row>
    <row r="96" spans="1:16" x14ac:dyDescent="0.25">
      <c r="A96" s="140">
        <v>46329</v>
      </c>
      <c r="B96" s="7">
        <f>WEEKDAY(Tbl_GEKA[[#This Row],[Datum_GEKA]],11)</f>
        <v>2</v>
      </c>
      <c r="C96" s="130">
        <v>1</v>
      </c>
      <c r="D96" s="131"/>
      <c r="E96" s="128" t="s">
        <v>85</v>
      </c>
      <c r="F96" s="135" t="s">
        <v>245</v>
      </c>
      <c r="G96" s="3" t="s">
        <v>256</v>
      </c>
      <c r="H96" s="4" t="s">
        <v>248</v>
      </c>
      <c r="I96" s="4" t="str">
        <f>CONCATENATE(Tbl_GEKA[[#This Row],[Thuis]]," - ",Tbl_GEKA[[#This Row],[Uit]],"- -&gt; ",Tbl_GEKA[[#This Row],[Opmerking]])</f>
        <v xml:space="preserve"> Wildert 2 - Kerkuilen - -&gt; B/N</v>
      </c>
      <c r="K96" s="5">
        <f t="shared" si="3"/>
        <v>46352</v>
      </c>
      <c r="L96" s="130">
        <f>WEEKDAY(Tbl_GEKA[[#This Row],[Datum_GEKA]],11)</f>
        <v>2</v>
      </c>
      <c r="M96" s="130">
        <v>5</v>
      </c>
      <c r="N96" s="131"/>
      <c r="O96" s="132" t="s">
        <v>85</v>
      </c>
      <c r="P96" s="131" t="s">
        <v>214</v>
      </c>
    </row>
    <row r="97" spans="1:16" x14ac:dyDescent="0.25">
      <c r="A97" s="140">
        <v>46329</v>
      </c>
      <c r="B97" s="7">
        <f>WEEKDAY(Tbl_GEKA[[#This Row],[Datum_GEKA]],11)</f>
        <v>2</v>
      </c>
      <c r="C97" s="130">
        <v>2</v>
      </c>
      <c r="D97" s="131"/>
      <c r="E97" s="128" t="s">
        <v>85</v>
      </c>
      <c r="F97" s="135" t="s">
        <v>245</v>
      </c>
      <c r="G97" s="3" t="s">
        <v>256</v>
      </c>
      <c r="H97" s="17" t="s">
        <v>248</v>
      </c>
      <c r="I97" s="4" t="str">
        <f>CONCATENATE(Tbl_GEKA[[#This Row],[Thuis]]," - ",Tbl_GEKA[[#This Row],[Uit]],"- -&gt; ",Tbl_GEKA[[#This Row],[Opmerking]])</f>
        <v xml:space="preserve"> Wildert 2 - Kerkuilen - -&gt; B/N</v>
      </c>
      <c r="K97" s="5">
        <f t="shared" si="3"/>
        <v>46359</v>
      </c>
      <c r="L97" s="130">
        <f>WEEKDAY(Tbl_GEKA[[#This Row],[Datum_GEKA]],11)</f>
        <v>2</v>
      </c>
      <c r="M97" s="130">
        <v>1</v>
      </c>
      <c r="N97" s="131"/>
      <c r="O97" s="132" t="s">
        <v>85</v>
      </c>
      <c r="P97" s="131" t="s">
        <v>214</v>
      </c>
    </row>
    <row r="98" spans="1:16" ht="15.75" x14ac:dyDescent="0.25">
      <c r="A98" s="143">
        <v>46330</v>
      </c>
      <c r="B98" s="7">
        <f>WEEKDAY(Tbl_GEKA[[#This Row],[Datum_GEKA]],11)</f>
        <v>3</v>
      </c>
      <c r="C98" s="130">
        <v>5</v>
      </c>
      <c r="D98" s="131"/>
      <c r="E98" s="128" t="s">
        <v>85</v>
      </c>
      <c r="F98" s="135" t="s">
        <v>848</v>
      </c>
      <c r="G98" s="3" t="s">
        <v>849</v>
      </c>
      <c r="I98" s="4" t="str">
        <f>CONCATENATE(Tbl_GEKA[[#This Row],[Thuis]]," - ",Tbl_GEKA[[#This Row],[Uit]],"- -&gt; ",Tbl_GEKA[[#This Row],[Opmerking]])</f>
        <v xml:space="preserve">Les  -  - - Privé- -&gt; </v>
      </c>
      <c r="K98" s="5">
        <f t="shared" si="3"/>
        <v>46359</v>
      </c>
      <c r="L98" s="130">
        <f>WEEKDAY(Tbl_GEKA[[#This Row],[Datum_GEKA]],11)</f>
        <v>3</v>
      </c>
      <c r="M98" s="130">
        <v>2</v>
      </c>
      <c r="N98" s="131"/>
      <c r="O98" s="132" t="s">
        <v>85</v>
      </c>
      <c r="P98" s="131" t="s">
        <v>214</v>
      </c>
    </row>
    <row r="99" spans="1:16" ht="15.75" x14ac:dyDescent="0.25">
      <c r="A99" s="143">
        <v>46330</v>
      </c>
      <c r="B99" s="7">
        <f>WEEKDAY(Tbl_GEKA[[#This Row],[Datum_GEKA]],11)</f>
        <v>3</v>
      </c>
      <c r="C99" s="130">
        <v>4</v>
      </c>
      <c r="D99" s="131"/>
      <c r="E99" s="128" t="s">
        <v>85</v>
      </c>
      <c r="F99" s="135" t="s">
        <v>848</v>
      </c>
      <c r="G99" s="3" t="s">
        <v>849</v>
      </c>
      <c r="I99" s="4" t="str">
        <f>CONCATENATE(Tbl_GEKA[[#This Row],[Thuis]]," - ",Tbl_GEKA[[#This Row],[Uit]],"- -&gt; ",Tbl_GEKA[[#This Row],[Opmerking]])</f>
        <v xml:space="preserve">Les  -  - - Privé- -&gt; </v>
      </c>
      <c r="K99" s="5">
        <f t="shared" si="3"/>
        <v>46359</v>
      </c>
      <c r="L99" s="130">
        <f>WEEKDAY(Tbl_GEKA[[#This Row],[Datum_GEKA]],11)</f>
        <v>3</v>
      </c>
      <c r="M99" s="130">
        <v>3</v>
      </c>
      <c r="N99" s="131"/>
      <c r="O99" s="132" t="s">
        <v>85</v>
      </c>
      <c r="P99" s="131" t="s">
        <v>214</v>
      </c>
    </row>
    <row r="100" spans="1:16" ht="15.75" x14ac:dyDescent="0.25">
      <c r="A100" s="143">
        <v>46330</v>
      </c>
      <c r="B100" s="7">
        <f>WEEKDAY(Tbl_GEKA[[#This Row],[Datum_GEKA]],11)</f>
        <v>3</v>
      </c>
      <c r="C100" s="130">
        <v>3</v>
      </c>
      <c r="D100" s="131"/>
      <c r="E100" s="128" t="s">
        <v>85</v>
      </c>
      <c r="F100" s="135" t="s">
        <v>848</v>
      </c>
      <c r="G100" s="3" t="s">
        <v>849</v>
      </c>
      <c r="I100" s="4" t="str">
        <f>CONCATENATE(Tbl_GEKA[[#This Row],[Thuis]]," - ",Tbl_GEKA[[#This Row],[Uit]],"- -&gt; ",Tbl_GEKA[[#This Row],[Opmerking]])</f>
        <v xml:space="preserve">Les  -  - - Privé- -&gt; </v>
      </c>
      <c r="K100" s="5">
        <f t="shared" si="3"/>
        <v>46359</v>
      </c>
      <c r="L100" s="130">
        <f>WEEKDAY(Tbl_GEKA[[#This Row],[Datum_GEKA]],11)</f>
        <v>3</v>
      </c>
      <c r="M100" s="130">
        <v>4</v>
      </c>
      <c r="N100" s="131"/>
      <c r="O100" s="132" t="s">
        <v>85</v>
      </c>
      <c r="P100" s="131" t="s">
        <v>214</v>
      </c>
    </row>
    <row r="101" spans="1:16" x14ac:dyDescent="0.25">
      <c r="A101" s="140">
        <f>A97+7</f>
        <v>46336</v>
      </c>
      <c r="B101" s="7">
        <f>WEEKDAY(Tbl_GEKA[[#This Row],[Datum_GEKA]],11)</f>
        <v>2</v>
      </c>
      <c r="C101" s="130">
        <v>3</v>
      </c>
      <c r="D101" s="131"/>
      <c r="E101" s="128" t="s">
        <v>85</v>
      </c>
      <c r="F101" s="135" t="s">
        <v>214</v>
      </c>
      <c r="G101" s="3"/>
      <c r="I101" s="4" t="str">
        <f>CONCATENATE(Tbl_GEKA[[#This Row],[Thuis]]," - ",Tbl_GEKA[[#This Row],[Uit]],"- -&gt; ",Tbl_GEKA[[#This Row],[Opmerking]])</f>
        <v xml:space="preserve">G E K A  - - -&gt; </v>
      </c>
      <c r="K101" s="5">
        <f t="shared" si="3"/>
        <v>46359</v>
      </c>
      <c r="L101" s="130">
        <f>WEEKDAY(Tbl_GEKA[[#This Row],[Datum_GEKA]],11)</f>
        <v>2</v>
      </c>
      <c r="M101" s="130">
        <v>5</v>
      </c>
      <c r="N101" s="131"/>
      <c r="O101" s="132" t="s">
        <v>85</v>
      </c>
      <c r="P101" s="131" t="s">
        <v>214</v>
      </c>
    </row>
    <row r="102" spans="1:16" x14ac:dyDescent="0.25">
      <c r="A102" s="140">
        <f>A98+7</f>
        <v>46337</v>
      </c>
      <c r="B102" s="7">
        <f>WEEKDAY(Tbl_GEKA[[#This Row],[Datum_GEKA]],11)</f>
        <v>3</v>
      </c>
      <c r="C102" s="130">
        <v>4</v>
      </c>
      <c r="D102" s="131"/>
      <c r="E102" s="128" t="s">
        <v>85</v>
      </c>
      <c r="F102" s="135" t="s">
        <v>214</v>
      </c>
      <c r="G102" s="3"/>
      <c r="I102" s="4" t="str">
        <f>CONCATENATE(Tbl_GEKA[[#This Row],[Thuis]]," - ",Tbl_GEKA[[#This Row],[Uit]],"- -&gt; ",Tbl_GEKA[[#This Row],[Opmerking]])</f>
        <v xml:space="preserve">G E K A  - - -&gt; </v>
      </c>
      <c r="K102" s="5">
        <f t="shared" si="3"/>
        <v>46366</v>
      </c>
      <c r="L102" s="130">
        <f>WEEKDAY(Tbl_GEKA[[#This Row],[Datum_GEKA]],11)</f>
        <v>3</v>
      </c>
      <c r="M102" s="130">
        <v>1</v>
      </c>
      <c r="N102" s="131"/>
      <c r="O102" s="132" t="s">
        <v>85</v>
      </c>
      <c r="P102" s="131" t="s">
        <v>214</v>
      </c>
    </row>
    <row r="103" spans="1:16" x14ac:dyDescent="0.25">
      <c r="A103" s="140">
        <f>A99+7</f>
        <v>46337</v>
      </c>
      <c r="B103" s="7">
        <f>WEEKDAY(Tbl_GEKA[[#This Row],[Datum_GEKA]],11)</f>
        <v>3</v>
      </c>
      <c r="C103" s="130">
        <v>1</v>
      </c>
      <c r="D103" s="131"/>
      <c r="E103" s="128" t="s">
        <v>85</v>
      </c>
      <c r="F103" s="135" t="s">
        <v>214</v>
      </c>
      <c r="G103" s="3"/>
      <c r="I103" s="4" t="str">
        <f>CONCATENATE(Tbl_GEKA[[#This Row],[Thuis]]," - ",Tbl_GEKA[[#This Row],[Uit]],"- -&gt; ",Tbl_GEKA[[#This Row],[Opmerking]])</f>
        <v xml:space="preserve">G E K A  - - -&gt; </v>
      </c>
      <c r="K103" s="5">
        <f t="shared" si="3"/>
        <v>46366</v>
      </c>
      <c r="L103" s="130">
        <f>WEEKDAY(Tbl_GEKA[[#This Row],[Datum_GEKA]],11)</f>
        <v>3</v>
      </c>
      <c r="M103" s="130">
        <v>2</v>
      </c>
      <c r="N103" s="131"/>
      <c r="O103" s="132" t="s">
        <v>85</v>
      </c>
      <c r="P103" s="131" t="s">
        <v>214</v>
      </c>
    </row>
    <row r="104" spans="1:16" x14ac:dyDescent="0.25">
      <c r="A104" s="140">
        <v>46331</v>
      </c>
      <c r="B104" s="7">
        <v>4</v>
      </c>
      <c r="C104" s="130">
        <v>2</v>
      </c>
      <c r="D104" s="131"/>
      <c r="E104" s="128" t="s">
        <v>85</v>
      </c>
      <c r="F104" s="135" t="s">
        <v>214</v>
      </c>
      <c r="G104" s="3"/>
      <c r="I104" s="4" t="str">
        <f>CONCATENATE(Tbl_GEKA[[#This Row],[Thuis]]," - ",Tbl_GEKA[[#This Row],[Uit]],"- -&gt; ",Tbl_GEKA[[#This Row],[Opmerking]])</f>
        <v xml:space="preserve">G E K A  - - -&gt; </v>
      </c>
      <c r="K104" s="5">
        <f t="shared" si="3"/>
        <v>46366</v>
      </c>
      <c r="L104" s="130">
        <f>WEEKDAY(Tbl_GEKA[[#This Row],[Datum_GEKA]],11)</f>
        <v>4</v>
      </c>
      <c r="M104" s="130">
        <v>3</v>
      </c>
      <c r="N104" s="131"/>
      <c r="O104" s="132" t="s">
        <v>85</v>
      </c>
      <c r="P104" s="131" t="s">
        <v>214</v>
      </c>
    </row>
    <row r="105" spans="1:16" x14ac:dyDescent="0.25">
      <c r="A105" s="140">
        <v>46331</v>
      </c>
      <c r="B105" s="7">
        <v>4</v>
      </c>
      <c r="C105" s="130">
        <v>5</v>
      </c>
      <c r="D105" s="131"/>
      <c r="E105" s="128" t="s">
        <v>85</v>
      </c>
      <c r="F105" s="135" t="s">
        <v>214</v>
      </c>
      <c r="G105" s="3"/>
      <c r="I105" s="4" t="str">
        <f>CONCATENATE(Tbl_GEKA[[#This Row],[Thuis]]," - ",Tbl_GEKA[[#This Row],[Uit]],"- -&gt; ",Tbl_GEKA[[#This Row],[Opmerking]])</f>
        <v xml:space="preserve">G E K A  - - -&gt; </v>
      </c>
      <c r="K105" s="5">
        <f t="shared" si="3"/>
        <v>46366</v>
      </c>
      <c r="L105" s="130">
        <f>WEEKDAY(Tbl_GEKA[[#This Row],[Datum_GEKA]],11)</f>
        <v>4</v>
      </c>
      <c r="M105" s="130">
        <v>4</v>
      </c>
      <c r="N105" s="131"/>
      <c r="O105" s="132" t="s">
        <v>85</v>
      </c>
      <c r="P105" s="131" t="s">
        <v>214</v>
      </c>
    </row>
    <row r="106" spans="1:16" x14ac:dyDescent="0.25">
      <c r="A106" s="140">
        <v>46336</v>
      </c>
      <c r="B106" s="7">
        <f>WEEKDAY(Tbl_GEKA[[#This Row],[Datum_GEKA]],11)</f>
        <v>2</v>
      </c>
      <c r="C106" s="130">
        <v>1</v>
      </c>
      <c r="D106" s="131"/>
      <c r="E106" s="128" t="s">
        <v>85</v>
      </c>
      <c r="F106" s="135" t="s">
        <v>145</v>
      </c>
      <c r="G106" s="3" t="s">
        <v>255</v>
      </c>
      <c r="H106" s="4" t="s">
        <v>172</v>
      </c>
      <c r="I106" s="4" t="str">
        <f>CONCATENATE(Tbl_GEKA[[#This Row],[Thuis]]," - ",Tbl_GEKA[[#This Row],[Uit]],"- -&gt; ",Tbl_GEKA[[#This Row],[Opmerking]])</f>
        <v>Wildert 2 - Nispen - -&gt; GSE</v>
      </c>
      <c r="K106" s="5">
        <f t="shared" si="3"/>
        <v>46366</v>
      </c>
      <c r="L106" s="130">
        <f>WEEKDAY(Tbl_GEKA[[#This Row],[Datum_GEKA]],11)</f>
        <v>2</v>
      </c>
      <c r="M106" s="130">
        <v>5</v>
      </c>
      <c r="N106" s="131"/>
      <c r="O106" s="132" t="s">
        <v>85</v>
      </c>
      <c r="P106" s="131" t="s">
        <v>214</v>
      </c>
    </row>
    <row r="107" spans="1:16" x14ac:dyDescent="0.25">
      <c r="A107" s="140">
        <v>46336</v>
      </c>
      <c r="B107" s="7">
        <f>WEEKDAY(Tbl_GEKA[[#This Row],[Datum_GEKA]],11)</f>
        <v>2</v>
      </c>
      <c r="C107" s="130">
        <v>2</v>
      </c>
      <c r="D107" s="131"/>
      <c r="E107" s="128" t="s">
        <v>85</v>
      </c>
      <c r="F107" s="135" t="s">
        <v>145</v>
      </c>
      <c r="G107" s="3" t="s">
        <v>255</v>
      </c>
      <c r="H107" s="17" t="s">
        <v>172</v>
      </c>
      <c r="I107" s="4" t="str">
        <f>CONCATENATE(Tbl_GEKA[[#This Row],[Thuis]]," - ",Tbl_GEKA[[#This Row],[Uit]],"- -&gt; ",Tbl_GEKA[[#This Row],[Opmerking]])</f>
        <v>Wildert 2 - Nispen - -&gt; GSE</v>
      </c>
      <c r="K107" s="5">
        <f t="shared" si="3"/>
        <v>46373</v>
      </c>
      <c r="L107" s="130">
        <f>WEEKDAY(Tbl_GEKA[[#This Row],[Datum_GEKA]],11)</f>
        <v>2</v>
      </c>
      <c r="M107" s="130">
        <v>1</v>
      </c>
      <c r="N107" s="131"/>
      <c r="O107" s="132" t="s">
        <v>85</v>
      </c>
      <c r="P107" s="131" t="s">
        <v>214</v>
      </c>
    </row>
    <row r="108" spans="1:16" x14ac:dyDescent="0.25">
      <c r="A108" s="140">
        <f>A104+7</f>
        <v>46338</v>
      </c>
      <c r="B108" s="7">
        <f>WEEKDAY(Tbl_GEKA[[#This Row],[Datum_GEKA]],11)</f>
        <v>4</v>
      </c>
      <c r="C108" s="130">
        <v>2</v>
      </c>
      <c r="D108" s="131"/>
      <c r="E108" s="128" t="s">
        <v>85</v>
      </c>
      <c r="F108" s="135" t="s">
        <v>214</v>
      </c>
      <c r="G108" s="3"/>
      <c r="I108" s="4" t="str">
        <f>CONCATENATE(Tbl_GEKA[[#This Row],[Thuis]]," - ",Tbl_GEKA[[#This Row],[Uit]],"- -&gt; ",Tbl_GEKA[[#This Row],[Opmerking]])</f>
        <v xml:space="preserve">G E K A  - - -&gt; </v>
      </c>
      <c r="K108" s="5">
        <f t="shared" si="3"/>
        <v>46373</v>
      </c>
      <c r="L108" s="130">
        <f>WEEKDAY(Tbl_GEKA[[#This Row],[Datum_GEKA]],11)</f>
        <v>4</v>
      </c>
      <c r="M108" s="130">
        <v>2</v>
      </c>
      <c r="N108" s="131"/>
      <c r="O108" s="132" t="s">
        <v>85</v>
      </c>
      <c r="P108" s="131" t="s">
        <v>214</v>
      </c>
    </row>
    <row r="109" spans="1:16" x14ac:dyDescent="0.25">
      <c r="A109" s="140">
        <f>A105+7</f>
        <v>46338</v>
      </c>
      <c r="B109" s="7">
        <f>WEEKDAY(Tbl_GEKA[[#This Row],[Datum_GEKA]],11)</f>
        <v>4</v>
      </c>
      <c r="C109" s="130">
        <v>1</v>
      </c>
      <c r="D109" s="131"/>
      <c r="E109" s="128" t="s">
        <v>85</v>
      </c>
      <c r="F109" s="135" t="s">
        <v>214</v>
      </c>
      <c r="G109" s="3"/>
      <c r="I109" s="4" t="str">
        <f>CONCATENATE(Tbl_GEKA[[#This Row],[Thuis]]," - ",Tbl_GEKA[[#This Row],[Uit]],"- -&gt; ",Tbl_GEKA[[#This Row],[Opmerking]])</f>
        <v xml:space="preserve">G E K A  - - -&gt; </v>
      </c>
      <c r="K109" s="5">
        <f t="shared" si="3"/>
        <v>46373</v>
      </c>
      <c r="L109" s="130">
        <f>WEEKDAY(Tbl_GEKA[[#This Row],[Datum_GEKA]],11)</f>
        <v>4</v>
      </c>
      <c r="M109" s="130">
        <v>3</v>
      </c>
      <c r="N109" s="131"/>
      <c r="O109" s="132" t="s">
        <v>85</v>
      </c>
      <c r="P109" s="131" t="s">
        <v>214</v>
      </c>
    </row>
    <row r="110" spans="1:16" x14ac:dyDescent="0.25">
      <c r="A110" s="140">
        <f>A106+7</f>
        <v>46343</v>
      </c>
      <c r="B110" s="7">
        <f>WEEKDAY(Tbl_GEKA[[#This Row],[Datum_GEKA]],11)</f>
        <v>2</v>
      </c>
      <c r="C110" s="130">
        <v>3</v>
      </c>
      <c r="D110" s="131"/>
      <c r="E110" s="128" t="s">
        <v>85</v>
      </c>
      <c r="F110" s="135" t="s">
        <v>214</v>
      </c>
      <c r="G110" s="3"/>
      <c r="I110" s="4" t="str">
        <f>CONCATENATE(Tbl_GEKA[[#This Row],[Thuis]]," - ",Tbl_GEKA[[#This Row],[Uit]],"- -&gt; ",Tbl_GEKA[[#This Row],[Opmerking]])</f>
        <v xml:space="preserve">G E K A  - - -&gt; </v>
      </c>
      <c r="K110" s="5">
        <f t="shared" si="3"/>
        <v>46373</v>
      </c>
      <c r="L110" s="130">
        <f>WEEKDAY(Tbl_GEKA[[#This Row],[Datum_GEKA]],11)</f>
        <v>2</v>
      </c>
      <c r="M110" s="130">
        <v>4</v>
      </c>
      <c r="N110" s="131"/>
      <c r="O110" s="132" t="s">
        <v>85</v>
      </c>
      <c r="P110" s="131" t="s">
        <v>214</v>
      </c>
    </row>
    <row r="111" spans="1:16" x14ac:dyDescent="0.25">
      <c r="A111" s="140">
        <v>46338</v>
      </c>
      <c r="B111" s="7">
        <v>4</v>
      </c>
      <c r="C111" s="130">
        <v>4</v>
      </c>
      <c r="D111" s="131"/>
      <c r="E111" s="128" t="s">
        <v>85</v>
      </c>
      <c r="F111" s="135" t="s">
        <v>214</v>
      </c>
      <c r="G111" s="3"/>
      <c r="I111" s="4" t="str">
        <f>CONCATENATE(Tbl_GEKA[[#This Row],[Thuis]]," - ",Tbl_GEKA[[#This Row],[Uit]],"- -&gt; ",Tbl_GEKA[[#This Row],[Opmerking]])</f>
        <v xml:space="preserve">G E K A  - - -&gt; </v>
      </c>
      <c r="K111" s="5">
        <f t="shared" si="3"/>
        <v>46373</v>
      </c>
      <c r="L111" s="130">
        <f>WEEKDAY(Tbl_GEKA[[#This Row],[Datum_GEKA]],11)</f>
        <v>4</v>
      </c>
      <c r="M111" s="130">
        <v>5</v>
      </c>
      <c r="N111" s="131"/>
      <c r="O111" s="132" t="s">
        <v>85</v>
      </c>
      <c r="P111" s="131" t="s">
        <v>214</v>
      </c>
    </row>
    <row r="112" spans="1:16" x14ac:dyDescent="0.25">
      <c r="A112" s="140">
        <v>46338</v>
      </c>
      <c r="B112" s="7">
        <v>4</v>
      </c>
      <c r="C112" s="130">
        <v>5</v>
      </c>
      <c r="D112" s="131"/>
      <c r="E112" s="128" t="s">
        <v>85</v>
      </c>
      <c r="F112" s="135" t="s">
        <v>214</v>
      </c>
      <c r="G112" s="3"/>
      <c r="I112" s="4" t="str">
        <f>CONCATENATE(Tbl_GEKA[[#This Row],[Thuis]]," - ",Tbl_GEKA[[#This Row],[Uit]],"- -&gt; ",Tbl_GEKA[[#This Row],[Opmerking]])</f>
        <v xml:space="preserve">G E K A  - - -&gt; </v>
      </c>
      <c r="K112" s="5">
        <f t="shared" si="3"/>
        <v>46380</v>
      </c>
      <c r="L112" s="130">
        <f>WEEKDAY(Tbl_GEKA[[#This Row],[Datum_GEKA]],11)</f>
        <v>4</v>
      </c>
      <c r="M112" s="130">
        <v>1</v>
      </c>
      <c r="N112" s="131"/>
      <c r="O112" s="132" t="s">
        <v>85</v>
      </c>
      <c r="P112" s="131" t="s">
        <v>214</v>
      </c>
    </row>
    <row r="113" spans="1:16" x14ac:dyDescent="0.25">
      <c r="A113" s="140">
        <v>46340</v>
      </c>
      <c r="B113" s="7">
        <v>6</v>
      </c>
      <c r="C113" s="130">
        <v>1</v>
      </c>
      <c r="D113" s="131"/>
      <c r="E113" s="128" t="s">
        <v>85</v>
      </c>
      <c r="F113" s="135" t="s">
        <v>215</v>
      </c>
      <c r="G113" s="3" t="s">
        <v>215</v>
      </c>
      <c r="I113" s="4" t="str">
        <f>CONCATENATE(Tbl_GEKA[[#This Row],[Thuis]]," - ",Tbl_GEKA[[#This Row],[Uit]],"- -&gt; ",Tbl_GEKA[[#This Row],[Opmerking]])</f>
        <v xml:space="preserve">NK Hr-Rail - BC-Spoor Antwerpen- -&gt;  - NK Hr-Rail - BC-Spoor Antwerpen- -&gt; - -&gt; </v>
      </c>
      <c r="K113" s="5">
        <f t="shared" si="3"/>
        <v>46380</v>
      </c>
      <c r="L113" s="130">
        <f>WEEKDAY(Tbl_GEKA[[#This Row],[Datum_GEKA]],11)</f>
        <v>6</v>
      </c>
      <c r="M113" s="130">
        <v>2</v>
      </c>
      <c r="N113" s="131"/>
      <c r="O113" s="132" t="s">
        <v>85</v>
      </c>
      <c r="P113" s="131" t="s">
        <v>214</v>
      </c>
    </row>
    <row r="114" spans="1:16" x14ac:dyDescent="0.25">
      <c r="A114" s="140">
        <v>46340</v>
      </c>
      <c r="B114" s="7">
        <v>6</v>
      </c>
      <c r="C114" s="130">
        <v>2</v>
      </c>
      <c r="D114" s="131"/>
      <c r="E114" s="128" t="s">
        <v>85</v>
      </c>
      <c r="F114" s="135" t="s">
        <v>215</v>
      </c>
      <c r="G114" s="3" t="s">
        <v>215</v>
      </c>
      <c r="I114" s="4" t="str">
        <f>CONCATENATE(Tbl_GEKA[[#This Row],[Thuis]]," - ",Tbl_GEKA[[#This Row],[Uit]],"- -&gt; ",Tbl_GEKA[[#This Row],[Opmerking]])</f>
        <v xml:space="preserve">NK Hr-Rail - BC-Spoor Antwerpen- -&gt;  - NK Hr-Rail - BC-Spoor Antwerpen- -&gt; - -&gt; </v>
      </c>
      <c r="K114" s="5">
        <f t="shared" si="3"/>
        <v>46380</v>
      </c>
      <c r="L114" s="130">
        <f>WEEKDAY(Tbl_GEKA[[#This Row],[Datum_GEKA]],11)</f>
        <v>6</v>
      </c>
      <c r="M114" s="130">
        <v>3</v>
      </c>
      <c r="N114" s="131"/>
      <c r="O114" s="132" t="s">
        <v>85</v>
      </c>
      <c r="P114" s="131" t="s">
        <v>214</v>
      </c>
    </row>
    <row r="115" spans="1:16" x14ac:dyDescent="0.25">
      <c r="A115" s="140">
        <v>46340</v>
      </c>
      <c r="B115" s="7">
        <v>6</v>
      </c>
      <c r="C115" s="130">
        <v>3</v>
      </c>
      <c r="D115" s="131"/>
      <c r="E115" s="128" t="s">
        <v>85</v>
      </c>
      <c r="F115" s="135" t="s">
        <v>215</v>
      </c>
      <c r="G115" s="3" t="s">
        <v>215</v>
      </c>
      <c r="I115" s="4" t="str">
        <f>CONCATENATE(Tbl_GEKA[[#This Row],[Thuis]]," - ",Tbl_GEKA[[#This Row],[Uit]],"- -&gt; ",Tbl_GEKA[[#This Row],[Opmerking]])</f>
        <v xml:space="preserve">NK Hr-Rail - BC-Spoor Antwerpen- -&gt;  - NK Hr-Rail - BC-Spoor Antwerpen- -&gt; - -&gt; </v>
      </c>
      <c r="K115" s="5">
        <f t="shared" si="3"/>
        <v>46380</v>
      </c>
      <c r="L115" s="130">
        <f>WEEKDAY(Tbl_GEKA[[#This Row],[Datum_GEKA]],11)</f>
        <v>6</v>
      </c>
      <c r="M115" s="130">
        <v>4</v>
      </c>
      <c r="N115" s="131"/>
      <c r="O115" s="132" t="s">
        <v>85</v>
      </c>
      <c r="P115" s="131" t="s">
        <v>214</v>
      </c>
    </row>
    <row r="116" spans="1:16" x14ac:dyDescent="0.25">
      <c r="A116" s="140">
        <v>46340</v>
      </c>
      <c r="B116" s="7">
        <v>6</v>
      </c>
      <c r="C116" s="130">
        <v>4</v>
      </c>
      <c r="D116" s="131"/>
      <c r="E116" s="128" t="s">
        <v>85</v>
      </c>
      <c r="F116" s="135" t="s">
        <v>215</v>
      </c>
      <c r="G116" s="3" t="s">
        <v>215</v>
      </c>
      <c r="I116" s="4" t="str">
        <f>CONCATENATE(Tbl_GEKA[[#This Row],[Thuis]]," - ",Tbl_GEKA[[#This Row],[Uit]],"- -&gt; ",Tbl_GEKA[[#This Row],[Opmerking]])</f>
        <v xml:space="preserve">NK Hr-Rail - BC-Spoor Antwerpen- -&gt;  - NK Hr-Rail - BC-Spoor Antwerpen- -&gt; - -&gt; </v>
      </c>
      <c r="K116" s="5">
        <f t="shared" si="3"/>
        <v>46380</v>
      </c>
      <c r="L116" s="130">
        <f>WEEKDAY(Tbl_GEKA[[#This Row],[Datum_GEKA]],11)</f>
        <v>6</v>
      </c>
      <c r="M116" s="130">
        <v>5</v>
      </c>
      <c r="N116" s="131"/>
      <c r="O116" s="132" t="s">
        <v>85</v>
      </c>
      <c r="P116" s="131" t="s">
        <v>214</v>
      </c>
    </row>
    <row r="117" spans="1:16" x14ac:dyDescent="0.25">
      <c r="A117" s="140">
        <v>46340</v>
      </c>
      <c r="B117" s="7">
        <v>6</v>
      </c>
      <c r="C117" s="130">
        <v>5</v>
      </c>
      <c r="D117" s="131"/>
      <c r="E117" s="128" t="s">
        <v>85</v>
      </c>
      <c r="F117" s="135" t="s">
        <v>215</v>
      </c>
      <c r="G117" s="3" t="s">
        <v>215</v>
      </c>
      <c r="I117" s="4" t="str">
        <f>CONCATENATE(Tbl_GEKA[[#This Row],[Thuis]]," - ",Tbl_GEKA[[#This Row],[Uit]],"- -&gt; ",Tbl_GEKA[[#This Row],[Opmerking]])</f>
        <v xml:space="preserve">NK Hr-Rail - BC-Spoor Antwerpen- -&gt;  - NK Hr-Rail - BC-Spoor Antwerpen- -&gt; - -&gt; </v>
      </c>
      <c r="K117" s="5">
        <f t="shared" si="3"/>
        <v>46387</v>
      </c>
      <c r="L117" s="130">
        <f>WEEKDAY(Tbl_GEKA[[#This Row],[Datum_GEKA]],11)</f>
        <v>6</v>
      </c>
      <c r="M117" s="130">
        <v>1</v>
      </c>
      <c r="N117" s="131"/>
      <c r="O117" s="132" t="s">
        <v>85</v>
      </c>
      <c r="P117" s="131" t="s">
        <v>214</v>
      </c>
    </row>
    <row r="118" spans="1:16" x14ac:dyDescent="0.25">
      <c r="A118" s="140">
        <f>A114+7</f>
        <v>46347</v>
      </c>
      <c r="B118" s="7">
        <f>WEEKDAY(Tbl_GEKA[[#This Row],[Datum_GEKA]],11)</f>
        <v>6</v>
      </c>
      <c r="C118" s="130">
        <v>4</v>
      </c>
      <c r="D118" s="131"/>
      <c r="E118" s="128" t="s">
        <v>85</v>
      </c>
      <c r="F118" s="135" t="s">
        <v>214</v>
      </c>
      <c r="G118" s="3"/>
      <c r="I118" s="4" t="str">
        <f>CONCATENATE(Tbl_GEKA[[#This Row],[Thuis]]," - ",Tbl_GEKA[[#This Row],[Uit]],"- -&gt; ",Tbl_GEKA[[#This Row],[Opmerking]])</f>
        <v xml:space="preserve">G E K A  - - -&gt; </v>
      </c>
      <c r="K118" s="5">
        <f t="shared" si="3"/>
        <v>46387</v>
      </c>
      <c r="L118" s="130">
        <f>WEEKDAY(Tbl_GEKA[[#This Row],[Datum_GEKA]],11)</f>
        <v>6</v>
      </c>
      <c r="M118" s="130">
        <v>2</v>
      </c>
      <c r="N118" s="131"/>
      <c r="O118" s="132" t="s">
        <v>85</v>
      </c>
      <c r="P118" s="131" t="s">
        <v>214</v>
      </c>
    </row>
    <row r="119" spans="1:16" x14ac:dyDescent="0.25">
      <c r="A119" s="140">
        <f>A115+7</f>
        <v>46347</v>
      </c>
      <c r="B119" s="7">
        <f>WEEKDAY(Tbl_GEKA[[#This Row],[Datum_GEKA]],11)</f>
        <v>6</v>
      </c>
      <c r="C119" s="130">
        <v>1</v>
      </c>
      <c r="D119" s="131"/>
      <c r="E119" s="128" t="s">
        <v>85</v>
      </c>
      <c r="F119" s="135" t="s">
        <v>214</v>
      </c>
      <c r="G119" s="3"/>
      <c r="I119" s="4" t="str">
        <f>CONCATENATE(Tbl_GEKA[[#This Row],[Thuis]]," - ",Tbl_GEKA[[#This Row],[Uit]],"- -&gt; ",Tbl_GEKA[[#This Row],[Opmerking]])</f>
        <v xml:space="preserve">G E K A  - - -&gt; </v>
      </c>
      <c r="K119" s="5">
        <f t="shared" si="3"/>
        <v>46387</v>
      </c>
      <c r="L119" s="130">
        <f>WEEKDAY(Tbl_GEKA[[#This Row],[Datum_GEKA]],11)</f>
        <v>6</v>
      </c>
      <c r="M119" s="130">
        <v>3</v>
      </c>
      <c r="N119" s="131"/>
      <c r="O119" s="132" t="s">
        <v>85</v>
      </c>
      <c r="P119" s="131" t="s">
        <v>214</v>
      </c>
    </row>
    <row r="120" spans="1:16" x14ac:dyDescent="0.25">
      <c r="A120" s="140">
        <f>A116+7</f>
        <v>46347</v>
      </c>
      <c r="B120" s="7">
        <f>WEEKDAY(Tbl_GEKA[[#This Row],[Datum_GEKA]],11)</f>
        <v>6</v>
      </c>
      <c r="C120" s="130">
        <v>2</v>
      </c>
      <c r="D120" s="131"/>
      <c r="E120" s="128" t="s">
        <v>85</v>
      </c>
      <c r="F120" s="135" t="s">
        <v>214</v>
      </c>
      <c r="G120" s="3"/>
      <c r="I120" s="4" t="str">
        <f>CONCATENATE(Tbl_GEKA[[#This Row],[Thuis]]," - ",Tbl_GEKA[[#This Row],[Uit]],"- -&gt; ",Tbl_GEKA[[#This Row],[Opmerking]])</f>
        <v xml:space="preserve">G E K A  - - -&gt; </v>
      </c>
      <c r="K120" s="5">
        <f t="shared" si="3"/>
        <v>46387</v>
      </c>
      <c r="L120" s="130">
        <f>WEEKDAY(Tbl_GEKA[[#This Row],[Datum_GEKA]],11)</f>
        <v>6</v>
      </c>
      <c r="M120" s="130">
        <v>4</v>
      </c>
      <c r="N120" s="131"/>
      <c r="O120" s="132" t="s">
        <v>85</v>
      </c>
      <c r="P120" s="131" t="s">
        <v>214</v>
      </c>
    </row>
    <row r="121" spans="1:16" x14ac:dyDescent="0.25">
      <c r="A121" s="140">
        <f>A117+7</f>
        <v>46347</v>
      </c>
      <c r="B121" s="7">
        <f>WEEKDAY(Tbl_GEKA[[#This Row],[Datum_GEKA]],11)</f>
        <v>6</v>
      </c>
      <c r="C121" s="130">
        <v>3</v>
      </c>
      <c r="D121" s="131"/>
      <c r="E121" s="128" t="s">
        <v>85</v>
      </c>
      <c r="F121" s="135" t="s">
        <v>214</v>
      </c>
      <c r="G121" s="3"/>
      <c r="I121" s="4" t="str">
        <f>CONCATENATE(Tbl_GEKA[[#This Row],[Thuis]]," - ",Tbl_GEKA[[#This Row],[Uit]],"- -&gt; ",Tbl_GEKA[[#This Row],[Opmerking]])</f>
        <v xml:space="preserve">G E K A  - - -&gt; </v>
      </c>
      <c r="K121" s="5">
        <f t="shared" si="3"/>
        <v>46387</v>
      </c>
      <c r="L121" s="130">
        <f>WEEKDAY(Tbl_GEKA[[#This Row],[Datum_GEKA]],11)</f>
        <v>6</v>
      </c>
      <c r="M121" s="130">
        <v>5</v>
      </c>
      <c r="N121" s="131"/>
      <c r="O121" s="132" t="s">
        <v>85</v>
      </c>
      <c r="P121" s="131" t="s">
        <v>214</v>
      </c>
    </row>
    <row r="122" spans="1:16" x14ac:dyDescent="0.25">
      <c r="A122" s="140">
        <v>46345</v>
      </c>
      <c r="B122" s="7">
        <v>4</v>
      </c>
      <c r="C122" s="130">
        <v>5</v>
      </c>
      <c r="D122" s="131"/>
      <c r="E122" s="128" t="s">
        <v>85</v>
      </c>
      <c r="F122" s="135" t="s">
        <v>214</v>
      </c>
      <c r="G122" s="3"/>
      <c r="I122" s="4" t="str">
        <f>CONCATENATE(Tbl_GEKA[[#This Row],[Thuis]]," - ",Tbl_GEKA[[#This Row],[Uit]],"- -&gt; ",Tbl_GEKA[[#This Row],[Opmerking]])</f>
        <v xml:space="preserve">G E K A  - - -&gt; </v>
      </c>
      <c r="K122" s="5">
        <f t="shared" si="3"/>
        <v>46394</v>
      </c>
      <c r="L122" s="130">
        <f>WEEKDAY(Tbl_GEKA[[#This Row],[Datum_GEKA]],11)</f>
        <v>4</v>
      </c>
      <c r="M122" s="130">
        <v>1</v>
      </c>
      <c r="N122" s="131"/>
      <c r="O122" s="132" t="s">
        <v>85</v>
      </c>
      <c r="P122" s="131" t="s">
        <v>214</v>
      </c>
    </row>
    <row r="123" spans="1:16" x14ac:dyDescent="0.25">
      <c r="A123" s="142">
        <v>46346</v>
      </c>
      <c r="B123" s="7">
        <f>WEEKDAY(Tbl_GEKA[[#This Row],[Datum_GEKA]],11)</f>
        <v>5</v>
      </c>
      <c r="C123" s="130">
        <v>5</v>
      </c>
      <c r="D123" s="131"/>
      <c r="E123" s="128" t="s">
        <v>85</v>
      </c>
      <c r="F123" s="135" t="s">
        <v>848</v>
      </c>
      <c r="G123" s="3" t="s">
        <v>849</v>
      </c>
      <c r="I123" s="4" t="str">
        <f>CONCATENATE(Tbl_GEKA[[#This Row],[Thuis]]," - ",Tbl_GEKA[[#This Row],[Uit]],"- -&gt; ",Tbl_GEKA[[#This Row],[Opmerking]])</f>
        <v xml:space="preserve">Les  -  - - Privé- -&gt; </v>
      </c>
      <c r="K123" s="5">
        <f t="shared" si="3"/>
        <v>46394</v>
      </c>
      <c r="L123" s="130">
        <f>WEEKDAY(Tbl_GEKA[[#This Row],[Datum_GEKA]],11)</f>
        <v>5</v>
      </c>
      <c r="M123" s="130">
        <v>2</v>
      </c>
      <c r="N123" s="131"/>
      <c r="O123" s="132" t="s">
        <v>85</v>
      </c>
      <c r="P123" s="131" t="s">
        <v>214</v>
      </c>
    </row>
    <row r="124" spans="1:16" x14ac:dyDescent="0.25">
      <c r="A124" s="142">
        <v>46346</v>
      </c>
      <c r="B124" s="7">
        <f>WEEKDAY(Tbl_GEKA[[#This Row],[Datum_GEKA]],11)</f>
        <v>5</v>
      </c>
      <c r="C124" s="130">
        <v>4</v>
      </c>
      <c r="D124" s="131"/>
      <c r="E124" s="128" t="s">
        <v>85</v>
      </c>
      <c r="F124" s="135" t="s">
        <v>848</v>
      </c>
      <c r="G124" s="3" t="s">
        <v>849</v>
      </c>
      <c r="I124" s="4" t="str">
        <f>CONCATENATE(Tbl_GEKA[[#This Row],[Thuis]]," - ",Tbl_GEKA[[#This Row],[Uit]],"- -&gt; ",Tbl_GEKA[[#This Row],[Opmerking]])</f>
        <v xml:space="preserve">Les  -  - - Privé- -&gt; </v>
      </c>
      <c r="K124" s="5">
        <f t="shared" si="3"/>
        <v>46394</v>
      </c>
      <c r="L124" s="130">
        <f>WEEKDAY(Tbl_GEKA[[#This Row],[Datum_GEKA]],11)</f>
        <v>5</v>
      </c>
      <c r="M124" s="130">
        <v>3</v>
      </c>
      <c r="N124" s="131"/>
      <c r="O124" s="132" t="s">
        <v>85</v>
      </c>
      <c r="P124" s="131" t="s">
        <v>214</v>
      </c>
    </row>
    <row r="125" spans="1:16" x14ac:dyDescent="0.25">
      <c r="A125" s="142">
        <v>46346</v>
      </c>
      <c r="B125" s="7">
        <f>WEEKDAY(Tbl_GEKA[[#This Row],[Datum_GEKA]],11)</f>
        <v>5</v>
      </c>
      <c r="C125" s="130">
        <v>3</v>
      </c>
      <c r="D125" s="131"/>
      <c r="E125" s="128" t="s">
        <v>85</v>
      </c>
      <c r="F125" s="135" t="s">
        <v>848</v>
      </c>
      <c r="G125" s="3" t="s">
        <v>849</v>
      </c>
      <c r="I125" s="4" t="str">
        <f>CONCATENATE(Tbl_GEKA[[#This Row],[Thuis]]," - ",Tbl_GEKA[[#This Row],[Uit]],"- -&gt; ",Tbl_GEKA[[#This Row],[Opmerking]])</f>
        <v xml:space="preserve">Les  -  - - Privé- -&gt; </v>
      </c>
      <c r="K125" s="5">
        <f t="shared" si="3"/>
        <v>46394</v>
      </c>
      <c r="L125" s="130">
        <f>WEEKDAY(Tbl_GEKA[[#This Row],[Datum_GEKA]],11)</f>
        <v>5</v>
      </c>
      <c r="M125" s="130">
        <v>4</v>
      </c>
      <c r="N125" s="131"/>
      <c r="O125" s="132" t="s">
        <v>85</v>
      </c>
      <c r="P125" s="131" t="s">
        <v>214</v>
      </c>
    </row>
    <row r="126" spans="1:16" x14ac:dyDescent="0.25">
      <c r="A126" s="140">
        <f>A122+7</f>
        <v>46352</v>
      </c>
      <c r="B126" s="7">
        <f>WEEKDAY(Tbl_GEKA[[#This Row],[Datum_GEKA]],11)</f>
        <v>4</v>
      </c>
      <c r="C126" s="130">
        <v>4</v>
      </c>
      <c r="D126" s="131"/>
      <c r="E126" s="128" t="s">
        <v>85</v>
      </c>
      <c r="F126" s="135" t="s">
        <v>214</v>
      </c>
      <c r="G126" s="3"/>
      <c r="I126" s="4" t="str">
        <f>CONCATENATE(Tbl_GEKA[[#This Row],[Thuis]]," - ",Tbl_GEKA[[#This Row],[Uit]],"- -&gt; ",Tbl_GEKA[[#This Row],[Opmerking]])</f>
        <v xml:space="preserve">G E K A  - - -&gt; </v>
      </c>
      <c r="K126" s="5">
        <f t="shared" si="3"/>
        <v>46394</v>
      </c>
      <c r="L126" s="130">
        <f>WEEKDAY(Tbl_GEKA[[#This Row],[Datum_GEKA]],11)</f>
        <v>4</v>
      </c>
      <c r="M126" s="130">
        <v>5</v>
      </c>
      <c r="N126" s="131"/>
      <c r="O126" s="132" t="s">
        <v>85</v>
      </c>
      <c r="P126" s="131" t="s">
        <v>214</v>
      </c>
    </row>
    <row r="127" spans="1:16" x14ac:dyDescent="0.25">
      <c r="A127" s="140">
        <f>A123+7</f>
        <v>46353</v>
      </c>
      <c r="B127" s="7">
        <f>WEEKDAY(Tbl_GEKA[[#This Row],[Datum_GEKA]],11)</f>
        <v>5</v>
      </c>
      <c r="C127" s="130">
        <v>3</v>
      </c>
      <c r="D127" s="131"/>
      <c r="E127" s="128" t="s">
        <v>85</v>
      </c>
      <c r="F127" s="135" t="s">
        <v>214</v>
      </c>
      <c r="G127" s="3"/>
      <c r="I127" s="4" t="str">
        <f>CONCATENATE(Tbl_GEKA[[#This Row],[Thuis]]," - ",Tbl_GEKA[[#This Row],[Uit]],"- -&gt; ",Tbl_GEKA[[#This Row],[Opmerking]])</f>
        <v xml:space="preserve">G E K A  - - -&gt; </v>
      </c>
      <c r="K127" s="5">
        <f t="shared" si="3"/>
        <v>46401</v>
      </c>
      <c r="L127" s="130">
        <f>WEEKDAY(Tbl_GEKA[[#This Row],[Datum_GEKA]],11)</f>
        <v>5</v>
      </c>
      <c r="M127" s="130">
        <v>1</v>
      </c>
      <c r="N127" s="131"/>
      <c r="O127" s="132" t="s">
        <v>85</v>
      </c>
      <c r="P127" s="131" t="s">
        <v>214</v>
      </c>
    </row>
    <row r="128" spans="1:16" x14ac:dyDescent="0.25">
      <c r="A128" s="140">
        <f>A124+7</f>
        <v>46353</v>
      </c>
      <c r="B128" s="7">
        <f>WEEKDAY(Tbl_GEKA[[#This Row],[Datum_GEKA]],11)</f>
        <v>5</v>
      </c>
      <c r="C128" s="130">
        <v>1</v>
      </c>
      <c r="D128" s="131"/>
      <c r="E128" s="128" t="s">
        <v>85</v>
      </c>
      <c r="F128" s="135" t="s">
        <v>214</v>
      </c>
      <c r="G128" s="3"/>
      <c r="I128" s="4" t="str">
        <f>CONCATENATE(Tbl_GEKA[[#This Row],[Thuis]]," - ",Tbl_GEKA[[#This Row],[Uit]],"- -&gt; ",Tbl_GEKA[[#This Row],[Opmerking]])</f>
        <v xml:space="preserve">G E K A  - - -&gt; </v>
      </c>
      <c r="K128" s="5">
        <f t="shared" si="3"/>
        <v>46401</v>
      </c>
      <c r="L128" s="130">
        <f>WEEKDAY(Tbl_GEKA[[#This Row],[Datum_GEKA]],11)</f>
        <v>5</v>
      </c>
      <c r="M128" s="130">
        <v>2</v>
      </c>
      <c r="N128" s="131"/>
      <c r="O128" s="132" t="s">
        <v>85</v>
      </c>
      <c r="P128" s="131" t="s">
        <v>214</v>
      </c>
    </row>
    <row r="129" spans="1:16" x14ac:dyDescent="0.25">
      <c r="A129" s="140">
        <v>46352</v>
      </c>
      <c r="B129" s="7">
        <v>4</v>
      </c>
      <c r="C129" s="130">
        <v>2</v>
      </c>
      <c r="D129" s="131"/>
      <c r="E129" s="128" t="s">
        <v>85</v>
      </c>
      <c r="F129" s="135" t="s">
        <v>214</v>
      </c>
      <c r="G129" s="3"/>
      <c r="I129" s="4" t="str">
        <f>CONCATENATE(Tbl_GEKA[[#This Row],[Thuis]]," - ",Tbl_GEKA[[#This Row],[Uit]],"- -&gt; ",Tbl_GEKA[[#This Row],[Opmerking]])</f>
        <v xml:space="preserve">G E K A  - - -&gt; </v>
      </c>
      <c r="K129" s="5">
        <f t="shared" si="3"/>
        <v>46401</v>
      </c>
      <c r="L129" s="130">
        <f>WEEKDAY(Tbl_GEKA[[#This Row],[Datum_GEKA]],11)</f>
        <v>4</v>
      </c>
      <c r="M129" s="130">
        <v>3</v>
      </c>
      <c r="N129" s="131"/>
      <c r="O129" s="132" t="s">
        <v>85</v>
      </c>
      <c r="P129" s="131" t="s">
        <v>214</v>
      </c>
    </row>
    <row r="130" spans="1:16" x14ac:dyDescent="0.25">
      <c r="A130" s="140">
        <v>46352</v>
      </c>
      <c r="B130" s="7">
        <v>4</v>
      </c>
      <c r="C130" s="130">
        <v>5</v>
      </c>
      <c r="D130" s="131"/>
      <c r="E130" s="128" t="s">
        <v>85</v>
      </c>
      <c r="F130" s="135" t="s">
        <v>214</v>
      </c>
      <c r="G130" s="3"/>
      <c r="I130" s="4" t="str">
        <f>CONCATENATE(Tbl_GEKA[[#This Row],[Thuis]]," - ",Tbl_GEKA[[#This Row],[Uit]],"- -&gt; ",Tbl_GEKA[[#This Row],[Opmerking]])</f>
        <v xml:space="preserve">G E K A  - - -&gt; </v>
      </c>
      <c r="K130" s="5">
        <f t="shared" si="3"/>
        <v>46401</v>
      </c>
      <c r="L130" s="130">
        <f>WEEKDAY(Tbl_GEKA[[#This Row],[Datum_GEKA]],11)</f>
        <v>4</v>
      </c>
      <c r="M130" s="130">
        <v>4</v>
      </c>
      <c r="N130" s="131"/>
      <c r="O130" s="132" t="s">
        <v>85</v>
      </c>
      <c r="P130" s="131" t="s">
        <v>214</v>
      </c>
    </row>
    <row r="131" spans="1:16" x14ac:dyDescent="0.25">
      <c r="A131" s="140">
        <v>46357</v>
      </c>
      <c r="B131" s="7">
        <f>WEEKDAY(Tbl_GEKA[[#This Row],[Datum_GEKA]],11)</f>
        <v>2</v>
      </c>
      <c r="C131" s="130">
        <v>1</v>
      </c>
      <c r="D131" s="131"/>
      <c r="E131" s="128" t="s">
        <v>85</v>
      </c>
      <c r="F131" s="135" t="s">
        <v>145</v>
      </c>
      <c r="G131" s="3" t="s">
        <v>258</v>
      </c>
      <c r="H131" s="4" t="s">
        <v>172</v>
      </c>
      <c r="I131" s="4" t="str">
        <f>CONCATENATE(Tbl_GEKA[[#This Row],[Thuis]]," - ",Tbl_GEKA[[#This Row],[Uit]],"- -&gt; ",Tbl_GEKA[[#This Row],[Opmerking]])</f>
        <v>Wildert 2 - Rebelse M. - -&gt; GSE</v>
      </c>
      <c r="K131" s="5">
        <f t="shared" si="3"/>
        <v>46401</v>
      </c>
      <c r="L131" s="130">
        <f>WEEKDAY(Tbl_GEKA[[#This Row],[Datum_GEKA]],11)</f>
        <v>2</v>
      </c>
      <c r="M131" s="130">
        <v>5</v>
      </c>
      <c r="N131" s="131"/>
      <c r="O131" s="132" t="s">
        <v>85</v>
      </c>
      <c r="P131" s="131" t="s">
        <v>214</v>
      </c>
    </row>
    <row r="132" spans="1:16" x14ac:dyDescent="0.25">
      <c r="A132" s="140">
        <v>46357</v>
      </c>
      <c r="B132" s="7">
        <f>WEEKDAY(Tbl_GEKA[[#This Row],[Datum_GEKA]],11)</f>
        <v>2</v>
      </c>
      <c r="C132" s="130">
        <v>2</v>
      </c>
      <c r="D132" s="131"/>
      <c r="E132" s="128" t="s">
        <v>85</v>
      </c>
      <c r="F132" s="135" t="s">
        <v>145</v>
      </c>
      <c r="G132" s="3" t="s">
        <v>258</v>
      </c>
      <c r="H132" s="17" t="s">
        <v>172</v>
      </c>
      <c r="I132" s="4" t="str">
        <f>CONCATENATE(Tbl_GEKA[[#This Row],[Thuis]]," - ",Tbl_GEKA[[#This Row],[Uit]],"- -&gt; ",Tbl_GEKA[[#This Row],[Opmerking]])</f>
        <v>Wildert 2 - Rebelse M. - -&gt; GSE</v>
      </c>
      <c r="K132" s="5">
        <f t="shared" si="3"/>
        <v>46408</v>
      </c>
      <c r="L132" s="130">
        <f>WEEKDAY(Tbl_GEKA[[#This Row],[Datum_GEKA]],11)</f>
        <v>2</v>
      </c>
      <c r="M132" s="130">
        <v>1</v>
      </c>
      <c r="N132" s="131"/>
      <c r="O132" s="132" t="s">
        <v>85</v>
      </c>
      <c r="P132" s="131" t="s">
        <v>214</v>
      </c>
    </row>
    <row r="133" spans="1:16" x14ac:dyDescent="0.25">
      <c r="A133" s="140">
        <f>A129+7</f>
        <v>46359</v>
      </c>
      <c r="B133" s="7">
        <f>WEEKDAY(Tbl_GEKA[[#This Row],[Datum_GEKA]],11)</f>
        <v>4</v>
      </c>
      <c r="C133" s="130">
        <v>2</v>
      </c>
      <c r="D133" s="131"/>
      <c r="E133" s="128" t="s">
        <v>85</v>
      </c>
      <c r="F133" s="135" t="s">
        <v>214</v>
      </c>
      <c r="G133" s="3"/>
      <c r="I133" s="4" t="str">
        <f>CONCATENATE(Tbl_GEKA[[#This Row],[Thuis]]," - ",Tbl_GEKA[[#This Row],[Uit]],"- -&gt; ",Tbl_GEKA[[#This Row],[Opmerking]])</f>
        <v xml:space="preserve">G E K A  - - -&gt; </v>
      </c>
      <c r="K133" s="5">
        <f t="shared" si="3"/>
        <v>46408</v>
      </c>
      <c r="L133" s="130">
        <f>WEEKDAY(Tbl_GEKA[[#This Row],[Datum_GEKA]],11)</f>
        <v>4</v>
      </c>
      <c r="M133" s="130">
        <v>2</v>
      </c>
      <c r="N133" s="131"/>
      <c r="O133" s="132" t="s">
        <v>85</v>
      </c>
      <c r="P133" s="131" t="s">
        <v>214</v>
      </c>
    </row>
    <row r="134" spans="1:16" x14ac:dyDescent="0.25">
      <c r="A134" s="140">
        <f>A130+7</f>
        <v>46359</v>
      </c>
      <c r="B134" s="7">
        <f>WEEKDAY(Tbl_GEKA[[#This Row],[Datum_GEKA]],11)</f>
        <v>4</v>
      </c>
      <c r="C134" s="130">
        <v>3</v>
      </c>
      <c r="D134" s="131"/>
      <c r="E134" s="128" t="s">
        <v>85</v>
      </c>
      <c r="F134" s="135" t="s">
        <v>214</v>
      </c>
      <c r="G134" s="3"/>
      <c r="I134" s="4" t="str">
        <f>CONCATENATE(Tbl_GEKA[[#This Row],[Thuis]]," - ",Tbl_GEKA[[#This Row],[Uit]],"- -&gt; ",Tbl_GEKA[[#This Row],[Opmerking]])</f>
        <v xml:space="preserve">G E K A  - - -&gt; </v>
      </c>
      <c r="K134" s="5">
        <f t="shared" si="3"/>
        <v>46408</v>
      </c>
      <c r="L134" s="130">
        <f>WEEKDAY(Tbl_GEKA[[#This Row],[Datum_GEKA]],11)</f>
        <v>4</v>
      </c>
      <c r="M134" s="130">
        <v>3</v>
      </c>
      <c r="N134" s="131"/>
      <c r="O134" s="132" t="s">
        <v>85</v>
      </c>
      <c r="P134" s="131" t="s">
        <v>214</v>
      </c>
    </row>
    <row r="135" spans="1:16" x14ac:dyDescent="0.25">
      <c r="A135" s="140">
        <f>A131+7</f>
        <v>46364</v>
      </c>
      <c r="B135" s="7">
        <f>WEEKDAY(Tbl_GEKA[[#This Row],[Datum_GEKA]],11)</f>
        <v>2</v>
      </c>
      <c r="C135" s="130">
        <v>4</v>
      </c>
      <c r="D135" s="131"/>
      <c r="E135" s="128" t="s">
        <v>85</v>
      </c>
      <c r="F135" s="135" t="s">
        <v>214</v>
      </c>
      <c r="G135" s="3"/>
      <c r="I135" s="4" t="str">
        <f>CONCATENATE(Tbl_GEKA[[#This Row],[Thuis]]," - ",Tbl_GEKA[[#This Row],[Uit]],"- -&gt; ",Tbl_GEKA[[#This Row],[Opmerking]])</f>
        <v xml:space="preserve">G E K A  - - -&gt; </v>
      </c>
      <c r="K135" s="5">
        <f t="shared" si="3"/>
        <v>46408</v>
      </c>
      <c r="L135" s="130">
        <f>WEEKDAY(Tbl_GEKA[[#This Row],[Datum_GEKA]],11)</f>
        <v>2</v>
      </c>
      <c r="M135" s="130">
        <v>4</v>
      </c>
      <c r="N135" s="131"/>
      <c r="O135" s="132" t="s">
        <v>85</v>
      </c>
      <c r="P135" s="131" t="s">
        <v>214</v>
      </c>
    </row>
    <row r="136" spans="1:16" x14ac:dyDescent="0.25">
      <c r="A136" s="140">
        <f>A132+7</f>
        <v>46364</v>
      </c>
      <c r="B136" s="7">
        <f>WEEKDAY(Tbl_GEKA[[#This Row],[Datum_GEKA]],11)</f>
        <v>2</v>
      </c>
      <c r="C136" s="130">
        <v>1</v>
      </c>
      <c r="D136" s="131"/>
      <c r="E136" s="128" t="s">
        <v>85</v>
      </c>
      <c r="F136" s="135" t="s">
        <v>214</v>
      </c>
      <c r="G136" s="3"/>
      <c r="I136" s="4" t="str">
        <f>CONCATENATE(Tbl_GEKA[[#This Row],[Thuis]]," - ",Tbl_GEKA[[#This Row],[Uit]],"- -&gt; ",Tbl_GEKA[[#This Row],[Opmerking]])</f>
        <v xml:space="preserve">G E K A  - - -&gt; </v>
      </c>
      <c r="K136" s="5">
        <f t="shared" si="3"/>
        <v>46408</v>
      </c>
      <c r="L136" s="130">
        <f>WEEKDAY(Tbl_GEKA[[#This Row],[Datum_GEKA]],11)</f>
        <v>2</v>
      </c>
      <c r="M136" s="130">
        <v>5</v>
      </c>
      <c r="N136" s="131"/>
      <c r="O136" s="132" t="s">
        <v>85</v>
      </c>
      <c r="P136" s="131" t="s">
        <v>214</v>
      </c>
    </row>
    <row r="137" spans="1:16" x14ac:dyDescent="0.25">
      <c r="A137" s="140">
        <v>46359</v>
      </c>
      <c r="B137" s="7">
        <v>4</v>
      </c>
      <c r="C137" s="130">
        <v>5</v>
      </c>
      <c r="D137" s="131"/>
      <c r="E137" s="128" t="s">
        <v>85</v>
      </c>
      <c r="F137" s="135" t="s">
        <v>214</v>
      </c>
      <c r="G137" s="3"/>
      <c r="I137" s="4" t="str">
        <f>CONCATENATE(Tbl_GEKA[[#This Row],[Thuis]]," - ",Tbl_GEKA[[#This Row],[Uit]],"- -&gt; ",Tbl_GEKA[[#This Row],[Opmerking]])</f>
        <v xml:space="preserve">G E K A  - - -&gt; </v>
      </c>
      <c r="K137" s="5">
        <f t="shared" si="3"/>
        <v>46415</v>
      </c>
      <c r="L137" s="130">
        <f>WEEKDAY(Tbl_GEKA[[#This Row],[Datum_GEKA]],11)</f>
        <v>4</v>
      </c>
      <c r="M137" s="130">
        <v>1</v>
      </c>
      <c r="N137" s="131"/>
      <c r="O137" s="132" t="s">
        <v>85</v>
      </c>
      <c r="P137" s="131" t="s">
        <v>214</v>
      </c>
    </row>
    <row r="138" spans="1:16" x14ac:dyDescent="0.25">
      <c r="A138" s="142">
        <v>46360</v>
      </c>
      <c r="B138" s="7">
        <f>WEEKDAY(Tbl_GEKA[[#This Row],[Datum_GEKA]],11)</f>
        <v>5</v>
      </c>
      <c r="C138" s="130">
        <v>5</v>
      </c>
      <c r="D138" s="131"/>
      <c r="E138" s="128" t="s">
        <v>85</v>
      </c>
      <c r="F138" s="135" t="s">
        <v>848</v>
      </c>
      <c r="G138" s="3" t="s">
        <v>849</v>
      </c>
      <c r="I138" s="4" t="str">
        <f>CONCATENATE(Tbl_GEKA[[#This Row],[Thuis]]," - ",Tbl_GEKA[[#This Row],[Uit]],"- -&gt; ",Tbl_GEKA[[#This Row],[Opmerking]])</f>
        <v xml:space="preserve">Les  -  - - Privé- -&gt; </v>
      </c>
      <c r="K138" s="5">
        <f t="shared" si="3"/>
        <v>46415</v>
      </c>
      <c r="L138" s="130">
        <f>WEEKDAY(Tbl_GEKA[[#This Row],[Datum_GEKA]],11)</f>
        <v>5</v>
      </c>
      <c r="M138" s="130">
        <v>2</v>
      </c>
      <c r="N138" s="131"/>
      <c r="O138" s="132" t="s">
        <v>85</v>
      </c>
      <c r="P138" s="131" t="s">
        <v>214</v>
      </c>
    </row>
    <row r="139" spans="1:16" x14ac:dyDescent="0.25">
      <c r="A139" s="142">
        <v>46360</v>
      </c>
      <c r="B139" s="7">
        <f>WEEKDAY(Tbl_GEKA[[#This Row],[Datum_GEKA]],11)</f>
        <v>5</v>
      </c>
      <c r="C139" s="130">
        <v>4</v>
      </c>
      <c r="D139" s="131"/>
      <c r="E139" s="128" t="s">
        <v>85</v>
      </c>
      <c r="F139" s="135" t="s">
        <v>848</v>
      </c>
      <c r="G139" s="3" t="s">
        <v>849</v>
      </c>
      <c r="I139" s="4" t="str">
        <f>CONCATENATE(Tbl_GEKA[[#This Row],[Thuis]]," - ",Tbl_GEKA[[#This Row],[Uit]],"- -&gt; ",Tbl_GEKA[[#This Row],[Opmerking]])</f>
        <v xml:space="preserve">Les  -  - - Privé- -&gt; </v>
      </c>
      <c r="K139" s="5">
        <f t="shared" si="3"/>
        <v>46415</v>
      </c>
      <c r="L139" s="130">
        <f>WEEKDAY(Tbl_GEKA[[#This Row],[Datum_GEKA]],11)</f>
        <v>5</v>
      </c>
      <c r="M139" s="130">
        <v>3</v>
      </c>
      <c r="N139" s="131"/>
      <c r="O139" s="132" t="s">
        <v>85</v>
      </c>
      <c r="P139" s="131" t="s">
        <v>214</v>
      </c>
    </row>
    <row r="140" spans="1:16" x14ac:dyDescent="0.25">
      <c r="A140" s="142">
        <v>46360</v>
      </c>
      <c r="B140" s="7">
        <f>WEEKDAY(Tbl_GEKA[[#This Row],[Datum_GEKA]],11)</f>
        <v>5</v>
      </c>
      <c r="C140" s="130">
        <v>3</v>
      </c>
      <c r="D140" s="131"/>
      <c r="E140" s="128" t="s">
        <v>85</v>
      </c>
      <c r="F140" s="135" t="s">
        <v>848</v>
      </c>
      <c r="G140" s="3" t="s">
        <v>849</v>
      </c>
      <c r="I140" s="4" t="str">
        <f>CONCATENATE(Tbl_GEKA[[#This Row],[Thuis]]," - ",Tbl_GEKA[[#This Row],[Uit]],"- -&gt; ",Tbl_GEKA[[#This Row],[Opmerking]])</f>
        <v xml:space="preserve">Les  -  - - Privé- -&gt; </v>
      </c>
      <c r="K140" s="5">
        <f t="shared" si="3"/>
        <v>46415</v>
      </c>
      <c r="L140" s="130">
        <f>WEEKDAY(Tbl_GEKA[[#This Row],[Datum_GEKA]],11)</f>
        <v>5</v>
      </c>
      <c r="M140" s="130">
        <v>4</v>
      </c>
      <c r="N140" s="131"/>
      <c r="O140" s="132" t="s">
        <v>85</v>
      </c>
      <c r="P140" s="131" t="s">
        <v>214</v>
      </c>
    </row>
    <row r="141" spans="1:16" x14ac:dyDescent="0.25">
      <c r="A141" s="140">
        <v>46364</v>
      </c>
      <c r="B141" s="7">
        <f>WEEKDAY(Tbl_GEKA[[#This Row],[Datum_GEKA]],11)</f>
        <v>2</v>
      </c>
      <c r="C141" s="130">
        <v>1</v>
      </c>
      <c r="D141" s="131"/>
      <c r="E141" s="128" t="s">
        <v>85</v>
      </c>
      <c r="F141" s="135" t="s">
        <v>145</v>
      </c>
      <c r="G141" s="3" t="s">
        <v>253</v>
      </c>
      <c r="H141" s="4" t="s">
        <v>172</v>
      </c>
      <c r="I141" s="4" t="str">
        <f>CONCATENATE(Tbl_GEKA[[#This Row],[Thuis]]," - ",Tbl_GEKA[[#This Row],[Uit]],"- -&gt; ",Tbl_GEKA[[#This Row],[Opmerking]])</f>
        <v>Wildert 2 - Oude Glorie - -&gt; GSE</v>
      </c>
      <c r="K141" s="5">
        <f t="shared" si="3"/>
        <v>46415</v>
      </c>
      <c r="L141" s="130">
        <f>WEEKDAY(Tbl_GEKA[[#This Row],[Datum_GEKA]],11)</f>
        <v>2</v>
      </c>
      <c r="M141" s="130">
        <v>5</v>
      </c>
      <c r="N141" s="131"/>
      <c r="O141" s="132" t="s">
        <v>85</v>
      </c>
      <c r="P141" s="131" t="s">
        <v>214</v>
      </c>
    </row>
    <row r="142" spans="1:16" x14ac:dyDescent="0.25">
      <c r="A142" s="140">
        <v>46364</v>
      </c>
      <c r="B142" s="7">
        <f>WEEKDAY(Tbl_GEKA[[#This Row],[Datum_GEKA]],11)</f>
        <v>2</v>
      </c>
      <c r="C142" s="130">
        <v>2</v>
      </c>
      <c r="D142" s="131"/>
      <c r="E142" s="128" t="s">
        <v>85</v>
      </c>
      <c r="F142" s="135" t="s">
        <v>145</v>
      </c>
      <c r="G142" s="3" t="s">
        <v>253</v>
      </c>
      <c r="H142" s="17" t="s">
        <v>172</v>
      </c>
      <c r="I142" s="4" t="str">
        <f>CONCATENATE(Tbl_GEKA[[#This Row],[Thuis]]," - ",Tbl_GEKA[[#This Row],[Uit]],"- -&gt; ",Tbl_GEKA[[#This Row],[Opmerking]])</f>
        <v>Wildert 2 - Oude Glorie - -&gt; GSE</v>
      </c>
      <c r="K142" s="5">
        <f t="shared" si="3"/>
        <v>46422</v>
      </c>
      <c r="L142" s="130">
        <f>WEEKDAY(Tbl_GEKA[[#This Row],[Datum_GEKA]],11)</f>
        <v>2</v>
      </c>
      <c r="M142" s="130">
        <v>1</v>
      </c>
      <c r="N142" s="131"/>
      <c r="O142" s="132" t="s">
        <v>85</v>
      </c>
      <c r="P142" s="131" t="s">
        <v>214</v>
      </c>
    </row>
    <row r="143" spans="1:16" x14ac:dyDescent="0.25">
      <c r="A143" s="140">
        <f>A139+7</f>
        <v>46367</v>
      </c>
      <c r="B143" s="7">
        <f>WEEKDAY(Tbl_GEKA[[#This Row],[Datum_GEKA]],11)</f>
        <v>5</v>
      </c>
      <c r="C143" s="130">
        <v>2</v>
      </c>
      <c r="D143" s="131"/>
      <c r="E143" s="128" t="s">
        <v>85</v>
      </c>
      <c r="F143" s="135" t="s">
        <v>214</v>
      </c>
      <c r="G143" s="3"/>
      <c r="I143" s="4" t="str">
        <f>CONCATENATE(Tbl_GEKA[[#This Row],[Thuis]]," - ",Tbl_GEKA[[#This Row],[Uit]],"- -&gt; ",Tbl_GEKA[[#This Row],[Opmerking]])</f>
        <v xml:space="preserve">G E K A  - - -&gt; </v>
      </c>
      <c r="K143" s="5">
        <f t="shared" si="3"/>
        <v>46422</v>
      </c>
      <c r="L143" s="130">
        <f>WEEKDAY(Tbl_GEKA[[#This Row],[Datum_GEKA]],11)</f>
        <v>5</v>
      </c>
      <c r="M143" s="130">
        <v>2</v>
      </c>
      <c r="N143" s="131"/>
      <c r="O143" s="132" t="s">
        <v>85</v>
      </c>
      <c r="P143" s="131" t="s">
        <v>214</v>
      </c>
    </row>
    <row r="144" spans="1:16" x14ac:dyDescent="0.25">
      <c r="A144" s="140">
        <f>A140+7</f>
        <v>46367</v>
      </c>
      <c r="B144" s="7">
        <f>WEEKDAY(Tbl_GEKA[[#This Row],[Datum_GEKA]],11)</f>
        <v>5</v>
      </c>
      <c r="C144" s="130">
        <v>3</v>
      </c>
      <c r="D144" s="131"/>
      <c r="E144" s="128" t="s">
        <v>85</v>
      </c>
      <c r="F144" s="135" t="s">
        <v>214</v>
      </c>
      <c r="G144" s="3"/>
      <c r="I144" s="4" t="str">
        <f>CONCATENATE(Tbl_GEKA[[#This Row],[Thuis]]," - ",Tbl_GEKA[[#This Row],[Uit]],"- -&gt; ",Tbl_GEKA[[#This Row],[Opmerking]])</f>
        <v xml:space="preserve">G E K A  - - -&gt; </v>
      </c>
      <c r="K144" s="5">
        <f t="shared" si="3"/>
        <v>46422</v>
      </c>
      <c r="L144" s="130">
        <f>WEEKDAY(Tbl_GEKA[[#This Row],[Datum_GEKA]],11)</f>
        <v>5</v>
      </c>
      <c r="M144" s="130">
        <v>3</v>
      </c>
      <c r="N144" s="131"/>
      <c r="O144" s="132" t="s">
        <v>85</v>
      </c>
      <c r="P144" s="131" t="s">
        <v>214</v>
      </c>
    </row>
    <row r="145" spans="1:16" x14ac:dyDescent="0.25">
      <c r="A145" s="140">
        <f>A141+7</f>
        <v>46371</v>
      </c>
      <c r="B145" s="7">
        <f>WEEKDAY(Tbl_GEKA[[#This Row],[Datum_GEKA]],11)</f>
        <v>2</v>
      </c>
      <c r="C145" s="130">
        <v>4</v>
      </c>
      <c r="D145" s="131"/>
      <c r="E145" s="128" t="s">
        <v>85</v>
      </c>
      <c r="F145" s="135" t="s">
        <v>214</v>
      </c>
      <c r="G145" s="3"/>
      <c r="I145" s="4" t="str">
        <f>CONCATENATE(Tbl_GEKA[[#This Row],[Thuis]]," - ",Tbl_GEKA[[#This Row],[Uit]],"- -&gt; ",Tbl_GEKA[[#This Row],[Opmerking]])</f>
        <v xml:space="preserve">G E K A  - - -&gt; </v>
      </c>
      <c r="K145" s="5">
        <f t="shared" si="3"/>
        <v>46422</v>
      </c>
      <c r="L145" s="130">
        <f>WEEKDAY(Tbl_GEKA[[#This Row],[Datum_GEKA]],11)</f>
        <v>2</v>
      </c>
      <c r="M145" s="130">
        <v>4</v>
      </c>
      <c r="N145" s="131"/>
      <c r="O145" s="132" t="s">
        <v>85</v>
      </c>
      <c r="P145" s="131" t="s">
        <v>214</v>
      </c>
    </row>
    <row r="146" spans="1:16" x14ac:dyDescent="0.25">
      <c r="A146" s="140">
        <f>A142+7</f>
        <v>46371</v>
      </c>
      <c r="B146" s="7">
        <f>WEEKDAY(Tbl_GEKA[[#This Row],[Datum_GEKA]],11)</f>
        <v>2</v>
      </c>
      <c r="C146" s="130">
        <v>1</v>
      </c>
      <c r="D146" s="131"/>
      <c r="E146" s="128" t="s">
        <v>85</v>
      </c>
      <c r="F146" s="135" t="s">
        <v>214</v>
      </c>
      <c r="G146" s="3"/>
      <c r="I146" s="4" t="str">
        <f>CONCATENATE(Tbl_GEKA[[#This Row],[Thuis]]," - ",Tbl_GEKA[[#This Row],[Uit]],"- -&gt; ",Tbl_GEKA[[#This Row],[Opmerking]])</f>
        <v xml:space="preserve">G E K A  - - -&gt; </v>
      </c>
      <c r="K146" s="5">
        <f t="shared" ref="K146:K209" si="4">K141+7</f>
        <v>46422</v>
      </c>
      <c r="L146" s="130">
        <f>WEEKDAY(Tbl_GEKA[[#This Row],[Datum_GEKA]],11)</f>
        <v>2</v>
      </c>
      <c r="M146" s="130">
        <v>5</v>
      </c>
      <c r="N146" s="131"/>
      <c r="O146" s="132" t="s">
        <v>85</v>
      </c>
      <c r="P146" s="131" t="s">
        <v>214</v>
      </c>
    </row>
    <row r="147" spans="1:16" x14ac:dyDescent="0.25">
      <c r="A147" s="140">
        <v>46366</v>
      </c>
      <c r="B147" s="7">
        <v>4</v>
      </c>
      <c r="C147" s="130">
        <v>5</v>
      </c>
      <c r="D147" s="131"/>
      <c r="E147" s="128" t="s">
        <v>85</v>
      </c>
      <c r="F147" s="135" t="s">
        <v>214</v>
      </c>
      <c r="G147" s="3"/>
      <c r="I147" s="4" t="str">
        <f>CONCATENATE(Tbl_GEKA[[#This Row],[Thuis]]," - ",Tbl_GEKA[[#This Row],[Uit]],"- -&gt; ",Tbl_GEKA[[#This Row],[Opmerking]])</f>
        <v xml:space="preserve">G E K A  - - -&gt; </v>
      </c>
      <c r="K147" s="5">
        <f t="shared" si="4"/>
        <v>46429</v>
      </c>
      <c r="L147" s="130">
        <f>WEEKDAY(Tbl_GEKA[[#This Row],[Datum_GEKA]],11)</f>
        <v>4</v>
      </c>
      <c r="M147" s="130">
        <v>1</v>
      </c>
      <c r="N147" s="131"/>
      <c r="O147" s="132" t="s">
        <v>85</v>
      </c>
      <c r="P147" s="131" t="s">
        <v>214</v>
      </c>
    </row>
    <row r="148" spans="1:16" x14ac:dyDescent="0.25">
      <c r="A148" s="140">
        <v>46368</v>
      </c>
      <c r="B148" s="7">
        <v>6</v>
      </c>
      <c r="C148" s="130">
        <v>1</v>
      </c>
      <c r="D148" s="131"/>
      <c r="E148" s="128" t="s">
        <v>85</v>
      </c>
      <c r="F148" s="135" t="s">
        <v>215</v>
      </c>
      <c r="G148" s="3" t="s">
        <v>215</v>
      </c>
      <c r="I148" s="4" t="str">
        <f>CONCATENATE(Tbl_GEKA[[#This Row],[Thuis]]," - ",Tbl_GEKA[[#This Row],[Uit]],"- -&gt; ",Tbl_GEKA[[#This Row],[Opmerking]])</f>
        <v xml:space="preserve">NK Hr-Rail - BC-Spoor Antwerpen- -&gt;  - NK Hr-Rail - BC-Spoor Antwerpen- -&gt; - -&gt; </v>
      </c>
      <c r="K148" s="5">
        <f t="shared" si="4"/>
        <v>46429</v>
      </c>
      <c r="L148" s="130">
        <f>WEEKDAY(Tbl_GEKA[[#This Row],[Datum_GEKA]],11)</f>
        <v>6</v>
      </c>
      <c r="M148" s="130">
        <v>2</v>
      </c>
      <c r="N148" s="131"/>
      <c r="O148" s="132" t="s">
        <v>85</v>
      </c>
      <c r="P148" s="131" t="s">
        <v>214</v>
      </c>
    </row>
    <row r="149" spans="1:16" x14ac:dyDescent="0.25">
      <c r="A149" s="140">
        <v>46368</v>
      </c>
      <c r="B149" s="7">
        <v>6</v>
      </c>
      <c r="C149" s="130">
        <v>2</v>
      </c>
      <c r="D149" s="131"/>
      <c r="E149" s="128" t="s">
        <v>85</v>
      </c>
      <c r="F149" s="135" t="s">
        <v>215</v>
      </c>
      <c r="G149" s="3" t="s">
        <v>215</v>
      </c>
      <c r="I149" s="4" t="str">
        <f>CONCATENATE(Tbl_GEKA[[#This Row],[Thuis]]," - ",Tbl_GEKA[[#This Row],[Uit]],"- -&gt; ",Tbl_GEKA[[#This Row],[Opmerking]])</f>
        <v xml:space="preserve">NK Hr-Rail - BC-Spoor Antwerpen- -&gt;  - NK Hr-Rail - BC-Spoor Antwerpen- -&gt; - -&gt; </v>
      </c>
      <c r="K149" s="5">
        <f t="shared" si="4"/>
        <v>46429</v>
      </c>
      <c r="L149" s="130">
        <f>WEEKDAY(Tbl_GEKA[[#This Row],[Datum_GEKA]],11)</f>
        <v>6</v>
      </c>
      <c r="M149" s="130">
        <v>3</v>
      </c>
      <c r="N149" s="131"/>
      <c r="O149" s="132" t="s">
        <v>85</v>
      </c>
      <c r="P149" s="131" t="s">
        <v>214</v>
      </c>
    </row>
    <row r="150" spans="1:16" x14ac:dyDescent="0.25">
      <c r="A150" s="140">
        <v>46368</v>
      </c>
      <c r="B150" s="7">
        <v>6</v>
      </c>
      <c r="C150" s="130">
        <v>3</v>
      </c>
      <c r="D150" s="131"/>
      <c r="E150" s="128" t="s">
        <v>85</v>
      </c>
      <c r="F150" s="135" t="s">
        <v>215</v>
      </c>
      <c r="G150" s="3" t="s">
        <v>215</v>
      </c>
      <c r="I150" s="4" t="str">
        <f>CONCATENATE(Tbl_GEKA[[#This Row],[Thuis]]," - ",Tbl_GEKA[[#This Row],[Uit]],"- -&gt; ",Tbl_GEKA[[#This Row],[Opmerking]])</f>
        <v xml:space="preserve">NK Hr-Rail - BC-Spoor Antwerpen- -&gt;  - NK Hr-Rail - BC-Spoor Antwerpen- -&gt; - -&gt; </v>
      </c>
      <c r="K150" s="5">
        <f t="shared" si="4"/>
        <v>46429</v>
      </c>
      <c r="L150" s="130">
        <f>WEEKDAY(Tbl_GEKA[[#This Row],[Datum_GEKA]],11)</f>
        <v>6</v>
      </c>
      <c r="M150" s="130">
        <v>4</v>
      </c>
      <c r="N150" s="131"/>
      <c r="O150" s="132" t="s">
        <v>85</v>
      </c>
      <c r="P150" s="131" t="s">
        <v>214</v>
      </c>
    </row>
    <row r="151" spans="1:16" x14ac:dyDescent="0.25">
      <c r="A151" s="140">
        <v>46368</v>
      </c>
      <c r="B151" s="7">
        <v>6</v>
      </c>
      <c r="C151" s="130">
        <v>4</v>
      </c>
      <c r="D151" s="131"/>
      <c r="E151" s="128" t="s">
        <v>85</v>
      </c>
      <c r="F151" s="135" t="s">
        <v>215</v>
      </c>
      <c r="G151" s="3" t="s">
        <v>215</v>
      </c>
      <c r="I151" s="4" t="str">
        <f>CONCATENATE(Tbl_GEKA[[#This Row],[Thuis]]," - ",Tbl_GEKA[[#This Row],[Uit]],"- -&gt; ",Tbl_GEKA[[#This Row],[Opmerking]])</f>
        <v xml:space="preserve">NK Hr-Rail - BC-Spoor Antwerpen- -&gt;  - NK Hr-Rail - BC-Spoor Antwerpen- -&gt; - -&gt; </v>
      </c>
      <c r="K151" s="5">
        <f t="shared" si="4"/>
        <v>46429</v>
      </c>
      <c r="L151" s="130">
        <f>WEEKDAY(Tbl_GEKA[[#This Row],[Datum_GEKA]],11)</f>
        <v>6</v>
      </c>
      <c r="M151" s="130">
        <v>5</v>
      </c>
      <c r="N151" s="131"/>
      <c r="O151" s="132" t="s">
        <v>85</v>
      </c>
      <c r="P151" s="131" t="s">
        <v>214</v>
      </c>
    </row>
    <row r="152" spans="1:16" x14ac:dyDescent="0.25">
      <c r="A152" s="140">
        <v>46368</v>
      </c>
      <c r="B152" s="7">
        <v>6</v>
      </c>
      <c r="C152" s="130">
        <v>5</v>
      </c>
      <c r="D152" s="131"/>
      <c r="E152" s="128" t="s">
        <v>85</v>
      </c>
      <c r="F152" s="135" t="s">
        <v>215</v>
      </c>
      <c r="G152" s="3" t="s">
        <v>215</v>
      </c>
      <c r="I152" s="4" t="str">
        <f>CONCATENATE(Tbl_GEKA[[#This Row],[Thuis]]," - ",Tbl_GEKA[[#This Row],[Uit]],"- -&gt; ",Tbl_GEKA[[#This Row],[Opmerking]])</f>
        <v xml:space="preserve">NK Hr-Rail - BC-Spoor Antwerpen- -&gt;  - NK Hr-Rail - BC-Spoor Antwerpen- -&gt; - -&gt; </v>
      </c>
      <c r="K152" s="5">
        <f t="shared" si="4"/>
        <v>46436</v>
      </c>
      <c r="L152" s="130">
        <f>WEEKDAY(Tbl_GEKA[[#This Row],[Datum_GEKA]],11)</f>
        <v>6</v>
      </c>
      <c r="M152" s="130">
        <v>1</v>
      </c>
      <c r="N152" s="131"/>
      <c r="O152" s="132" t="s">
        <v>85</v>
      </c>
      <c r="P152" s="131" t="s">
        <v>214</v>
      </c>
    </row>
    <row r="153" spans="1:16" x14ac:dyDescent="0.25">
      <c r="A153" s="140">
        <f>A149+7</f>
        <v>46375</v>
      </c>
      <c r="B153" s="7">
        <f>WEEKDAY(Tbl_GEKA[[#This Row],[Datum_GEKA]],11)</f>
        <v>6</v>
      </c>
      <c r="C153" s="130">
        <v>2</v>
      </c>
      <c r="D153" s="131"/>
      <c r="E153" s="128" t="s">
        <v>85</v>
      </c>
      <c r="F153" s="135" t="s">
        <v>214</v>
      </c>
      <c r="G153" s="3"/>
      <c r="I153" s="4" t="str">
        <f>CONCATENATE(Tbl_GEKA[[#This Row],[Thuis]]," - ",Tbl_GEKA[[#This Row],[Uit]],"- -&gt; ",Tbl_GEKA[[#This Row],[Opmerking]])</f>
        <v xml:space="preserve">G E K A  - - -&gt; </v>
      </c>
      <c r="K153" s="5">
        <f t="shared" si="4"/>
        <v>46436</v>
      </c>
      <c r="L153" s="130">
        <f>WEEKDAY(Tbl_GEKA[[#This Row],[Datum_GEKA]],11)</f>
        <v>6</v>
      </c>
      <c r="M153" s="130">
        <v>2</v>
      </c>
      <c r="N153" s="131"/>
      <c r="O153" s="132" t="s">
        <v>85</v>
      </c>
      <c r="P153" s="131" t="s">
        <v>214</v>
      </c>
    </row>
    <row r="154" spans="1:16" x14ac:dyDescent="0.25">
      <c r="A154" s="140">
        <f>A150+7</f>
        <v>46375</v>
      </c>
      <c r="B154" s="7">
        <f>WEEKDAY(Tbl_GEKA[[#This Row],[Datum_GEKA]],11)</f>
        <v>6</v>
      </c>
      <c r="C154" s="130">
        <v>1</v>
      </c>
      <c r="D154" s="131"/>
      <c r="E154" s="128" t="s">
        <v>85</v>
      </c>
      <c r="F154" s="135" t="s">
        <v>214</v>
      </c>
      <c r="G154" s="3"/>
      <c r="I154" s="4" t="str">
        <f>CONCATENATE(Tbl_GEKA[[#This Row],[Thuis]]," - ",Tbl_GEKA[[#This Row],[Uit]],"- -&gt; ",Tbl_GEKA[[#This Row],[Opmerking]])</f>
        <v xml:space="preserve">G E K A  - - -&gt; </v>
      </c>
      <c r="K154" s="5">
        <f t="shared" si="4"/>
        <v>46436</v>
      </c>
      <c r="L154" s="130">
        <f>WEEKDAY(Tbl_GEKA[[#This Row],[Datum_GEKA]],11)</f>
        <v>6</v>
      </c>
      <c r="M154" s="130">
        <v>3</v>
      </c>
      <c r="N154" s="131"/>
      <c r="O154" s="132" t="s">
        <v>85</v>
      </c>
      <c r="P154" s="131" t="s">
        <v>214</v>
      </c>
    </row>
    <row r="155" spans="1:16" x14ac:dyDescent="0.25">
      <c r="A155" s="140">
        <f>A151+7</f>
        <v>46375</v>
      </c>
      <c r="B155" s="7">
        <f>WEEKDAY(Tbl_GEKA[[#This Row],[Datum_GEKA]],11)</f>
        <v>6</v>
      </c>
      <c r="C155" s="130">
        <v>3</v>
      </c>
      <c r="D155" s="131"/>
      <c r="E155" s="128" t="s">
        <v>85</v>
      </c>
      <c r="F155" s="135" t="s">
        <v>214</v>
      </c>
      <c r="G155" s="3"/>
      <c r="I155" s="4" t="str">
        <f>CONCATENATE(Tbl_GEKA[[#This Row],[Thuis]]," - ",Tbl_GEKA[[#This Row],[Uit]],"- -&gt; ",Tbl_GEKA[[#This Row],[Opmerking]])</f>
        <v xml:space="preserve">G E K A  - - -&gt; </v>
      </c>
      <c r="K155" s="5">
        <f t="shared" si="4"/>
        <v>46436</v>
      </c>
      <c r="L155" s="130">
        <f>WEEKDAY(Tbl_GEKA[[#This Row],[Datum_GEKA]],11)</f>
        <v>6</v>
      </c>
      <c r="M155" s="130">
        <v>4</v>
      </c>
      <c r="N155" s="131"/>
      <c r="O155" s="132" t="s">
        <v>85</v>
      </c>
      <c r="P155" s="131" t="s">
        <v>214</v>
      </c>
    </row>
    <row r="156" spans="1:16" x14ac:dyDescent="0.25">
      <c r="A156" s="140">
        <v>46373</v>
      </c>
      <c r="B156" s="7">
        <v>4</v>
      </c>
      <c r="C156" s="130">
        <v>4</v>
      </c>
      <c r="D156" s="131"/>
      <c r="E156" s="128" t="s">
        <v>85</v>
      </c>
      <c r="F156" s="135" t="s">
        <v>214</v>
      </c>
      <c r="G156" s="3"/>
      <c r="I156" s="4" t="str">
        <f>CONCATENATE(Tbl_GEKA[[#This Row],[Thuis]]," - ",Tbl_GEKA[[#This Row],[Uit]],"- -&gt; ",Tbl_GEKA[[#This Row],[Opmerking]])</f>
        <v xml:space="preserve">G E K A  - - -&gt; </v>
      </c>
      <c r="K156" s="5">
        <f t="shared" si="4"/>
        <v>46436</v>
      </c>
      <c r="L156" s="130">
        <f>WEEKDAY(Tbl_GEKA[[#This Row],[Datum_GEKA]],11)</f>
        <v>4</v>
      </c>
      <c r="M156" s="130">
        <v>5</v>
      </c>
      <c r="N156" s="131"/>
      <c r="O156" s="132" t="s">
        <v>85</v>
      </c>
      <c r="P156" s="131" t="s">
        <v>214</v>
      </c>
    </row>
    <row r="157" spans="1:16" x14ac:dyDescent="0.25">
      <c r="A157" s="140">
        <v>46373</v>
      </c>
      <c r="B157" s="7">
        <v>4</v>
      </c>
      <c r="C157" s="130">
        <v>5</v>
      </c>
      <c r="D157" s="131"/>
      <c r="E157" s="128" t="s">
        <v>85</v>
      </c>
      <c r="F157" s="135" t="s">
        <v>214</v>
      </c>
      <c r="G157" s="3"/>
      <c r="I157" s="4" t="str">
        <f>CONCATENATE(Tbl_GEKA[[#This Row],[Thuis]]," - ",Tbl_GEKA[[#This Row],[Uit]],"- -&gt; ",Tbl_GEKA[[#This Row],[Opmerking]])</f>
        <v xml:space="preserve">G E K A  - - -&gt; </v>
      </c>
      <c r="K157" s="5">
        <f t="shared" si="4"/>
        <v>46443</v>
      </c>
      <c r="L157" s="130">
        <f>WEEKDAY(Tbl_GEKA[[#This Row],[Datum_GEKA]],11)</f>
        <v>4</v>
      </c>
      <c r="M157" s="130">
        <v>1</v>
      </c>
      <c r="N157" s="131"/>
      <c r="O157" s="132" t="s">
        <v>85</v>
      </c>
      <c r="P157" s="131" t="s">
        <v>214</v>
      </c>
    </row>
    <row r="158" spans="1:16" x14ac:dyDescent="0.25">
      <c r="A158" s="142">
        <v>46374</v>
      </c>
      <c r="B158" s="7">
        <f>WEEKDAY(Tbl_GEKA[[#This Row],[Datum_GEKA]],11)</f>
        <v>5</v>
      </c>
      <c r="C158" s="130">
        <v>5</v>
      </c>
      <c r="D158" s="131"/>
      <c r="E158" s="128" t="s">
        <v>85</v>
      </c>
      <c r="F158" s="135" t="s">
        <v>848</v>
      </c>
      <c r="G158" s="3" t="s">
        <v>849</v>
      </c>
      <c r="I158" s="4" t="str">
        <f>CONCATENATE(Tbl_GEKA[[#This Row],[Thuis]]," - ",Tbl_GEKA[[#This Row],[Uit]],"- -&gt; ",Tbl_GEKA[[#This Row],[Opmerking]])</f>
        <v xml:space="preserve">Les  -  - - Privé- -&gt; </v>
      </c>
      <c r="K158" s="5">
        <f t="shared" si="4"/>
        <v>46443</v>
      </c>
      <c r="L158" s="130">
        <f>WEEKDAY(Tbl_GEKA[[#This Row],[Datum_GEKA]],11)</f>
        <v>5</v>
      </c>
      <c r="M158" s="130">
        <v>2</v>
      </c>
      <c r="N158" s="131"/>
      <c r="O158" s="132" t="s">
        <v>85</v>
      </c>
      <c r="P158" s="131" t="s">
        <v>214</v>
      </c>
    </row>
    <row r="159" spans="1:16" x14ac:dyDescent="0.25">
      <c r="A159" s="142">
        <v>46374</v>
      </c>
      <c r="B159" s="7">
        <f>WEEKDAY(Tbl_GEKA[[#This Row],[Datum_GEKA]],11)</f>
        <v>5</v>
      </c>
      <c r="C159" s="130">
        <v>4</v>
      </c>
      <c r="D159" s="131"/>
      <c r="E159" s="128" t="s">
        <v>85</v>
      </c>
      <c r="F159" s="135" t="s">
        <v>848</v>
      </c>
      <c r="G159" s="3" t="s">
        <v>849</v>
      </c>
      <c r="I159" s="4" t="str">
        <f>CONCATENATE(Tbl_GEKA[[#This Row],[Thuis]]," - ",Tbl_GEKA[[#This Row],[Uit]],"- -&gt; ",Tbl_GEKA[[#This Row],[Opmerking]])</f>
        <v xml:space="preserve">Les  -  - - Privé- -&gt; </v>
      </c>
      <c r="K159" s="5">
        <f t="shared" si="4"/>
        <v>46443</v>
      </c>
      <c r="L159" s="130">
        <f>WEEKDAY(Tbl_GEKA[[#This Row],[Datum_GEKA]],11)</f>
        <v>5</v>
      </c>
      <c r="M159" s="130">
        <v>3</v>
      </c>
      <c r="N159" s="131"/>
      <c r="O159" s="132" t="s">
        <v>85</v>
      </c>
      <c r="P159" s="131" t="s">
        <v>214</v>
      </c>
    </row>
    <row r="160" spans="1:16" x14ac:dyDescent="0.25">
      <c r="A160" s="142">
        <v>46374</v>
      </c>
      <c r="B160" s="7">
        <f>WEEKDAY(Tbl_GEKA[[#This Row],[Datum_GEKA]],11)</f>
        <v>5</v>
      </c>
      <c r="C160" s="130">
        <v>3</v>
      </c>
      <c r="D160" s="131"/>
      <c r="E160" s="128" t="s">
        <v>85</v>
      </c>
      <c r="F160" s="135" t="s">
        <v>848</v>
      </c>
      <c r="G160" s="3" t="s">
        <v>849</v>
      </c>
      <c r="I160" s="4" t="str">
        <f>CONCATENATE(Tbl_GEKA[[#This Row],[Thuis]]," - ",Tbl_GEKA[[#This Row],[Uit]],"- -&gt; ",Tbl_GEKA[[#This Row],[Opmerking]])</f>
        <v xml:space="preserve">Les  -  - - Privé- -&gt; </v>
      </c>
      <c r="K160" s="5">
        <f t="shared" si="4"/>
        <v>46443</v>
      </c>
      <c r="L160" s="130">
        <f>WEEKDAY(Tbl_GEKA[[#This Row],[Datum_GEKA]],11)</f>
        <v>5</v>
      </c>
      <c r="M160" s="130">
        <v>4</v>
      </c>
      <c r="N160" s="131"/>
      <c r="O160" s="132" t="s">
        <v>85</v>
      </c>
      <c r="P160" s="131" t="s">
        <v>214</v>
      </c>
    </row>
    <row r="161" spans="1:16" x14ac:dyDescent="0.25">
      <c r="A161" s="140">
        <f>A157+7</f>
        <v>46380</v>
      </c>
      <c r="B161" s="7">
        <f>WEEKDAY(Tbl_GEKA[[#This Row],[Datum_GEKA]],11)</f>
        <v>4</v>
      </c>
      <c r="C161" s="130">
        <v>4</v>
      </c>
      <c r="D161" s="131"/>
      <c r="E161" s="128" t="s">
        <v>85</v>
      </c>
      <c r="F161" s="135" t="s">
        <v>214</v>
      </c>
      <c r="G161" s="3"/>
      <c r="I161" s="4" t="str">
        <f>CONCATENATE(Tbl_GEKA[[#This Row],[Thuis]]," - ",Tbl_GEKA[[#This Row],[Uit]],"- -&gt; ",Tbl_GEKA[[#This Row],[Opmerking]])</f>
        <v xml:space="preserve">G E K A  - - -&gt; </v>
      </c>
      <c r="K161" s="5">
        <f t="shared" si="4"/>
        <v>46443</v>
      </c>
      <c r="L161" s="130">
        <f>WEEKDAY(Tbl_GEKA[[#This Row],[Datum_GEKA]],11)</f>
        <v>4</v>
      </c>
      <c r="M161" s="130">
        <v>5</v>
      </c>
      <c r="N161" s="131"/>
      <c r="O161" s="132" t="s">
        <v>85</v>
      </c>
      <c r="P161" s="131" t="s">
        <v>214</v>
      </c>
    </row>
    <row r="162" spans="1:16" x14ac:dyDescent="0.25">
      <c r="A162" s="140">
        <f>A158+7</f>
        <v>46381</v>
      </c>
      <c r="B162" s="7">
        <f>WEEKDAY(Tbl_GEKA[[#This Row],[Datum_GEKA]],11)</f>
        <v>5</v>
      </c>
      <c r="C162" s="130">
        <v>1</v>
      </c>
      <c r="D162" s="131"/>
      <c r="E162" s="128" t="s">
        <v>85</v>
      </c>
      <c r="F162" s="135" t="s">
        <v>214</v>
      </c>
      <c r="G162" s="3"/>
      <c r="I162" s="4" t="str">
        <f>CONCATENATE(Tbl_GEKA[[#This Row],[Thuis]]," - ",Tbl_GEKA[[#This Row],[Uit]],"- -&gt; ",Tbl_GEKA[[#This Row],[Opmerking]])</f>
        <v xml:space="preserve">G E K A  - - -&gt; </v>
      </c>
      <c r="K162" s="5">
        <f t="shared" si="4"/>
        <v>46450</v>
      </c>
      <c r="L162" s="130">
        <f>WEEKDAY(Tbl_GEKA[[#This Row],[Datum_GEKA]],11)</f>
        <v>5</v>
      </c>
      <c r="M162" s="130">
        <v>1</v>
      </c>
      <c r="N162" s="131"/>
      <c r="O162" s="132" t="s">
        <v>85</v>
      </c>
      <c r="P162" s="131" t="s">
        <v>214</v>
      </c>
    </row>
    <row r="163" spans="1:16" x14ac:dyDescent="0.25">
      <c r="A163" s="140">
        <f>A159+7</f>
        <v>46381</v>
      </c>
      <c r="B163" s="7">
        <f>WEEKDAY(Tbl_GEKA[[#This Row],[Datum_GEKA]],11)</f>
        <v>5</v>
      </c>
      <c r="C163" s="130">
        <v>2</v>
      </c>
      <c r="D163" s="131"/>
      <c r="E163" s="128" t="s">
        <v>85</v>
      </c>
      <c r="F163" s="135" t="s">
        <v>214</v>
      </c>
      <c r="G163" s="3"/>
      <c r="I163" s="4" t="str">
        <f>CONCATENATE(Tbl_GEKA[[#This Row],[Thuis]]," - ",Tbl_GEKA[[#This Row],[Uit]],"- -&gt; ",Tbl_GEKA[[#This Row],[Opmerking]])</f>
        <v xml:space="preserve">G E K A  - - -&gt; </v>
      </c>
      <c r="K163" s="5">
        <f t="shared" si="4"/>
        <v>46450</v>
      </c>
      <c r="L163" s="130">
        <f>WEEKDAY(Tbl_GEKA[[#This Row],[Datum_GEKA]],11)</f>
        <v>5</v>
      </c>
      <c r="M163" s="130">
        <v>2</v>
      </c>
      <c r="N163" s="131"/>
      <c r="O163" s="132" t="s">
        <v>85</v>
      </c>
      <c r="P163" s="131" t="s">
        <v>214</v>
      </c>
    </row>
    <row r="164" spans="1:16" x14ac:dyDescent="0.25">
      <c r="A164" s="140">
        <f>A160+7</f>
        <v>46381</v>
      </c>
      <c r="B164" s="7">
        <f>WEEKDAY(Tbl_GEKA[[#This Row],[Datum_GEKA]],11)</f>
        <v>5</v>
      </c>
      <c r="C164" s="130">
        <v>3</v>
      </c>
      <c r="D164" s="131"/>
      <c r="E164" s="128" t="s">
        <v>85</v>
      </c>
      <c r="F164" s="135" t="s">
        <v>214</v>
      </c>
      <c r="G164" s="3"/>
      <c r="I164" s="4" t="str">
        <f>CONCATENATE(Tbl_GEKA[[#This Row],[Thuis]]," - ",Tbl_GEKA[[#This Row],[Uit]],"- -&gt; ",Tbl_GEKA[[#This Row],[Opmerking]])</f>
        <v xml:space="preserve">G E K A  - - -&gt; </v>
      </c>
      <c r="K164" s="5">
        <f t="shared" si="4"/>
        <v>46450</v>
      </c>
      <c r="L164" s="130">
        <f>WEEKDAY(Tbl_GEKA[[#This Row],[Datum_GEKA]],11)</f>
        <v>5</v>
      </c>
      <c r="M164" s="130">
        <v>3</v>
      </c>
      <c r="N164" s="131"/>
      <c r="O164" s="132" t="s">
        <v>85</v>
      </c>
      <c r="P164" s="131" t="s">
        <v>214</v>
      </c>
    </row>
    <row r="165" spans="1:16" x14ac:dyDescent="0.25">
      <c r="A165" s="140">
        <v>46380</v>
      </c>
      <c r="B165" s="7">
        <v>4</v>
      </c>
      <c r="C165" s="130">
        <v>5</v>
      </c>
      <c r="D165" s="131"/>
      <c r="E165" s="128" t="s">
        <v>85</v>
      </c>
      <c r="F165" s="135" t="s">
        <v>214</v>
      </c>
      <c r="G165" s="3"/>
      <c r="I165" s="4" t="str">
        <f>CONCATENATE(Tbl_GEKA[[#This Row],[Thuis]]," - ",Tbl_GEKA[[#This Row],[Uit]],"- -&gt; ",Tbl_GEKA[[#This Row],[Opmerking]])</f>
        <v xml:space="preserve">G E K A  - - -&gt; </v>
      </c>
      <c r="K165" s="5">
        <f t="shared" si="4"/>
        <v>46450</v>
      </c>
      <c r="L165" s="130">
        <f>WEEKDAY(Tbl_GEKA[[#This Row],[Datum_GEKA]],11)</f>
        <v>4</v>
      </c>
      <c r="M165" s="130">
        <v>4</v>
      </c>
      <c r="N165" s="131"/>
      <c r="O165" s="132" t="s">
        <v>85</v>
      </c>
      <c r="P165" s="131" t="s">
        <v>214</v>
      </c>
    </row>
    <row r="166" spans="1:16" x14ac:dyDescent="0.25">
      <c r="A166" s="140">
        <f>A162+7</f>
        <v>46388</v>
      </c>
      <c r="B166" s="7">
        <f>WEEKDAY(Tbl_GEKA[[#This Row],[Datum_GEKA]],11)</f>
        <v>5</v>
      </c>
      <c r="C166" s="130">
        <v>4</v>
      </c>
      <c r="D166" s="131"/>
      <c r="E166" s="128" t="s">
        <v>85</v>
      </c>
      <c r="F166" s="135" t="s">
        <v>214</v>
      </c>
      <c r="G166" s="3"/>
      <c r="I166" s="4" t="str">
        <f>CONCATENATE(Tbl_GEKA[[#This Row],[Thuis]]," - ",Tbl_GEKA[[#This Row],[Uit]],"- -&gt; ",Tbl_GEKA[[#This Row],[Opmerking]])</f>
        <v xml:space="preserve">G E K A  - - -&gt; </v>
      </c>
      <c r="K166" s="5">
        <f t="shared" si="4"/>
        <v>46450</v>
      </c>
      <c r="L166" s="130">
        <f>WEEKDAY(Tbl_GEKA[[#This Row],[Datum_GEKA]],11)</f>
        <v>5</v>
      </c>
      <c r="M166" s="130">
        <v>5</v>
      </c>
      <c r="N166" s="131"/>
      <c r="O166" s="132" t="s">
        <v>85</v>
      </c>
      <c r="P166" s="131" t="s">
        <v>214</v>
      </c>
    </row>
    <row r="167" spans="1:16" x14ac:dyDescent="0.25">
      <c r="A167" s="140">
        <f>A163+7</f>
        <v>46388</v>
      </c>
      <c r="B167" s="7">
        <f>WEEKDAY(Tbl_GEKA[[#This Row],[Datum_GEKA]],11)</f>
        <v>5</v>
      </c>
      <c r="C167" s="130">
        <v>1</v>
      </c>
      <c r="D167" s="131"/>
      <c r="E167" s="128" t="s">
        <v>85</v>
      </c>
      <c r="F167" s="135" t="s">
        <v>214</v>
      </c>
      <c r="G167" s="3"/>
      <c r="I167" s="4" t="str">
        <f>CONCATENATE(Tbl_GEKA[[#This Row],[Thuis]]," - ",Tbl_GEKA[[#This Row],[Uit]],"- -&gt; ",Tbl_GEKA[[#This Row],[Opmerking]])</f>
        <v xml:space="preserve">G E K A  - - -&gt; </v>
      </c>
      <c r="K167" s="5">
        <f t="shared" si="4"/>
        <v>46457</v>
      </c>
      <c r="L167" s="130">
        <f>WEEKDAY(Tbl_GEKA[[#This Row],[Datum_GEKA]],11)</f>
        <v>5</v>
      </c>
      <c r="M167" s="130">
        <v>1</v>
      </c>
      <c r="N167" s="131"/>
      <c r="O167" s="132" t="s">
        <v>85</v>
      </c>
      <c r="P167" s="131" t="s">
        <v>214</v>
      </c>
    </row>
    <row r="168" spans="1:16" x14ac:dyDescent="0.25">
      <c r="A168" s="140">
        <f>A164+7</f>
        <v>46388</v>
      </c>
      <c r="B168" s="7">
        <f>WEEKDAY(Tbl_GEKA[[#This Row],[Datum_GEKA]],11)</f>
        <v>5</v>
      </c>
      <c r="C168" s="130">
        <v>2</v>
      </c>
      <c r="D168" s="131"/>
      <c r="E168" s="128" t="s">
        <v>85</v>
      </c>
      <c r="F168" s="135" t="s">
        <v>214</v>
      </c>
      <c r="G168" s="3"/>
      <c r="I168" s="4" t="str">
        <f>CONCATENATE(Tbl_GEKA[[#This Row],[Thuis]]," - ",Tbl_GEKA[[#This Row],[Uit]],"- -&gt; ",Tbl_GEKA[[#This Row],[Opmerking]])</f>
        <v xml:space="preserve">G E K A  - - -&gt; </v>
      </c>
      <c r="K168" s="5">
        <f t="shared" si="4"/>
        <v>46457</v>
      </c>
      <c r="L168" s="130">
        <f>WEEKDAY(Tbl_GEKA[[#This Row],[Datum_GEKA]],11)</f>
        <v>5</v>
      </c>
      <c r="M168" s="130">
        <v>2</v>
      </c>
      <c r="N168" s="131"/>
      <c r="O168" s="132" t="s">
        <v>85</v>
      </c>
      <c r="P168" s="131" t="s">
        <v>214</v>
      </c>
    </row>
    <row r="169" spans="1:16" x14ac:dyDescent="0.25">
      <c r="A169" s="140">
        <f>A165+7</f>
        <v>46387</v>
      </c>
      <c r="B169" s="7">
        <f>WEEKDAY(Tbl_GEKA[[#This Row],[Datum_GEKA]],11)</f>
        <v>4</v>
      </c>
      <c r="C169" s="130">
        <v>3</v>
      </c>
      <c r="D169" s="131"/>
      <c r="E169" s="128" t="s">
        <v>85</v>
      </c>
      <c r="F169" s="135" t="s">
        <v>214</v>
      </c>
      <c r="G169" s="3"/>
      <c r="I169" s="4" t="str">
        <f>CONCATENATE(Tbl_GEKA[[#This Row],[Thuis]]," - ",Tbl_GEKA[[#This Row],[Uit]],"- -&gt; ",Tbl_GEKA[[#This Row],[Opmerking]])</f>
        <v xml:space="preserve">G E K A  - - -&gt; </v>
      </c>
      <c r="K169" s="5">
        <f t="shared" si="4"/>
        <v>46457</v>
      </c>
      <c r="L169" s="130">
        <f>WEEKDAY(Tbl_GEKA[[#This Row],[Datum_GEKA]],11)</f>
        <v>4</v>
      </c>
      <c r="M169" s="130">
        <v>3</v>
      </c>
      <c r="N169" s="131"/>
      <c r="O169" s="132" t="s">
        <v>85</v>
      </c>
      <c r="P169" s="131" t="s">
        <v>214</v>
      </c>
    </row>
    <row r="170" spans="1:16" x14ac:dyDescent="0.25">
      <c r="A170" s="140">
        <v>46387</v>
      </c>
      <c r="B170" s="7">
        <v>4</v>
      </c>
      <c r="C170" s="130">
        <v>5</v>
      </c>
      <c r="D170" s="131"/>
      <c r="E170" s="128" t="s">
        <v>85</v>
      </c>
      <c r="F170" s="135" t="s">
        <v>214</v>
      </c>
      <c r="G170" s="3"/>
      <c r="I170" s="4" t="str">
        <f>CONCATENATE(Tbl_GEKA[[#This Row],[Thuis]]," - ",Tbl_GEKA[[#This Row],[Uit]],"- -&gt; ",Tbl_GEKA[[#This Row],[Opmerking]])</f>
        <v xml:space="preserve">G E K A  - - -&gt; </v>
      </c>
      <c r="K170" s="5">
        <f t="shared" si="4"/>
        <v>46457</v>
      </c>
      <c r="L170" s="130">
        <f>WEEKDAY(Tbl_GEKA[[#This Row],[Datum_GEKA]],11)</f>
        <v>4</v>
      </c>
      <c r="M170" s="130">
        <v>4</v>
      </c>
      <c r="N170" s="131"/>
      <c r="O170" s="132" t="s">
        <v>85</v>
      </c>
      <c r="P170" s="131" t="s">
        <v>214</v>
      </c>
    </row>
    <row r="171" spans="1:16" x14ac:dyDescent="0.25">
      <c r="A171" s="140">
        <f>A167+7</f>
        <v>46395</v>
      </c>
      <c r="B171" s="7">
        <f>WEEKDAY(Tbl_GEKA[[#This Row],[Datum_GEKA]],11)</f>
        <v>5</v>
      </c>
      <c r="C171" s="130">
        <v>4</v>
      </c>
      <c r="D171" s="131"/>
      <c r="E171" s="128" t="s">
        <v>85</v>
      </c>
      <c r="F171" s="135" t="s">
        <v>214</v>
      </c>
      <c r="G171" s="3"/>
      <c r="I171" s="4" t="str">
        <f>CONCATENATE(Tbl_GEKA[[#This Row],[Thuis]]," - ",Tbl_GEKA[[#This Row],[Uit]],"- -&gt; ",Tbl_GEKA[[#This Row],[Opmerking]])</f>
        <v xml:space="preserve">G E K A  - - -&gt; </v>
      </c>
      <c r="K171" s="5">
        <f t="shared" si="4"/>
        <v>46457</v>
      </c>
      <c r="L171" s="130">
        <f>WEEKDAY(Tbl_GEKA[[#This Row],[Datum_GEKA]],11)</f>
        <v>5</v>
      </c>
      <c r="M171" s="130">
        <v>5</v>
      </c>
      <c r="N171" s="131"/>
      <c r="O171" s="132" t="s">
        <v>85</v>
      </c>
      <c r="P171" s="131" t="s">
        <v>214</v>
      </c>
    </row>
    <row r="172" spans="1:16" x14ac:dyDescent="0.25">
      <c r="A172" s="140">
        <f>A168+7</f>
        <v>46395</v>
      </c>
      <c r="B172" s="7">
        <f>WEEKDAY(Tbl_GEKA[[#This Row],[Datum_GEKA]],11)</f>
        <v>5</v>
      </c>
      <c r="C172" s="130">
        <v>1</v>
      </c>
      <c r="D172" s="131"/>
      <c r="E172" s="128" t="s">
        <v>85</v>
      </c>
      <c r="F172" s="135" t="s">
        <v>214</v>
      </c>
      <c r="G172" s="3"/>
      <c r="I172" s="4" t="str">
        <f>CONCATENATE(Tbl_GEKA[[#This Row],[Thuis]]," - ",Tbl_GEKA[[#This Row],[Uit]],"- -&gt; ",Tbl_GEKA[[#This Row],[Opmerking]])</f>
        <v xml:space="preserve">G E K A  - - -&gt; </v>
      </c>
      <c r="K172" s="5">
        <f t="shared" si="4"/>
        <v>46464</v>
      </c>
      <c r="L172" s="130">
        <f>WEEKDAY(Tbl_GEKA[[#This Row],[Datum_GEKA]],11)</f>
        <v>5</v>
      </c>
      <c r="M172" s="130">
        <v>1</v>
      </c>
      <c r="N172" s="131"/>
      <c r="O172" s="132" t="s">
        <v>85</v>
      </c>
      <c r="P172" s="131" t="s">
        <v>214</v>
      </c>
    </row>
    <row r="173" spans="1:16" x14ac:dyDescent="0.25">
      <c r="A173" s="140">
        <f>A169+7</f>
        <v>46394</v>
      </c>
      <c r="B173" s="7">
        <f>WEEKDAY(Tbl_GEKA[[#This Row],[Datum_GEKA]],11)</f>
        <v>4</v>
      </c>
      <c r="C173" s="130">
        <v>2</v>
      </c>
      <c r="D173" s="131"/>
      <c r="E173" s="128" t="s">
        <v>85</v>
      </c>
      <c r="F173" s="135" t="s">
        <v>214</v>
      </c>
      <c r="G173" s="3"/>
      <c r="I173" s="4" t="str">
        <f>CONCATENATE(Tbl_GEKA[[#This Row],[Thuis]]," - ",Tbl_GEKA[[#This Row],[Uit]],"- -&gt; ",Tbl_GEKA[[#This Row],[Opmerking]])</f>
        <v xml:space="preserve">G E K A  - - -&gt; </v>
      </c>
      <c r="K173" s="5">
        <f t="shared" si="4"/>
        <v>46464</v>
      </c>
      <c r="L173" s="130">
        <f>WEEKDAY(Tbl_GEKA[[#This Row],[Datum_GEKA]],11)</f>
        <v>4</v>
      </c>
      <c r="M173" s="130">
        <v>2</v>
      </c>
      <c r="N173" s="131"/>
      <c r="O173" s="132" t="s">
        <v>85</v>
      </c>
      <c r="P173" s="131" t="s">
        <v>214</v>
      </c>
    </row>
    <row r="174" spans="1:16" x14ac:dyDescent="0.25">
      <c r="A174" s="140">
        <f>A170+7</f>
        <v>46394</v>
      </c>
      <c r="B174" s="7">
        <f>WEEKDAY(Tbl_GEKA[[#This Row],[Datum_GEKA]],11)</f>
        <v>4</v>
      </c>
      <c r="C174" s="130">
        <v>3</v>
      </c>
      <c r="D174" s="131"/>
      <c r="E174" s="128" t="s">
        <v>85</v>
      </c>
      <c r="F174" s="135" t="s">
        <v>214</v>
      </c>
      <c r="G174" s="3"/>
      <c r="I174" s="4" t="str">
        <f>CONCATENATE(Tbl_GEKA[[#This Row],[Thuis]]," - ",Tbl_GEKA[[#This Row],[Uit]],"- -&gt; ",Tbl_GEKA[[#This Row],[Opmerking]])</f>
        <v xml:space="preserve">G E K A  - - -&gt; </v>
      </c>
      <c r="K174" s="5">
        <f t="shared" si="4"/>
        <v>46464</v>
      </c>
      <c r="L174" s="130">
        <f>WEEKDAY(Tbl_GEKA[[#This Row],[Datum_GEKA]],11)</f>
        <v>4</v>
      </c>
      <c r="M174" s="130">
        <v>3</v>
      </c>
      <c r="N174" s="131"/>
      <c r="O174" s="132" t="s">
        <v>85</v>
      </c>
      <c r="P174" s="131" t="s">
        <v>214</v>
      </c>
    </row>
    <row r="175" spans="1:16" x14ac:dyDescent="0.25">
      <c r="A175" s="140">
        <v>46394</v>
      </c>
      <c r="B175" s="7">
        <v>4</v>
      </c>
      <c r="C175" s="130">
        <v>5</v>
      </c>
      <c r="D175" s="131"/>
      <c r="E175" s="128" t="s">
        <v>85</v>
      </c>
      <c r="F175" s="135" t="s">
        <v>214</v>
      </c>
      <c r="G175" s="3"/>
      <c r="I175" s="4" t="str">
        <f>CONCATENATE(Tbl_GEKA[[#This Row],[Thuis]]," - ",Tbl_GEKA[[#This Row],[Uit]],"- -&gt; ",Tbl_GEKA[[#This Row],[Opmerking]])</f>
        <v xml:space="preserve">G E K A  - - -&gt; </v>
      </c>
      <c r="K175" s="5">
        <f t="shared" si="4"/>
        <v>46464</v>
      </c>
      <c r="L175" s="130">
        <f>WEEKDAY(Tbl_GEKA[[#This Row],[Datum_GEKA]],11)</f>
        <v>4</v>
      </c>
      <c r="M175" s="130">
        <v>4</v>
      </c>
      <c r="N175" s="131"/>
      <c r="O175" s="132" t="s">
        <v>85</v>
      </c>
      <c r="P175" s="131" t="s">
        <v>214</v>
      </c>
    </row>
    <row r="176" spans="1:16" x14ac:dyDescent="0.25">
      <c r="A176" s="142">
        <v>46395</v>
      </c>
      <c r="B176" s="7">
        <f>WEEKDAY(Tbl_GEKA[[#This Row],[Datum_GEKA]],11)</f>
        <v>5</v>
      </c>
      <c r="C176" s="130">
        <v>5</v>
      </c>
      <c r="D176" s="131"/>
      <c r="E176" s="128" t="s">
        <v>85</v>
      </c>
      <c r="F176" s="135" t="s">
        <v>848</v>
      </c>
      <c r="G176" s="3" t="s">
        <v>849</v>
      </c>
      <c r="I176" s="4" t="str">
        <f>CONCATENATE(Tbl_GEKA[[#This Row],[Thuis]]," - ",Tbl_GEKA[[#This Row],[Uit]],"- -&gt; ",Tbl_GEKA[[#This Row],[Opmerking]])</f>
        <v xml:space="preserve">Les  -  - - Privé- -&gt; </v>
      </c>
      <c r="K176" s="5">
        <f t="shared" si="4"/>
        <v>46464</v>
      </c>
      <c r="L176" s="130">
        <f>WEEKDAY(Tbl_GEKA[[#This Row],[Datum_GEKA]],11)</f>
        <v>5</v>
      </c>
      <c r="M176" s="130">
        <v>5</v>
      </c>
      <c r="N176" s="131"/>
      <c r="O176" s="132" t="s">
        <v>85</v>
      </c>
      <c r="P176" s="131" t="s">
        <v>214</v>
      </c>
    </row>
    <row r="177" spans="1:16" x14ac:dyDescent="0.25">
      <c r="A177" s="142">
        <v>46395</v>
      </c>
      <c r="B177" s="7">
        <f>WEEKDAY(Tbl_GEKA[[#This Row],[Datum_GEKA]],11)</f>
        <v>5</v>
      </c>
      <c r="C177" s="130">
        <v>4</v>
      </c>
      <c r="D177" s="131"/>
      <c r="E177" s="128" t="s">
        <v>85</v>
      </c>
      <c r="F177" s="135" t="s">
        <v>848</v>
      </c>
      <c r="G177" s="3" t="s">
        <v>849</v>
      </c>
      <c r="I177" s="4" t="str">
        <f>CONCATENATE(Tbl_GEKA[[#This Row],[Thuis]]," - ",Tbl_GEKA[[#This Row],[Uit]],"- -&gt; ",Tbl_GEKA[[#This Row],[Opmerking]])</f>
        <v xml:space="preserve">Les  -  - - Privé- -&gt; </v>
      </c>
      <c r="K177" s="5">
        <f t="shared" si="4"/>
        <v>46471</v>
      </c>
      <c r="L177" s="130">
        <f>WEEKDAY(Tbl_GEKA[[#This Row],[Datum_GEKA]],11)</f>
        <v>5</v>
      </c>
      <c r="M177" s="130">
        <v>1</v>
      </c>
      <c r="N177" s="131"/>
      <c r="O177" s="132" t="s">
        <v>85</v>
      </c>
      <c r="P177" s="131" t="s">
        <v>214</v>
      </c>
    </row>
    <row r="178" spans="1:16" x14ac:dyDescent="0.25">
      <c r="A178" s="142">
        <v>46395</v>
      </c>
      <c r="B178" s="7">
        <f>WEEKDAY(Tbl_GEKA[[#This Row],[Datum_GEKA]],11)</f>
        <v>5</v>
      </c>
      <c r="C178" s="130">
        <v>3</v>
      </c>
      <c r="D178" s="131"/>
      <c r="E178" s="128" t="s">
        <v>85</v>
      </c>
      <c r="F178" s="135" t="s">
        <v>848</v>
      </c>
      <c r="G178" s="3" t="s">
        <v>849</v>
      </c>
      <c r="I178" s="4" t="str">
        <f>CONCATENATE(Tbl_GEKA[[#This Row],[Thuis]]," - ",Tbl_GEKA[[#This Row],[Uit]],"- -&gt; ",Tbl_GEKA[[#This Row],[Opmerking]])</f>
        <v xml:space="preserve">Les  -  - - Privé- -&gt; </v>
      </c>
      <c r="K178" s="5">
        <f t="shared" si="4"/>
        <v>46471</v>
      </c>
      <c r="L178" s="130">
        <f>WEEKDAY(Tbl_GEKA[[#This Row],[Datum_GEKA]],11)</f>
        <v>5</v>
      </c>
      <c r="M178" s="130">
        <v>2</v>
      </c>
      <c r="N178" s="131"/>
      <c r="O178" s="132" t="s">
        <v>85</v>
      </c>
      <c r="P178" s="131" t="s">
        <v>214</v>
      </c>
    </row>
    <row r="179" spans="1:16" x14ac:dyDescent="0.25">
      <c r="A179" s="140">
        <f>A175+7</f>
        <v>46401</v>
      </c>
      <c r="B179" s="7">
        <f>WEEKDAY(Tbl_GEKA[[#This Row],[Datum_GEKA]],11)</f>
        <v>4</v>
      </c>
      <c r="C179" s="130">
        <v>4</v>
      </c>
      <c r="D179" s="131"/>
      <c r="E179" s="128" t="s">
        <v>85</v>
      </c>
      <c r="F179" s="135" t="s">
        <v>214</v>
      </c>
      <c r="G179" s="3"/>
      <c r="I179" s="4" t="str">
        <f>CONCATENATE(Tbl_GEKA[[#This Row],[Thuis]]," - ",Tbl_GEKA[[#This Row],[Uit]],"- -&gt; ",Tbl_GEKA[[#This Row],[Opmerking]])</f>
        <v xml:space="preserve">G E K A  - - -&gt; </v>
      </c>
      <c r="K179" s="5">
        <f t="shared" si="4"/>
        <v>46471</v>
      </c>
      <c r="L179" s="130">
        <f>WEEKDAY(Tbl_GEKA[[#This Row],[Datum_GEKA]],11)</f>
        <v>4</v>
      </c>
      <c r="M179" s="130">
        <v>3</v>
      </c>
      <c r="N179" s="131"/>
      <c r="O179" s="132" t="s">
        <v>85</v>
      </c>
      <c r="P179" s="131" t="s">
        <v>214</v>
      </c>
    </row>
    <row r="180" spans="1:16" x14ac:dyDescent="0.25">
      <c r="A180" s="140">
        <f>A176+7</f>
        <v>46402</v>
      </c>
      <c r="B180" s="7">
        <f>WEEKDAY(Tbl_GEKA[[#This Row],[Datum_GEKA]],11)</f>
        <v>5</v>
      </c>
      <c r="C180" s="130">
        <v>1</v>
      </c>
      <c r="D180" s="131"/>
      <c r="E180" s="128" t="s">
        <v>85</v>
      </c>
      <c r="F180" s="135" t="s">
        <v>214</v>
      </c>
      <c r="G180" s="3"/>
      <c r="I180" s="4" t="str">
        <f>CONCATENATE(Tbl_GEKA[[#This Row],[Thuis]]," - ",Tbl_GEKA[[#This Row],[Uit]],"- -&gt; ",Tbl_GEKA[[#This Row],[Opmerking]])</f>
        <v xml:space="preserve">G E K A  - - -&gt; </v>
      </c>
      <c r="K180" s="5">
        <f t="shared" si="4"/>
        <v>46471</v>
      </c>
      <c r="L180" s="130">
        <f>WEEKDAY(Tbl_GEKA[[#This Row],[Datum_GEKA]],11)</f>
        <v>5</v>
      </c>
      <c r="M180" s="130">
        <v>4</v>
      </c>
      <c r="N180" s="131"/>
      <c r="O180" s="132" t="s">
        <v>85</v>
      </c>
      <c r="P180" s="131" t="s">
        <v>214</v>
      </c>
    </row>
    <row r="181" spans="1:16" x14ac:dyDescent="0.25">
      <c r="A181" s="140">
        <f>A177+7</f>
        <v>46402</v>
      </c>
      <c r="B181" s="7">
        <f>WEEKDAY(Tbl_GEKA[[#This Row],[Datum_GEKA]],11)</f>
        <v>5</v>
      </c>
      <c r="C181" s="130">
        <v>2</v>
      </c>
      <c r="D181" s="131"/>
      <c r="E181" s="128" t="s">
        <v>85</v>
      </c>
      <c r="F181" s="135" t="s">
        <v>214</v>
      </c>
      <c r="G181" s="3"/>
      <c r="I181" s="4" t="str">
        <f>CONCATENATE(Tbl_GEKA[[#This Row],[Thuis]]," - ",Tbl_GEKA[[#This Row],[Uit]],"- -&gt; ",Tbl_GEKA[[#This Row],[Opmerking]])</f>
        <v xml:space="preserve">G E K A  - - -&gt; </v>
      </c>
      <c r="K181" s="5">
        <f t="shared" si="4"/>
        <v>46471</v>
      </c>
      <c r="L181" s="130">
        <f>WEEKDAY(Tbl_GEKA[[#This Row],[Datum_GEKA]],11)</f>
        <v>5</v>
      </c>
      <c r="M181" s="130">
        <v>5</v>
      </c>
      <c r="N181" s="131"/>
      <c r="O181" s="132" t="s">
        <v>85</v>
      </c>
      <c r="P181" s="131" t="s">
        <v>214</v>
      </c>
    </row>
    <row r="182" spans="1:16" x14ac:dyDescent="0.25">
      <c r="A182" s="140">
        <f>A178+7</f>
        <v>46402</v>
      </c>
      <c r="B182" s="7">
        <f>WEEKDAY(Tbl_GEKA[[#This Row],[Datum_GEKA]],11)</f>
        <v>5</v>
      </c>
      <c r="C182" s="130">
        <v>3</v>
      </c>
      <c r="D182" s="131"/>
      <c r="E182" s="128" t="s">
        <v>85</v>
      </c>
      <c r="F182" s="135" t="s">
        <v>214</v>
      </c>
      <c r="G182" s="3"/>
      <c r="I182" s="4" t="str">
        <f>CONCATENATE(Tbl_GEKA[[#This Row],[Thuis]]," - ",Tbl_GEKA[[#This Row],[Uit]],"- -&gt; ",Tbl_GEKA[[#This Row],[Opmerking]])</f>
        <v xml:space="preserve">G E K A  - - -&gt; </v>
      </c>
      <c r="K182" s="5">
        <f t="shared" si="4"/>
        <v>46478</v>
      </c>
      <c r="L182" s="130">
        <f>WEEKDAY(Tbl_GEKA[[#This Row],[Datum_GEKA]],11)</f>
        <v>5</v>
      </c>
      <c r="M182" s="130">
        <v>1</v>
      </c>
      <c r="N182" s="131"/>
      <c r="O182" s="132" t="s">
        <v>85</v>
      </c>
      <c r="P182" s="131" t="s">
        <v>214</v>
      </c>
    </row>
    <row r="183" spans="1:16" x14ac:dyDescent="0.25">
      <c r="A183" s="140">
        <v>46401</v>
      </c>
      <c r="B183" s="7">
        <v>4</v>
      </c>
      <c r="C183" s="130">
        <v>5</v>
      </c>
      <c r="D183" s="131"/>
      <c r="E183" s="128" t="s">
        <v>85</v>
      </c>
      <c r="F183" s="135" t="s">
        <v>214</v>
      </c>
      <c r="G183" s="3"/>
      <c r="I183" s="4" t="str">
        <f>CONCATENATE(Tbl_GEKA[[#This Row],[Thuis]]," - ",Tbl_GEKA[[#This Row],[Uit]],"- -&gt; ",Tbl_GEKA[[#This Row],[Opmerking]])</f>
        <v xml:space="preserve">G E K A  - - -&gt; </v>
      </c>
      <c r="K183" s="5">
        <f t="shared" si="4"/>
        <v>46478</v>
      </c>
      <c r="L183" s="130">
        <f>WEEKDAY(Tbl_GEKA[[#This Row],[Datum_GEKA]],11)</f>
        <v>4</v>
      </c>
      <c r="M183" s="130">
        <v>2</v>
      </c>
      <c r="N183" s="131"/>
      <c r="O183" s="132" t="s">
        <v>85</v>
      </c>
      <c r="P183" s="131" t="s">
        <v>214</v>
      </c>
    </row>
    <row r="184" spans="1:16" x14ac:dyDescent="0.25">
      <c r="A184" s="140">
        <v>46406</v>
      </c>
      <c r="B184" s="7">
        <f>WEEKDAY(Tbl_GEKA[[#This Row],[Datum_GEKA]],11)</f>
        <v>2</v>
      </c>
      <c r="C184" s="130">
        <v>1</v>
      </c>
      <c r="D184" s="131"/>
      <c r="E184" s="128" t="s">
        <v>85</v>
      </c>
      <c r="F184" s="135" t="s">
        <v>145</v>
      </c>
      <c r="G184" s="3" t="s">
        <v>260</v>
      </c>
      <c r="H184" s="4" t="s">
        <v>172</v>
      </c>
      <c r="I184" s="4" t="str">
        <f>CONCATENATE(Tbl_GEKA[[#This Row],[Thuis]]," - ",Tbl_GEKA[[#This Row],[Uit]],"- -&gt; ",Tbl_GEKA[[#This Row],[Opmerking]])</f>
        <v>Wildert 2 - Rooie Bal 1- -&gt; GSE</v>
      </c>
      <c r="K184" s="5">
        <f t="shared" si="4"/>
        <v>46478</v>
      </c>
      <c r="L184" s="130">
        <f>WEEKDAY(Tbl_GEKA[[#This Row],[Datum_GEKA]],11)</f>
        <v>2</v>
      </c>
      <c r="M184" s="130">
        <v>3</v>
      </c>
      <c r="N184" s="131"/>
      <c r="O184" s="132" t="s">
        <v>85</v>
      </c>
      <c r="P184" s="131" t="s">
        <v>214</v>
      </c>
    </row>
    <row r="185" spans="1:16" x14ac:dyDescent="0.25">
      <c r="A185" s="140">
        <v>46406</v>
      </c>
      <c r="B185" s="7">
        <f>WEEKDAY(Tbl_GEKA[[#This Row],[Datum_GEKA]],11)</f>
        <v>2</v>
      </c>
      <c r="C185" s="130">
        <v>2</v>
      </c>
      <c r="D185" s="131"/>
      <c r="E185" s="128" t="s">
        <v>85</v>
      </c>
      <c r="F185" s="135" t="s">
        <v>145</v>
      </c>
      <c r="G185" s="3" t="s">
        <v>260</v>
      </c>
      <c r="H185" s="4" t="s">
        <v>172</v>
      </c>
      <c r="I185" s="4" t="str">
        <f>CONCATENATE(Tbl_GEKA[[#This Row],[Thuis]]," - ",Tbl_GEKA[[#This Row],[Uit]],"- -&gt; ",Tbl_GEKA[[#This Row],[Opmerking]])</f>
        <v>Wildert 2 - Rooie Bal 1- -&gt; GSE</v>
      </c>
      <c r="K185" s="5">
        <f t="shared" si="4"/>
        <v>46478</v>
      </c>
      <c r="L185" s="130">
        <f>WEEKDAY(Tbl_GEKA[[#This Row],[Datum_GEKA]],11)</f>
        <v>2</v>
      </c>
      <c r="M185" s="130">
        <v>4</v>
      </c>
      <c r="N185" s="131"/>
      <c r="O185" s="132" t="s">
        <v>85</v>
      </c>
      <c r="P185" s="131" t="s">
        <v>214</v>
      </c>
    </row>
    <row r="186" spans="1:16" x14ac:dyDescent="0.25">
      <c r="A186" s="140">
        <f>A182+7</f>
        <v>46409</v>
      </c>
      <c r="B186" s="7">
        <f>WEEKDAY(Tbl_GEKA[[#This Row],[Datum_GEKA]],11)</f>
        <v>5</v>
      </c>
      <c r="C186" s="130">
        <v>4</v>
      </c>
      <c r="D186" s="131"/>
      <c r="E186" s="128" t="s">
        <v>85</v>
      </c>
      <c r="F186" s="135" t="s">
        <v>214</v>
      </c>
      <c r="G186" s="3"/>
      <c r="I186" s="4" t="str">
        <f>CONCATENATE(Tbl_GEKA[[#This Row],[Thuis]]," - ",Tbl_GEKA[[#This Row],[Uit]],"- -&gt; ",Tbl_GEKA[[#This Row],[Opmerking]])</f>
        <v xml:space="preserve">G E K A  - - -&gt; </v>
      </c>
      <c r="K186" s="5">
        <f t="shared" si="4"/>
        <v>46478</v>
      </c>
      <c r="L186" s="130">
        <f>WEEKDAY(Tbl_GEKA[[#This Row],[Datum_GEKA]],11)</f>
        <v>5</v>
      </c>
      <c r="M186" s="130">
        <v>5</v>
      </c>
      <c r="N186" s="131"/>
      <c r="O186" s="132" t="s">
        <v>85</v>
      </c>
      <c r="P186" s="131" t="s">
        <v>214</v>
      </c>
    </row>
    <row r="187" spans="1:16" x14ac:dyDescent="0.25">
      <c r="A187" s="140">
        <f>A183+7</f>
        <v>46408</v>
      </c>
      <c r="B187" s="7">
        <f>WEEKDAY(Tbl_GEKA[[#This Row],[Datum_GEKA]],11)</f>
        <v>4</v>
      </c>
      <c r="C187" s="130">
        <v>1</v>
      </c>
      <c r="D187" s="131"/>
      <c r="E187" s="128" t="s">
        <v>85</v>
      </c>
      <c r="F187" s="135" t="s">
        <v>214</v>
      </c>
      <c r="G187" s="3"/>
      <c r="I187" s="4" t="str">
        <f>CONCATENATE(Tbl_GEKA[[#This Row],[Thuis]]," - ",Tbl_GEKA[[#This Row],[Uit]],"- -&gt; ",Tbl_GEKA[[#This Row],[Opmerking]])</f>
        <v xml:space="preserve">G E K A  - - -&gt; </v>
      </c>
      <c r="K187" s="5">
        <f t="shared" si="4"/>
        <v>46485</v>
      </c>
      <c r="L187" s="130">
        <f>WEEKDAY(Tbl_GEKA[[#This Row],[Datum_GEKA]],11)</f>
        <v>4</v>
      </c>
      <c r="M187" s="130">
        <v>1</v>
      </c>
      <c r="N187" s="131"/>
      <c r="O187" s="132" t="s">
        <v>85</v>
      </c>
      <c r="P187" s="131" t="s">
        <v>214</v>
      </c>
    </row>
    <row r="188" spans="1:16" x14ac:dyDescent="0.25">
      <c r="A188" s="140">
        <f>A184+7</f>
        <v>46413</v>
      </c>
      <c r="B188" s="7">
        <f>WEEKDAY(Tbl_GEKA[[#This Row],[Datum_GEKA]],11)</f>
        <v>2</v>
      </c>
      <c r="C188" s="130">
        <v>2</v>
      </c>
      <c r="D188" s="131"/>
      <c r="E188" s="128" t="s">
        <v>85</v>
      </c>
      <c r="F188" s="135" t="s">
        <v>214</v>
      </c>
      <c r="G188" s="3"/>
      <c r="I188" s="4" t="str">
        <f>CONCATENATE(Tbl_GEKA[[#This Row],[Thuis]]," - ",Tbl_GEKA[[#This Row],[Uit]],"- -&gt; ",Tbl_GEKA[[#This Row],[Opmerking]])</f>
        <v xml:space="preserve">G E K A  - - -&gt; </v>
      </c>
      <c r="K188" s="5">
        <f t="shared" si="4"/>
        <v>46485</v>
      </c>
      <c r="L188" s="130">
        <f>WEEKDAY(Tbl_GEKA[[#This Row],[Datum_GEKA]],11)</f>
        <v>2</v>
      </c>
      <c r="M188" s="130">
        <v>2</v>
      </c>
      <c r="N188" s="131"/>
      <c r="O188" s="132" t="s">
        <v>85</v>
      </c>
      <c r="P188" s="131" t="s">
        <v>214</v>
      </c>
    </row>
    <row r="189" spans="1:16" x14ac:dyDescent="0.25">
      <c r="A189" s="140">
        <f>A185+7</f>
        <v>46413</v>
      </c>
      <c r="B189" s="7">
        <f>WEEKDAY(Tbl_GEKA[[#This Row],[Datum_GEKA]],11)</f>
        <v>2</v>
      </c>
      <c r="C189" s="130">
        <v>3</v>
      </c>
      <c r="D189" s="131"/>
      <c r="E189" s="128" t="s">
        <v>85</v>
      </c>
      <c r="F189" s="135" t="s">
        <v>214</v>
      </c>
      <c r="G189" s="3"/>
      <c r="I189" s="4" t="str">
        <f>CONCATENATE(Tbl_GEKA[[#This Row],[Thuis]]," - ",Tbl_GEKA[[#This Row],[Uit]],"- -&gt; ",Tbl_GEKA[[#This Row],[Opmerking]])</f>
        <v xml:space="preserve">G E K A  - - -&gt; </v>
      </c>
      <c r="K189" s="5">
        <f t="shared" si="4"/>
        <v>46485</v>
      </c>
      <c r="L189" s="130">
        <f>WEEKDAY(Tbl_GEKA[[#This Row],[Datum_GEKA]],11)</f>
        <v>2</v>
      </c>
      <c r="M189" s="130">
        <v>3</v>
      </c>
      <c r="N189" s="131"/>
      <c r="O189" s="132" t="s">
        <v>85</v>
      </c>
      <c r="P189" s="131" t="s">
        <v>214</v>
      </c>
    </row>
    <row r="190" spans="1:16" x14ac:dyDescent="0.25">
      <c r="A190" s="140">
        <v>46408</v>
      </c>
      <c r="B190" s="7">
        <v>4</v>
      </c>
      <c r="C190" s="130">
        <v>5</v>
      </c>
      <c r="D190" s="131"/>
      <c r="E190" s="128" t="s">
        <v>85</v>
      </c>
      <c r="F190" s="135" t="s">
        <v>214</v>
      </c>
      <c r="G190" s="3"/>
      <c r="I190" s="4" t="str">
        <f>CONCATENATE(Tbl_GEKA[[#This Row],[Thuis]]," - ",Tbl_GEKA[[#This Row],[Uit]],"- -&gt; ",Tbl_GEKA[[#This Row],[Opmerking]])</f>
        <v xml:space="preserve">G E K A  - - -&gt; </v>
      </c>
      <c r="K190" s="5">
        <f t="shared" si="4"/>
        <v>46485</v>
      </c>
      <c r="L190" s="130">
        <f>WEEKDAY(Tbl_GEKA[[#This Row],[Datum_GEKA]],11)</f>
        <v>4</v>
      </c>
      <c r="M190" s="130">
        <v>4</v>
      </c>
      <c r="N190" s="131"/>
      <c r="O190" s="132" t="s">
        <v>85</v>
      </c>
      <c r="P190" s="131" t="s">
        <v>214</v>
      </c>
    </row>
    <row r="191" spans="1:16" x14ac:dyDescent="0.25">
      <c r="A191" s="142">
        <v>46409</v>
      </c>
      <c r="B191" s="7">
        <f>WEEKDAY(Tbl_GEKA[[#This Row],[Datum_GEKA]],11)</f>
        <v>5</v>
      </c>
      <c r="C191" s="130">
        <v>5</v>
      </c>
      <c r="D191" s="131"/>
      <c r="E191" s="128" t="s">
        <v>85</v>
      </c>
      <c r="F191" s="135" t="s">
        <v>848</v>
      </c>
      <c r="G191" s="3" t="s">
        <v>849</v>
      </c>
      <c r="I191" s="4" t="str">
        <f>CONCATENATE(Tbl_GEKA[[#This Row],[Thuis]]," - ",Tbl_GEKA[[#This Row],[Uit]],"- -&gt; ",Tbl_GEKA[[#This Row],[Opmerking]])</f>
        <v xml:space="preserve">Les  -  - - Privé- -&gt; </v>
      </c>
      <c r="K191" s="5">
        <f t="shared" si="4"/>
        <v>46485</v>
      </c>
      <c r="L191" s="130">
        <f>WEEKDAY(Tbl_GEKA[[#This Row],[Datum_GEKA]],11)</f>
        <v>5</v>
      </c>
      <c r="M191" s="130">
        <v>5</v>
      </c>
      <c r="N191" s="131"/>
      <c r="O191" s="132" t="s">
        <v>85</v>
      </c>
      <c r="P191" s="131" t="s">
        <v>214</v>
      </c>
    </row>
    <row r="192" spans="1:16" x14ac:dyDescent="0.25">
      <c r="A192" s="142">
        <v>46409</v>
      </c>
      <c r="B192" s="7">
        <f>WEEKDAY(Tbl_GEKA[[#This Row],[Datum_GEKA]],11)</f>
        <v>5</v>
      </c>
      <c r="C192" s="130">
        <v>4</v>
      </c>
      <c r="D192" s="131"/>
      <c r="E192" s="128" t="s">
        <v>85</v>
      </c>
      <c r="F192" s="135" t="s">
        <v>848</v>
      </c>
      <c r="G192" s="3" t="s">
        <v>849</v>
      </c>
      <c r="I192" s="4" t="str">
        <f>CONCATENATE(Tbl_GEKA[[#This Row],[Thuis]]," - ",Tbl_GEKA[[#This Row],[Uit]],"- -&gt; ",Tbl_GEKA[[#This Row],[Opmerking]])</f>
        <v xml:space="preserve">Les  -  - - Privé- -&gt; </v>
      </c>
      <c r="K192" s="5">
        <f t="shared" si="4"/>
        <v>46492</v>
      </c>
      <c r="L192" s="130">
        <f>WEEKDAY(Tbl_GEKA[[#This Row],[Datum_GEKA]],11)</f>
        <v>5</v>
      </c>
      <c r="M192" s="130">
        <v>1</v>
      </c>
      <c r="N192" s="131"/>
      <c r="O192" s="132" t="s">
        <v>85</v>
      </c>
      <c r="P192" s="131" t="s">
        <v>214</v>
      </c>
    </row>
    <row r="193" spans="1:16" x14ac:dyDescent="0.25">
      <c r="A193" s="142">
        <v>46409</v>
      </c>
      <c r="B193" s="7">
        <f>WEEKDAY(Tbl_GEKA[[#This Row],[Datum_GEKA]],11)</f>
        <v>5</v>
      </c>
      <c r="C193" s="130">
        <v>3</v>
      </c>
      <c r="D193" s="131"/>
      <c r="E193" s="128" t="s">
        <v>85</v>
      </c>
      <c r="F193" s="135" t="s">
        <v>848</v>
      </c>
      <c r="G193" s="3" t="s">
        <v>849</v>
      </c>
      <c r="I193" s="4" t="str">
        <f>CONCATENATE(Tbl_GEKA[[#This Row],[Thuis]]," - ",Tbl_GEKA[[#This Row],[Uit]],"- -&gt; ",Tbl_GEKA[[#This Row],[Opmerking]])</f>
        <v xml:space="preserve">Les  -  - - Privé- -&gt; </v>
      </c>
      <c r="K193" s="5">
        <f t="shared" si="4"/>
        <v>46492</v>
      </c>
      <c r="L193" s="130">
        <f>WEEKDAY(Tbl_GEKA[[#This Row],[Datum_GEKA]],11)</f>
        <v>5</v>
      </c>
      <c r="M193" s="130">
        <v>2</v>
      </c>
      <c r="N193" s="131"/>
      <c r="O193" s="132" t="s">
        <v>85</v>
      </c>
      <c r="P193" s="131" t="s">
        <v>214</v>
      </c>
    </row>
    <row r="194" spans="1:16" x14ac:dyDescent="0.25">
      <c r="A194" s="140">
        <v>46409</v>
      </c>
      <c r="B194" s="7">
        <f>WEEKDAY(Tbl_KBBB[[#This Row],[Datum_KBBB]],11)</f>
        <v>2</v>
      </c>
      <c r="C194" s="137">
        <v>2</v>
      </c>
      <c r="D194" s="131">
        <v>2</v>
      </c>
      <c r="E194" s="128" t="s">
        <v>85</v>
      </c>
      <c r="F194" s="138" t="s">
        <v>229</v>
      </c>
      <c r="G194" s="3" t="s">
        <v>239</v>
      </c>
      <c r="H194" s="26" t="s">
        <v>242</v>
      </c>
      <c r="I194" s="4" t="str">
        <f>CONCATENATE(Tbl_GEKA[[#This Row],[Thuis]]," - ",Tbl_GEKA[[#This Row],[Uit]],"- -&gt; ",Tbl_GEKA[[#This Row],[Opmerking]])</f>
        <v>MIDDEL 1 - MIDDEL 2- -&gt; KAPU-1</v>
      </c>
      <c r="K194" s="5">
        <f t="shared" si="4"/>
        <v>46492</v>
      </c>
      <c r="L194" s="130">
        <f>WEEKDAY(Tbl_GEKA[[#This Row],[Datum_GEKA]],11)</f>
        <v>5</v>
      </c>
      <c r="M194" s="130">
        <v>3</v>
      </c>
      <c r="N194" s="131"/>
      <c r="O194" s="132" t="s">
        <v>85</v>
      </c>
      <c r="P194" s="131" t="s">
        <v>214</v>
      </c>
    </row>
    <row r="195" spans="1:16" x14ac:dyDescent="0.25">
      <c r="A195" s="140">
        <v>46409</v>
      </c>
      <c r="B195" s="7">
        <f>WEEKDAY(Tbl_KBBB[[#This Row],[Datum_KBBB]],11)</f>
        <v>3</v>
      </c>
      <c r="C195" s="137">
        <v>1</v>
      </c>
      <c r="D195" s="131">
        <v>1</v>
      </c>
      <c r="E195" s="128" t="s">
        <v>85</v>
      </c>
      <c r="F195" s="138" t="s">
        <v>229</v>
      </c>
      <c r="G195" s="3" t="s">
        <v>239</v>
      </c>
      <c r="H195" s="26" t="s">
        <v>242</v>
      </c>
      <c r="I195" s="4" t="str">
        <f>CONCATENATE(Tbl_GEKA[[#This Row],[Thuis]]," - ",Tbl_GEKA[[#This Row],[Uit]],"- -&gt; ",Tbl_GEKA[[#This Row],[Opmerking]])</f>
        <v>MIDDEL 1 - MIDDEL 2- -&gt; KAPU-1</v>
      </c>
      <c r="K195" s="5">
        <f t="shared" si="4"/>
        <v>46492</v>
      </c>
      <c r="L195" s="130">
        <f>WEEKDAY(Tbl_GEKA[[#This Row],[Datum_GEKA]],11)</f>
        <v>5</v>
      </c>
      <c r="M195" s="130">
        <v>4</v>
      </c>
      <c r="N195" s="131"/>
      <c r="O195" s="132" t="s">
        <v>85</v>
      </c>
      <c r="P195" s="131" t="s">
        <v>214</v>
      </c>
    </row>
    <row r="196" spans="1:16" x14ac:dyDescent="0.25">
      <c r="A196" s="140">
        <v>46413</v>
      </c>
      <c r="B196" s="7">
        <f>WEEKDAY(Tbl_GEKA[[#This Row],[Datum_GEKA]],11)</f>
        <v>2</v>
      </c>
      <c r="C196" s="130">
        <v>1</v>
      </c>
      <c r="D196" s="131"/>
      <c r="E196" s="128" t="s">
        <v>85</v>
      </c>
      <c r="F196" s="135" t="s">
        <v>145</v>
      </c>
      <c r="G196" s="3" t="s">
        <v>20</v>
      </c>
      <c r="H196" s="17" t="s">
        <v>172</v>
      </c>
      <c r="I196" s="4" t="str">
        <f>CONCATENATE(Tbl_GEKA[[#This Row],[Thuis]]," - ",Tbl_GEKA[[#This Row],[Uit]],"- -&gt; ",Tbl_GEKA[[#This Row],[Opmerking]])</f>
        <v>Wildert 2 - Meeuwen 1- -&gt; GSE</v>
      </c>
      <c r="K196" s="5">
        <f t="shared" si="4"/>
        <v>46492</v>
      </c>
      <c r="L196" s="130">
        <f>WEEKDAY(Tbl_GEKA[[#This Row],[Datum_GEKA]],11)</f>
        <v>2</v>
      </c>
      <c r="M196" s="130">
        <v>5</v>
      </c>
      <c r="N196" s="131"/>
      <c r="O196" s="132" t="s">
        <v>85</v>
      </c>
      <c r="P196" s="131" t="s">
        <v>214</v>
      </c>
    </row>
    <row r="197" spans="1:16" x14ac:dyDescent="0.25">
      <c r="A197" s="140">
        <v>46413</v>
      </c>
      <c r="B197" s="7">
        <f>WEEKDAY(Tbl_GEKA[[#This Row],[Datum_GEKA]],11)</f>
        <v>2</v>
      </c>
      <c r="C197" s="130">
        <v>2</v>
      </c>
      <c r="D197" s="131"/>
      <c r="E197" s="128" t="s">
        <v>85</v>
      </c>
      <c r="F197" s="135" t="s">
        <v>145</v>
      </c>
      <c r="G197" s="3" t="s">
        <v>20</v>
      </c>
      <c r="H197" s="17" t="s">
        <v>172</v>
      </c>
      <c r="I197" s="4" t="str">
        <f>CONCATENATE(Tbl_GEKA[[#This Row],[Thuis]]," - ",Tbl_GEKA[[#This Row],[Uit]],"- -&gt; ",Tbl_GEKA[[#This Row],[Opmerking]])</f>
        <v>Wildert 2 - Meeuwen 1- -&gt; GSE</v>
      </c>
      <c r="K197" s="5">
        <f t="shared" si="4"/>
        <v>46499</v>
      </c>
      <c r="L197" s="130">
        <f>WEEKDAY(Tbl_GEKA[[#This Row],[Datum_GEKA]],11)</f>
        <v>2</v>
      </c>
      <c r="M197" s="130">
        <v>1</v>
      </c>
      <c r="N197" s="131"/>
      <c r="O197" s="132" t="s">
        <v>85</v>
      </c>
      <c r="P197" s="131" t="s">
        <v>214</v>
      </c>
    </row>
    <row r="198" spans="1:16" x14ac:dyDescent="0.25">
      <c r="A198" s="140">
        <f>A194+7</f>
        <v>46416</v>
      </c>
      <c r="B198" s="7">
        <f>WEEKDAY(Tbl_GEKA[[#This Row],[Datum_GEKA]],11)</f>
        <v>5</v>
      </c>
      <c r="C198" s="130">
        <v>4</v>
      </c>
      <c r="D198" s="131"/>
      <c r="E198" s="128" t="s">
        <v>85</v>
      </c>
      <c r="F198" s="135" t="s">
        <v>214</v>
      </c>
      <c r="G198" s="3"/>
      <c r="I198" s="4" t="str">
        <f>CONCATENATE(Tbl_GEKA[[#This Row],[Thuis]]," - ",Tbl_GEKA[[#This Row],[Uit]],"- -&gt; ",Tbl_GEKA[[#This Row],[Opmerking]])</f>
        <v xml:space="preserve">G E K A  - - -&gt; </v>
      </c>
      <c r="K198" s="5">
        <f t="shared" si="4"/>
        <v>46499</v>
      </c>
      <c r="L198" s="130">
        <f>WEEKDAY(Tbl_GEKA[[#This Row],[Datum_GEKA]],11)</f>
        <v>5</v>
      </c>
      <c r="M198" s="130">
        <v>2</v>
      </c>
      <c r="N198" s="131"/>
      <c r="O198" s="132" t="s">
        <v>85</v>
      </c>
      <c r="P198" s="131" t="s">
        <v>214</v>
      </c>
    </row>
    <row r="199" spans="1:16" x14ac:dyDescent="0.25">
      <c r="A199" s="140">
        <f>A195+7</f>
        <v>46416</v>
      </c>
      <c r="B199" s="7">
        <f>WEEKDAY(Tbl_GEKA[[#This Row],[Datum_GEKA]],11)</f>
        <v>5</v>
      </c>
      <c r="C199" s="130">
        <v>3</v>
      </c>
      <c r="D199" s="131"/>
      <c r="E199" s="128" t="s">
        <v>85</v>
      </c>
      <c r="F199" s="135" t="s">
        <v>214</v>
      </c>
      <c r="G199" s="3"/>
      <c r="I199" s="4" t="str">
        <f>CONCATENATE(Tbl_GEKA[[#This Row],[Thuis]]," - ",Tbl_GEKA[[#This Row],[Uit]],"- -&gt; ",Tbl_GEKA[[#This Row],[Opmerking]])</f>
        <v xml:space="preserve">G E K A  - - -&gt; </v>
      </c>
      <c r="K199" s="5">
        <f t="shared" si="4"/>
        <v>46499</v>
      </c>
      <c r="L199" s="130">
        <f>WEEKDAY(Tbl_GEKA[[#This Row],[Datum_GEKA]],11)</f>
        <v>5</v>
      </c>
      <c r="M199" s="130">
        <v>3</v>
      </c>
      <c r="N199" s="131"/>
      <c r="O199" s="132" t="s">
        <v>85</v>
      </c>
      <c r="P199" s="131" t="s">
        <v>214</v>
      </c>
    </row>
    <row r="200" spans="1:16" x14ac:dyDescent="0.25">
      <c r="A200" s="140">
        <v>46415</v>
      </c>
      <c r="B200" s="7">
        <v>4</v>
      </c>
      <c r="C200" s="130">
        <v>1</v>
      </c>
      <c r="D200" s="131"/>
      <c r="E200" s="128" t="s">
        <v>85</v>
      </c>
      <c r="F200" s="135" t="s">
        <v>214</v>
      </c>
      <c r="G200" s="3"/>
      <c r="I200" s="4" t="str">
        <f>CONCATENATE(Tbl_GEKA[[#This Row],[Thuis]]," - ",Tbl_GEKA[[#This Row],[Uit]],"- -&gt; ",Tbl_GEKA[[#This Row],[Opmerking]])</f>
        <v xml:space="preserve">G E K A  - - -&gt; </v>
      </c>
      <c r="K200" s="5">
        <f t="shared" si="4"/>
        <v>46499</v>
      </c>
      <c r="L200" s="130">
        <f>WEEKDAY(Tbl_GEKA[[#This Row],[Datum_GEKA]],11)</f>
        <v>4</v>
      </c>
      <c r="M200" s="130">
        <v>4</v>
      </c>
      <c r="N200" s="131"/>
      <c r="O200" s="132" t="s">
        <v>85</v>
      </c>
      <c r="P200" s="131" t="s">
        <v>214</v>
      </c>
    </row>
    <row r="201" spans="1:16" x14ac:dyDescent="0.25">
      <c r="A201" s="140">
        <v>46415</v>
      </c>
      <c r="B201" s="7">
        <v>4</v>
      </c>
      <c r="C201" s="130">
        <v>2</v>
      </c>
      <c r="D201" s="131"/>
      <c r="E201" s="128" t="s">
        <v>85</v>
      </c>
      <c r="F201" s="135" t="s">
        <v>214</v>
      </c>
      <c r="G201" s="3"/>
      <c r="I201" s="4" t="str">
        <f>CONCATENATE(Tbl_GEKA[[#This Row],[Thuis]]," - ",Tbl_GEKA[[#This Row],[Uit]],"- -&gt; ",Tbl_GEKA[[#This Row],[Opmerking]])</f>
        <v xml:space="preserve">G E K A  - - -&gt; </v>
      </c>
      <c r="K201" s="5">
        <f t="shared" si="4"/>
        <v>46499</v>
      </c>
      <c r="L201" s="130">
        <f>WEEKDAY(Tbl_GEKA[[#This Row],[Datum_GEKA]],11)</f>
        <v>4</v>
      </c>
      <c r="M201" s="130">
        <v>5</v>
      </c>
      <c r="N201" s="131"/>
      <c r="O201" s="132" t="s">
        <v>85</v>
      </c>
      <c r="P201" s="131" t="s">
        <v>214</v>
      </c>
    </row>
    <row r="202" spans="1:16" x14ac:dyDescent="0.25">
      <c r="A202" s="140">
        <v>46415</v>
      </c>
      <c r="B202" s="7">
        <v>4</v>
      </c>
      <c r="C202" s="130">
        <v>5</v>
      </c>
      <c r="D202" s="131"/>
      <c r="E202" s="128" t="s">
        <v>85</v>
      </c>
      <c r="F202" s="135" t="s">
        <v>214</v>
      </c>
      <c r="G202" s="3"/>
      <c r="I202" s="4" t="str">
        <f>CONCATENATE(Tbl_GEKA[[#This Row],[Thuis]]," - ",Tbl_GEKA[[#This Row],[Uit]],"- -&gt; ",Tbl_GEKA[[#This Row],[Opmerking]])</f>
        <v xml:space="preserve">G E K A  - - -&gt; </v>
      </c>
      <c r="K202" s="5">
        <f t="shared" si="4"/>
        <v>46506</v>
      </c>
      <c r="L202" s="130">
        <f>WEEKDAY(Tbl_GEKA[[#This Row],[Datum_GEKA]],11)</f>
        <v>4</v>
      </c>
      <c r="M202" s="130">
        <v>1</v>
      </c>
      <c r="N202" s="131"/>
      <c r="O202" s="132" t="s">
        <v>85</v>
      </c>
      <c r="P202" s="131" t="s">
        <v>214</v>
      </c>
    </row>
    <row r="203" spans="1:16" x14ac:dyDescent="0.25">
      <c r="A203" s="140">
        <f>A199+7</f>
        <v>46423</v>
      </c>
      <c r="B203" s="7">
        <f>WEEKDAY(Tbl_GEKA[[#This Row],[Datum_GEKA]],11)</f>
        <v>5</v>
      </c>
      <c r="C203" s="130">
        <v>4</v>
      </c>
      <c r="D203" s="131"/>
      <c r="E203" s="128" t="s">
        <v>85</v>
      </c>
      <c r="F203" s="135" t="s">
        <v>214</v>
      </c>
      <c r="G203" s="3"/>
      <c r="I203" s="4" t="str">
        <f>CONCATENATE(Tbl_GEKA[[#This Row],[Thuis]]," - ",Tbl_GEKA[[#This Row],[Uit]],"- -&gt; ",Tbl_GEKA[[#This Row],[Opmerking]])</f>
        <v xml:space="preserve">G E K A  - - -&gt; </v>
      </c>
      <c r="K203" s="5">
        <f t="shared" si="4"/>
        <v>46506</v>
      </c>
      <c r="L203" s="130">
        <f>WEEKDAY(Tbl_GEKA[[#This Row],[Datum_GEKA]],11)</f>
        <v>5</v>
      </c>
      <c r="M203" s="130">
        <v>2</v>
      </c>
      <c r="N203" s="131"/>
      <c r="O203" s="132" t="s">
        <v>85</v>
      </c>
      <c r="P203" s="131" t="s">
        <v>214</v>
      </c>
    </row>
    <row r="204" spans="1:16" x14ac:dyDescent="0.25">
      <c r="A204" s="140">
        <f>A200+7</f>
        <v>46422</v>
      </c>
      <c r="B204" s="7">
        <f>WEEKDAY(Tbl_GEKA[[#This Row],[Datum_GEKA]],11)</f>
        <v>4</v>
      </c>
      <c r="C204" s="130">
        <v>1</v>
      </c>
      <c r="D204" s="131"/>
      <c r="E204" s="128" t="s">
        <v>85</v>
      </c>
      <c r="F204" s="135" t="s">
        <v>214</v>
      </c>
      <c r="G204" s="3"/>
      <c r="I204" s="4" t="str">
        <f>CONCATENATE(Tbl_GEKA[[#This Row],[Thuis]]," - ",Tbl_GEKA[[#This Row],[Uit]],"- -&gt; ",Tbl_GEKA[[#This Row],[Opmerking]])</f>
        <v xml:space="preserve">G E K A  - - -&gt; </v>
      </c>
      <c r="K204" s="5">
        <f t="shared" si="4"/>
        <v>46506</v>
      </c>
      <c r="L204" s="130">
        <f>WEEKDAY(Tbl_GEKA[[#This Row],[Datum_GEKA]],11)</f>
        <v>4</v>
      </c>
      <c r="M204" s="130">
        <v>3</v>
      </c>
      <c r="N204" s="131"/>
      <c r="O204" s="132" t="s">
        <v>85</v>
      </c>
      <c r="P204" s="131" t="s">
        <v>214</v>
      </c>
    </row>
    <row r="205" spans="1:16" x14ac:dyDescent="0.25">
      <c r="A205" s="140">
        <f>A201+7</f>
        <v>46422</v>
      </c>
      <c r="B205" s="7">
        <f>WEEKDAY(Tbl_GEKA[[#This Row],[Datum_GEKA]],11)</f>
        <v>4</v>
      </c>
      <c r="C205" s="130">
        <v>2</v>
      </c>
      <c r="D205" s="131"/>
      <c r="E205" s="128" t="s">
        <v>85</v>
      </c>
      <c r="F205" s="135" t="s">
        <v>214</v>
      </c>
      <c r="G205" s="3"/>
      <c r="I205" s="4" t="str">
        <f>CONCATENATE(Tbl_GEKA[[#This Row],[Thuis]]," - ",Tbl_GEKA[[#This Row],[Uit]],"- -&gt; ",Tbl_GEKA[[#This Row],[Opmerking]])</f>
        <v xml:space="preserve">G E K A  - - -&gt; </v>
      </c>
      <c r="K205" s="5">
        <f t="shared" si="4"/>
        <v>46506</v>
      </c>
      <c r="L205" s="130">
        <f>WEEKDAY(Tbl_GEKA[[#This Row],[Datum_GEKA]],11)</f>
        <v>4</v>
      </c>
      <c r="M205" s="130">
        <v>4</v>
      </c>
      <c r="N205" s="131"/>
      <c r="O205" s="132" t="s">
        <v>85</v>
      </c>
      <c r="P205" s="131" t="s">
        <v>214</v>
      </c>
    </row>
    <row r="206" spans="1:16" x14ac:dyDescent="0.25">
      <c r="A206" s="140">
        <f>A202+7</f>
        <v>46422</v>
      </c>
      <c r="B206" s="7">
        <f>WEEKDAY(Tbl_GEKA[[#This Row],[Datum_GEKA]],11)</f>
        <v>4</v>
      </c>
      <c r="C206" s="130">
        <v>3</v>
      </c>
      <c r="D206" s="131"/>
      <c r="E206" s="128" t="s">
        <v>85</v>
      </c>
      <c r="F206" s="135" t="s">
        <v>214</v>
      </c>
      <c r="G206" s="3"/>
      <c r="I206" s="4" t="str">
        <f>CONCATENATE(Tbl_GEKA[[#This Row],[Thuis]]," - ",Tbl_GEKA[[#This Row],[Uit]],"- -&gt; ",Tbl_GEKA[[#This Row],[Opmerking]])</f>
        <v xml:space="preserve">G E K A  - - -&gt; </v>
      </c>
      <c r="K206" s="5">
        <f t="shared" si="4"/>
        <v>46506</v>
      </c>
      <c r="L206" s="130">
        <f>WEEKDAY(Tbl_GEKA[[#This Row],[Datum_GEKA]],11)</f>
        <v>4</v>
      </c>
      <c r="M206" s="130">
        <v>5</v>
      </c>
      <c r="N206" s="131"/>
      <c r="O206" s="132" t="s">
        <v>85</v>
      </c>
      <c r="P206" s="131" t="s">
        <v>214</v>
      </c>
    </row>
    <row r="207" spans="1:16" x14ac:dyDescent="0.25">
      <c r="A207" s="140">
        <v>46422</v>
      </c>
      <c r="B207" s="7">
        <v>4</v>
      </c>
      <c r="C207" s="130">
        <v>5</v>
      </c>
      <c r="D207" s="131"/>
      <c r="E207" s="128" t="s">
        <v>85</v>
      </c>
      <c r="F207" s="135" t="s">
        <v>214</v>
      </c>
      <c r="G207" s="3"/>
      <c r="I207" s="4" t="str">
        <f>CONCATENATE(Tbl_GEKA[[#This Row],[Thuis]]," - ",Tbl_GEKA[[#This Row],[Uit]],"- -&gt; ",Tbl_GEKA[[#This Row],[Opmerking]])</f>
        <v xml:space="preserve">G E K A  - - -&gt; </v>
      </c>
      <c r="K207" s="5">
        <f t="shared" si="4"/>
        <v>46513</v>
      </c>
      <c r="L207" s="130">
        <f>WEEKDAY(Tbl_GEKA[[#This Row],[Datum_GEKA]],11)</f>
        <v>4</v>
      </c>
      <c r="M207" s="130">
        <v>1</v>
      </c>
      <c r="N207" s="131"/>
      <c r="O207" s="132" t="s">
        <v>85</v>
      </c>
      <c r="P207" s="131" t="s">
        <v>214</v>
      </c>
    </row>
    <row r="208" spans="1:16" x14ac:dyDescent="0.25">
      <c r="A208" s="142">
        <v>46423</v>
      </c>
      <c r="B208" s="7">
        <f>WEEKDAY(Tbl_GEKA[[#This Row],[Datum_GEKA]],11)</f>
        <v>5</v>
      </c>
      <c r="C208" s="130">
        <v>5</v>
      </c>
      <c r="D208" s="131"/>
      <c r="E208" s="128" t="s">
        <v>85</v>
      </c>
      <c r="F208" s="135" t="s">
        <v>848</v>
      </c>
      <c r="G208" s="3" t="s">
        <v>849</v>
      </c>
      <c r="I208" s="4" t="str">
        <f>CONCATENATE(Tbl_GEKA[[#This Row],[Thuis]]," - ",Tbl_GEKA[[#This Row],[Uit]],"- -&gt; ",Tbl_GEKA[[#This Row],[Opmerking]])</f>
        <v xml:space="preserve">Les  -  - - Privé- -&gt; </v>
      </c>
      <c r="K208" s="5">
        <f t="shared" si="4"/>
        <v>46513</v>
      </c>
      <c r="L208" s="130">
        <f>WEEKDAY(Tbl_GEKA[[#This Row],[Datum_GEKA]],11)</f>
        <v>5</v>
      </c>
      <c r="M208" s="130">
        <v>2</v>
      </c>
      <c r="N208" s="131"/>
      <c r="O208" s="132" t="s">
        <v>85</v>
      </c>
      <c r="P208" s="131" t="s">
        <v>214</v>
      </c>
    </row>
    <row r="209" spans="1:16" x14ac:dyDescent="0.25">
      <c r="A209" s="142">
        <v>46423</v>
      </c>
      <c r="B209" s="7">
        <f>WEEKDAY(Tbl_GEKA[[#This Row],[Datum_GEKA]],11)</f>
        <v>5</v>
      </c>
      <c r="C209" s="130">
        <v>4</v>
      </c>
      <c r="D209" s="131"/>
      <c r="E209" s="128" t="s">
        <v>85</v>
      </c>
      <c r="F209" s="135" t="s">
        <v>848</v>
      </c>
      <c r="G209" s="3" t="s">
        <v>849</v>
      </c>
      <c r="I209" s="4" t="str">
        <f>CONCATENATE(Tbl_GEKA[[#This Row],[Thuis]]," - ",Tbl_GEKA[[#This Row],[Uit]],"- -&gt; ",Tbl_GEKA[[#This Row],[Opmerking]])</f>
        <v xml:space="preserve">Les  -  - - Privé- -&gt; </v>
      </c>
      <c r="K209" s="5">
        <f t="shared" si="4"/>
        <v>46513</v>
      </c>
      <c r="L209" s="130">
        <f>WEEKDAY(Tbl_GEKA[[#This Row],[Datum_GEKA]],11)</f>
        <v>5</v>
      </c>
      <c r="M209" s="130">
        <v>3</v>
      </c>
      <c r="N209" s="131"/>
      <c r="O209" s="132" t="s">
        <v>85</v>
      </c>
      <c r="P209" s="131" t="s">
        <v>214</v>
      </c>
    </row>
    <row r="210" spans="1:16" x14ac:dyDescent="0.25">
      <c r="A210" s="142">
        <v>46423</v>
      </c>
      <c r="B210" s="7">
        <f>WEEKDAY(Tbl_GEKA[[#This Row],[Datum_GEKA]],11)</f>
        <v>5</v>
      </c>
      <c r="C210" s="130">
        <v>3</v>
      </c>
      <c r="D210" s="131"/>
      <c r="E210" s="128" t="s">
        <v>85</v>
      </c>
      <c r="F210" s="135" t="s">
        <v>848</v>
      </c>
      <c r="G210" s="3" t="s">
        <v>849</v>
      </c>
      <c r="I210" s="4" t="str">
        <f>CONCATENATE(Tbl_GEKA[[#This Row],[Thuis]]," - ",Tbl_GEKA[[#This Row],[Uit]],"- -&gt; ",Tbl_GEKA[[#This Row],[Opmerking]])</f>
        <v xml:space="preserve">Les  -  - - Privé- -&gt; </v>
      </c>
      <c r="K210" s="5">
        <f t="shared" ref="K210:K273" si="5">K205+7</f>
        <v>46513</v>
      </c>
      <c r="L210" s="130">
        <f>WEEKDAY(Tbl_GEKA[[#This Row],[Datum_GEKA]],11)</f>
        <v>5</v>
      </c>
      <c r="M210" s="130">
        <v>4</v>
      </c>
      <c r="N210" s="131"/>
      <c r="O210" s="132" t="s">
        <v>85</v>
      </c>
      <c r="P210" s="131" t="s">
        <v>214</v>
      </c>
    </row>
    <row r="211" spans="1:16" x14ac:dyDescent="0.25">
      <c r="A211" s="140">
        <f>A207+7</f>
        <v>46429</v>
      </c>
      <c r="B211" s="7">
        <f>WEEKDAY(Tbl_GEKA[[#This Row],[Datum_GEKA]],11)</f>
        <v>4</v>
      </c>
      <c r="C211" s="130">
        <v>4</v>
      </c>
      <c r="D211" s="131"/>
      <c r="E211" s="128" t="s">
        <v>85</v>
      </c>
      <c r="F211" s="135" t="s">
        <v>214</v>
      </c>
      <c r="G211" s="3"/>
      <c r="I211" s="4" t="str">
        <f>CONCATENATE(Tbl_GEKA[[#This Row],[Thuis]]," - ",Tbl_GEKA[[#This Row],[Uit]],"- -&gt; ",Tbl_GEKA[[#This Row],[Opmerking]])</f>
        <v xml:space="preserve">G E K A  - - -&gt; </v>
      </c>
      <c r="K211" s="5">
        <f t="shared" si="5"/>
        <v>46513</v>
      </c>
      <c r="L211" s="130">
        <f>WEEKDAY(Tbl_GEKA[[#This Row],[Datum_GEKA]],11)</f>
        <v>4</v>
      </c>
      <c r="M211" s="130">
        <v>5</v>
      </c>
      <c r="N211" s="131"/>
      <c r="O211" s="132" t="s">
        <v>85</v>
      </c>
      <c r="P211" s="131" t="s">
        <v>214</v>
      </c>
    </row>
    <row r="212" spans="1:16" x14ac:dyDescent="0.25">
      <c r="A212" s="140">
        <f>A208+7</f>
        <v>46430</v>
      </c>
      <c r="B212" s="7">
        <f>WEEKDAY(Tbl_GEKA[[#This Row],[Datum_GEKA]],11)</f>
        <v>5</v>
      </c>
      <c r="C212" s="130">
        <v>1</v>
      </c>
      <c r="D212" s="131"/>
      <c r="E212" s="128" t="s">
        <v>85</v>
      </c>
      <c r="F212" s="135" t="s">
        <v>214</v>
      </c>
      <c r="G212" s="3"/>
      <c r="I212" s="4" t="str">
        <f>CONCATENATE(Tbl_GEKA[[#This Row],[Thuis]]," - ",Tbl_GEKA[[#This Row],[Uit]],"- -&gt; ",Tbl_GEKA[[#This Row],[Opmerking]])</f>
        <v xml:space="preserve">G E K A  - - -&gt; </v>
      </c>
      <c r="K212" s="5">
        <f t="shared" si="5"/>
        <v>46520</v>
      </c>
      <c r="L212" s="130">
        <f>WEEKDAY(Tbl_GEKA[[#This Row],[Datum_GEKA]],11)</f>
        <v>5</v>
      </c>
      <c r="M212" s="130">
        <v>1</v>
      </c>
      <c r="N212" s="131"/>
      <c r="O212" s="132" t="s">
        <v>85</v>
      </c>
      <c r="P212" s="131" t="s">
        <v>214</v>
      </c>
    </row>
    <row r="213" spans="1:16" x14ac:dyDescent="0.25">
      <c r="A213" s="140">
        <f>A209+7</f>
        <v>46430</v>
      </c>
      <c r="B213" s="7">
        <f>WEEKDAY(Tbl_GEKA[[#This Row],[Datum_GEKA]],11)</f>
        <v>5</v>
      </c>
      <c r="C213" s="130">
        <v>2</v>
      </c>
      <c r="D213" s="131"/>
      <c r="E213" s="128" t="s">
        <v>85</v>
      </c>
      <c r="F213" s="135" t="s">
        <v>214</v>
      </c>
      <c r="G213" s="3"/>
      <c r="I213" s="4" t="str">
        <f>CONCATENATE(Tbl_GEKA[[#This Row],[Thuis]]," - ",Tbl_GEKA[[#This Row],[Uit]],"- -&gt; ",Tbl_GEKA[[#This Row],[Opmerking]])</f>
        <v xml:space="preserve">G E K A  - - -&gt; </v>
      </c>
      <c r="K213" s="5">
        <f t="shared" si="5"/>
        <v>46520</v>
      </c>
      <c r="L213" s="130">
        <f>WEEKDAY(Tbl_GEKA[[#This Row],[Datum_GEKA]],11)</f>
        <v>5</v>
      </c>
      <c r="M213" s="130">
        <v>2</v>
      </c>
      <c r="N213" s="131"/>
      <c r="O213" s="132" t="s">
        <v>85</v>
      </c>
      <c r="P213" s="131" t="s">
        <v>214</v>
      </c>
    </row>
    <row r="214" spans="1:16" x14ac:dyDescent="0.25">
      <c r="A214" s="140">
        <f>A210+7</f>
        <v>46430</v>
      </c>
      <c r="B214" s="7">
        <f>WEEKDAY(Tbl_GEKA[[#This Row],[Datum_GEKA]],11)</f>
        <v>5</v>
      </c>
      <c r="C214" s="130">
        <v>3</v>
      </c>
      <c r="D214" s="131"/>
      <c r="E214" s="128" t="s">
        <v>85</v>
      </c>
      <c r="F214" s="135" t="s">
        <v>214</v>
      </c>
      <c r="G214" s="3"/>
      <c r="I214" s="4" t="str">
        <f>CONCATENATE(Tbl_GEKA[[#This Row],[Thuis]]," - ",Tbl_GEKA[[#This Row],[Uit]],"- -&gt; ",Tbl_GEKA[[#This Row],[Opmerking]])</f>
        <v xml:space="preserve">G E K A  - - -&gt; </v>
      </c>
      <c r="K214" s="5">
        <f t="shared" si="5"/>
        <v>46520</v>
      </c>
      <c r="L214" s="130">
        <f>WEEKDAY(Tbl_GEKA[[#This Row],[Datum_GEKA]],11)</f>
        <v>5</v>
      </c>
      <c r="M214" s="130">
        <v>3</v>
      </c>
      <c r="N214" s="131"/>
      <c r="O214" s="132" t="s">
        <v>85</v>
      </c>
      <c r="P214" s="131" t="s">
        <v>214</v>
      </c>
    </row>
    <row r="215" spans="1:16" x14ac:dyDescent="0.25">
      <c r="A215" s="140">
        <v>46429</v>
      </c>
      <c r="B215" s="7">
        <v>4</v>
      </c>
      <c r="C215" s="130">
        <v>5</v>
      </c>
      <c r="D215" s="131"/>
      <c r="E215" s="128" t="s">
        <v>85</v>
      </c>
      <c r="F215" s="135" t="s">
        <v>214</v>
      </c>
      <c r="G215" s="3"/>
      <c r="I215" s="4" t="str">
        <f>CONCATENATE(Tbl_GEKA[[#This Row],[Thuis]]," - ",Tbl_GEKA[[#This Row],[Uit]],"- -&gt; ",Tbl_GEKA[[#This Row],[Opmerking]])</f>
        <v xml:space="preserve">G E K A  - - -&gt; </v>
      </c>
      <c r="K215" s="5">
        <f t="shared" si="5"/>
        <v>46520</v>
      </c>
      <c r="L215" s="130">
        <f>WEEKDAY(Tbl_GEKA[[#This Row],[Datum_GEKA]],11)</f>
        <v>4</v>
      </c>
      <c r="M215" s="130">
        <v>4</v>
      </c>
      <c r="N215" s="131"/>
      <c r="O215" s="132" t="s">
        <v>85</v>
      </c>
      <c r="P215" s="131" t="s">
        <v>214</v>
      </c>
    </row>
    <row r="216" spans="1:16" x14ac:dyDescent="0.25">
      <c r="A216" s="140">
        <f>A212+7</f>
        <v>46437</v>
      </c>
      <c r="B216" s="7">
        <f>WEEKDAY(Tbl_GEKA[[#This Row],[Datum_GEKA]],11)</f>
        <v>5</v>
      </c>
      <c r="C216" s="130">
        <v>4</v>
      </c>
      <c r="D216" s="131"/>
      <c r="E216" s="128" t="s">
        <v>85</v>
      </c>
      <c r="F216" s="135" t="s">
        <v>214</v>
      </c>
      <c r="G216" s="3"/>
      <c r="I216" s="4" t="str">
        <f>CONCATENATE(Tbl_GEKA[[#This Row],[Thuis]]," - ",Tbl_GEKA[[#This Row],[Uit]],"- -&gt; ",Tbl_GEKA[[#This Row],[Opmerking]])</f>
        <v xml:space="preserve">G E K A  - - -&gt; </v>
      </c>
      <c r="K216" s="5">
        <f t="shared" si="5"/>
        <v>46520</v>
      </c>
      <c r="L216" s="130">
        <f>WEEKDAY(Tbl_GEKA[[#This Row],[Datum_GEKA]],11)</f>
        <v>5</v>
      </c>
      <c r="M216" s="130">
        <v>5</v>
      </c>
      <c r="N216" s="131"/>
      <c r="O216" s="132" t="s">
        <v>85</v>
      </c>
      <c r="P216" s="131" t="s">
        <v>214</v>
      </c>
    </row>
    <row r="217" spans="1:16" x14ac:dyDescent="0.25">
      <c r="A217" s="140">
        <f>A213+7</f>
        <v>46437</v>
      </c>
      <c r="B217" s="7">
        <f>WEEKDAY(Tbl_GEKA[[#This Row],[Datum_GEKA]],11)</f>
        <v>5</v>
      </c>
      <c r="C217" s="130">
        <v>1</v>
      </c>
      <c r="D217" s="131"/>
      <c r="E217" s="128" t="s">
        <v>85</v>
      </c>
      <c r="F217" s="135" t="s">
        <v>214</v>
      </c>
      <c r="G217" s="3"/>
      <c r="I217" s="4" t="str">
        <f>CONCATENATE(Tbl_GEKA[[#This Row],[Thuis]]," - ",Tbl_GEKA[[#This Row],[Uit]],"- -&gt; ",Tbl_GEKA[[#This Row],[Opmerking]])</f>
        <v xml:space="preserve">G E K A  - - -&gt; </v>
      </c>
      <c r="K217" s="5">
        <f t="shared" si="5"/>
        <v>46527</v>
      </c>
      <c r="L217" s="130">
        <f>WEEKDAY(Tbl_GEKA[[#This Row],[Datum_GEKA]],11)</f>
        <v>5</v>
      </c>
      <c r="M217" s="130">
        <v>1</v>
      </c>
      <c r="N217" s="131"/>
      <c r="O217" s="132" t="s">
        <v>85</v>
      </c>
      <c r="P217" s="131" t="s">
        <v>214</v>
      </c>
    </row>
    <row r="218" spans="1:16" x14ac:dyDescent="0.25">
      <c r="A218" s="140">
        <f>A214+7</f>
        <v>46437</v>
      </c>
      <c r="B218" s="7">
        <f>WEEKDAY(Tbl_GEKA[[#This Row],[Datum_GEKA]],11)</f>
        <v>5</v>
      </c>
      <c r="C218" s="130">
        <v>2</v>
      </c>
      <c r="D218" s="131"/>
      <c r="E218" s="128" t="s">
        <v>85</v>
      </c>
      <c r="F218" s="135" t="s">
        <v>214</v>
      </c>
      <c r="G218" s="3"/>
      <c r="I218" s="4" t="str">
        <f>CONCATENATE(Tbl_GEKA[[#This Row],[Thuis]]," - ",Tbl_GEKA[[#This Row],[Uit]],"- -&gt; ",Tbl_GEKA[[#This Row],[Opmerking]])</f>
        <v xml:space="preserve">G E K A  - - -&gt; </v>
      </c>
      <c r="K218" s="5">
        <f t="shared" si="5"/>
        <v>46527</v>
      </c>
      <c r="L218" s="130">
        <f>WEEKDAY(Tbl_GEKA[[#This Row],[Datum_GEKA]],11)</f>
        <v>5</v>
      </c>
      <c r="M218" s="130">
        <v>2</v>
      </c>
      <c r="N218" s="131"/>
      <c r="O218" s="132" t="s">
        <v>85</v>
      </c>
      <c r="P218" s="131" t="s">
        <v>214</v>
      </c>
    </row>
    <row r="219" spans="1:16" x14ac:dyDescent="0.25">
      <c r="A219" s="140">
        <v>46436</v>
      </c>
      <c r="B219" s="7">
        <v>4</v>
      </c>
      <c r="C219" s="130">
        <v>3</v>
      </c>
      <c r="D219" s="131"/>
      <c r="E219" s="128" t="s">
        <v>85</v>
      </c>
      <c r="F219" s="135" t="s">
        <v>214</v>
      </c>
      <c r="G219" s="3"/>
      <c r="I219" s="4" t="str">
        <f>CONCATENATE(Tbl_GEKA[[#This Row],[Thuis]]," - ",Tbl_GEKA[[#This Row],[Uit]],"- -&gt; ",Tbl_GEKA[[#This Row],[Opmerking]])</f>
        <v xml:space="preserve">G E K A  - - -&gt; </v>
      </c>
      <c r="K219" s="5">
        <f t="shared" si="5"/>
        <v>46527</v>
      </c>
      <c r="L219" s="130">
        <f>WEEKDAY(Tbl_GEKA[[#This Row],[Datum_GEKA]],11)</f>
        <v>4</v>
      </c>
      <c r="M219" s="130">
        <v>3</v>
      </c>
      <c r="N219" s="131"/>
      <c r="O219" s="132" t="s">
        <v>85</v>
      </c>
      <c r="P219" s="131" t="s">
        <v>214</v>
      </c>
    </row>
    <row r="220" spans="1:16" x14ac:dyDescent="0.25">
      <c r="A220" s="140">
        <v>46436</v>
      </c>
      <c r="B220" s="7">
        <v>4</v>
      </c>
      <c r="C220" s="130">
        <v>5</v>
      </c>
      <c r="D220" s="131"/>
      <c r="E220" s="128" t="s">
        <v>85</v>
      </c>
      <c r="F220" s="135" t="s">
        <v>214</v>
      </c>
      <c r="G220" s="3"/>
      <c r="I220" s="4" t="str">
        <f>CONCATENATE(Tbl_GEKA[[#This Row],[Thuis]]," - ",Tbl_GEKA[[#This Row],[Uit]],"- -&gt; ",Tbl_GEKA[[#This Row],[Opmerking]])</f>
        <v xml:space="preserve">G E K A  - - -&gt; </v>
      </c>
      <c r="K220" s="5">
        <f t="shared" si="5"/>
        <v>46527</v>
      </c>
      <c r="L220" s="130">
        <f>WEEKDAY(Tbl_GEKA[[#This Row],[Datum_GEKA]],11)</f>
        <v>4</v>
      </c>
      <c r="M220" s="130">
        <v>4</v>
      </c>
      <c r="N220" s="131"/>
      <c r="O220" s="132" t="s">
        <v>85</v>
      </c>
      <c r="P220" s="131" t="s">
        <v>214</v>
      </c>
    </row>
    <row r="221" spans="1:16" x14ac:dyDescent="0.25">
      <c r="A221" s="142">
        <v>46437</v>
      </c>
      <c r="B221" s="7">
        <f>WEEKDAY(Tbl_GEKA[[#This Row],[Datum_GEKA]],11)</f>
        <v>5</v>
      </c>
      <c r="C221" s="130">
        <v>5</v>
      </c>
      <c r="D221" s="131"/>
      <c r="E221" s="128" t="s">
        <v>85</v>
      </c>
      <c r="F221" s="135" t="s">
        <v>848</v>
      </c>
      <c r="G221" s="3" t="s">
        <v>849</v>
      </c>
      <c r="I221" s="4" t="str">
        <f>CONCATENATE(Tbl_GEKA[[#This Row],[Thuis]]," - ",Tbl_GEKA[[#This Row],[Uit]],"- -&gt; ",Tbl_GEKA[[#This Row],[Opmerking]])</f>
        <v xml:space="preserve">Les  -  - - Privé- -&gt; </v>
      </c>
      <c r="K221" s="5">
        <f t="shared" si="5"/>
        <v>46527</v>
      </c>
      <c r="L221" s="130">
        <f>WEEKDAY(Tbl_GEKA[[#This Row],[Datum_GEKA]],11)</f>
        <v>5</v>
      </c>
      <c r="M221" s="130">
        <v>5</v>
      </c>
      <c r="N221" s="131"/>
      <c r="O221" s="132" t="s">
        <v>85</v>
      </c>
      <c r="P221" s="131" t="s">
        <v>214</v>
      </c>
    </row>
    <row r="222" spans="1:16" x14ac:dyDescent="0.25">
      <c r="A222" s="142">
        <v>46437</v>
      </c>
      <c r="B222" s="7">
        <f>WEEKDAY(Tbl_GEKA[[#This Row],[Datum_GEKA]],11)</f>
        <v>5</v>
      </c>
      <c r="C222" s="130">
        <v>4</v>
      </c>
      <c r="D222" s="131"/>
      <c r="E222" s="128" t="s">
        <v>85</v>
      </c>
      <c r="F222" s="135" t="s">
        <v>848</v>
      </c>
      <c r="G222" s="3" t="s">
        <v>849</v>
      </c>
      <c r="I222" s="4" t="str">
        <f>CONCATENATE(Tbl_GEKA[[#This Row],[Thuis]]," - ",Tbl_GEKA[[#This Row],[Uit]],"- -&gt; ",Tbl_GEKA[[#This Row],[Opmerking]])</f>
        <v xml:space="preserve">Les  -  - - Privé- -&gt; </v>
      </c>
      <c r="K222" s="5">
        <f t="shared" si="5"/>
        <v>46534</v>
      </c>
      <c r="L222" s="130">
        <f>WEEKDAY(Tbl_GEKA[[#This Row],[Datum_GEKA]],11)</f>
        <v>5</v>
      </c>
      <c r="M222" s="130">
        <v>1</v>
      </c>
      <c r="N222" s="131"/>
      <c r="O222" s="132" t="s">
        <v>85</v>
      </c>
      <c r="P222" s="131" t="s">
        <v>214</v>
      </c>
    </row>
    <row r="223" spans="1:16" x14ac:dyDescent="0.25">
      <c r="A223" s="142">
        <v>46437</v>
      </c>
      <c r="B223" s="7">
        <f>WEEKDAY(Tbl_GEKA[[#This Row],[Datum_GEKA]],11)</f>
        <v>5</v>
      </c>
      <c r="C223" s="130">
        <v>3</v>
      </c>
      <c r="D223" s="131"/>
      <c r="E223" s="128" t="s">
        <v>85</v>
      </c>
      <c r="F223" s="135" t="s">
        <v>848</v>
      </c>
      <c r="G223" s="3" t="s">
        <v>849</v>
      </c>
      <c r="I223" s="4" t="str">
        <f>CONCATENATE(Tbl_GEKA[[#This Row],[Thuis]]," - ",Tbl_GEKA[[#This Row],[Uit]],"- -&gt; ",Tbl_GEKA[[#This Row],[Opmerking]])</f>
        <v xml:space="preserve">Les  -  - - Privé- -&gt; </v>
      </c>
      <c r="K223" s="5">
        <f t="shared" si="5"/>
        <v>46534</v>
      </c>
      <c r="L223" s="130">
        <f>WEEKDAY(Tbl_GEKA[[#This Row],[Datum_GEKA]],11)</f>
        <v>5</v>
      </c>
      <c r="M223" s="130">
        <v>2</v>
      </c>
      <c r="N223" s="131"/>
      <c r="O223" s="132" t="s">
        <v>85</v>
      </c>
      <c r="P223" s="131" t="s">
        <v>214</v>
      </c>
    </row>
    <row r="224" spans="1:16" x14ac:dyDescent="0.25">
      <c r="A224" s="140">
        <v>46441</v>
      </c>
      <c r="B224" s="7">
        <f>WEEKDAY(Tbl_GEKA[[#This Row],[Datum_GEKA]],11)</f>
        <v>2</v>
      </c>
      <c r="C224" s="130">
        <v>1</v>
      </c>
      <c r="D224" s="131"/>
      <c r="E224" s="128" t="s">
        <v>85</v>
      </c>
      <c r="F224" s="135" t="s">
        <v>145</v>
      </c>
      <c r="G224" s="3" t="s">
        <v>171</v>
      </c>
      <c r="H224" s="4" t="s">
        <v>172</v>
      </c>
      <c r="I224" s="4" t="str">
        <f>CONCATENATE(Tbl_GEKA[[#This Row],[Thuis]]," - ",Tbl_GEKA[[#This Row],[Uit]],"- -&gt; ",Tbl_GEKA[[#This Row],[Opmerking]])</f>
        <v>Wildert 2 - Rooie Bal 2- -&gt; GSE</v>
      </c>
      <c r="K224" s="5">
        <f t="shared" si="5"/>
        <v>46534</v>
      </c>
      <c r="L224" s="130">
        <f>WEEKDAY(Tbl_GEKA[[#This Row],[Datum_GEKA]],11)</f>
        <v>2</v>
      </c>
      <c r="M224" s="130">
        <v>3</v>
      </c>
      <c r="N224" s="131"/>
      <c r="O224" s="132" t="s">
        <v>85</v>
      </c>
      <c r="P224" s="131" t="s">
        <v>214</v>
      </c>
    </row>
    <row r="225" spans="1:16" x14ac:dyDescent="0.25">
      <c r="A225" s="140">
        <v>46441</v>
      </c>
      <c r="B225" s="7">
        <f>WEEKDAY(Tbl_GEKA[[#This Row],[Datum_GEKA]],11)</f>
        <v>2</v>
      </c>
      <c r="C225" s="130">
        <v>2</v>
      </c>
      <c r="D225" s="131"/>
      <c r="E225" s="128" t="s">
        <v>85</v>
      </c>
      <c r="F225" s="135" t="s">
        <v>145</v>
      </c>
      <c r="G225" s="3" t="s">
        <v>171</v>
      </c>
      <c r="H225" s="4" t="s">
        <v>172</v>
      </c>
      <c r="I225" s="4" t="str">
        <f>CONCATENATE(Tbl_GEKA[[#This Row],[Thuis]]," - ",Tbl_GEKA[[#This Row],[Uit]],"- -&gt; ",Tbl_GEKA[[#This Row],[Opmerking]])</f>
        <v>Wildert 2 - Rooie Bal 2- -&gt; GSE</v>
      </c>
      <c r="K225" s="5">
        <f t="shared" si="5"/>
        <v>46534</v>
      </c>
      <c r="L225" s="130">
        <f>WEEKDAY(Tbl_GEKA[[#This Row],[Datum_GEKA]],11)</f>
        <v>2</v>
      </c>
      <c r="M225" s="130">
        <v>4</v>
      </c>
      <c r="N225" s="131"/>
      <c r="O225" s="132" t="s">
        <v>85</v>
      </c>
      <c r="P225" s="131" t="s">
        <v>214</v>
      </c>
    </row>
    <row r="226" spans="1:16" x14ac:dyDescent="0.25">
      <c r="A226" s="140">
        <f>A222+7</f>
        <v>46444</v>
      </c>
      <c r="B226" s="7">
        <f>WEEKDAY(Tbl_GEKA[[#This Row],[Datum_GEKA]],11)</f>
        <v>5</v>
      </c>
      <c r="C226" s="130">
        <v>2</v>
      </c>
      <c r="D226" s="131"/>
      <c r="E226" s="128" t="s">
        <v>85</v>
      </c>
      <c r="F226" s="135" t="s">
        <v>214</v>
      </c>
      <c r="G226" s="3"/>
      <c r="I226" s="4" t="str">
        <f>CONCATENATE(Tbl_GEKA[[#This Row],[Thuis]]," - ",Tbl_GEKA[[#This Row],[Uit]],"- -&gt; ",Tbl_GEKA[[#This Row],[Opmerking]])</f>
        <v xml:space="preserve">G E K A  - - -&gt; </v>
      </c>
      <c r="K226" s="5">
        <f t="shared" si="5"/>
        <v>46534</v>
      </c>
      <c r="L226" s="130">
        <f>WEEKDAY(Tbl_GEKA[[#This Row],[Datum_GEKA]],11)</f>
        <v>5</v>
      </c>
      <c r="M226" s="130">
        <v>5</v>
      </c>
      <c r="N226" s="131"/>
      <c r="O226" s="132" t="s">
        <v>85</v>
      </c>
      <c r="P226" s="131" t="s">
        <v>214</v>
      </c>
    </row>
    <row r="227" spans="1:16" x14ac:dyDescent="0.25">
      <c r="A227" s="140">
        <f>A223+7</f>
        <v>46444</v>
      </c>
      <c r="B227" s="7">
        <f>WEEKDAY(Tbl_GEKA[[#This Row],[Datum_GEKA]],11)</f>
        <v>5</v>
      </c>
      <c r="C227" s="130">
        <v>1</v>
      </c>
      <c r="D227" s="131"/>
      <c r="E227" s="128" t="s">
        <v>85</v>
      </c>
      <c r="F227" s="135" t="s">
        <v>214</v>
      </c>
      <c r="G227" s="3"/>
      <c r="I227" s="4" t="str">
        <f>CONCATENATE(Tbl_GEKA[[#This Row],[Thuis]]," - ",Tbl_GEKA[[#This Row],[Uit]],"- -&gt; ",Tbl_GEKA[[#This Row],[Opmerking]])</f>
        <v xml:space="preserve">G E K A  - - -&gt; </v>
      </c>
      <c r="K227" s="5">
        <f t="shared" si="5"/>
        <v>46541</v>
      </c>
      <c r="L227" s="130">
        <f>WEEKDAY(Tbl_GEKA[[#This Row],[Datum_GEKA]],11)</f>
        <v>5</v>
      </c>
      <c r="M227" s="130">
        <v>1</v>
      </c>
      <c r="N227" s="131"/>
      <c r="O227" s="132" t="s">
        <v>85</v>
      </c>
      <c r="P227" s="131" t="s">
        <v>214</v>
      </c>
    </row>
    <row r="228" spans="1:16" x14ac:dyDescent="0.25">
      <c r="A228" s="140">
        <f>A224+7</f>
        <v>46448</v>
      </c>
      <c r="B228" s="7">
        <f>WEEKDAY(Tbl_GEKA[[#This Row],[Datum_GEKA]],11)</f>
        <v>2</v>
      </c>
      <c r="C228" s="130">
        <v>3</v>
      </c>
      <c r="D228" s="131"/>
      <c r="E228" s="128" t="s">
        <v>85</v>
      </c>
      <c r="F228" s="135" t="s">
        <v>214</v>
      </c>
      <c r="G228" s="3"/>
      <c r="I228" s="4" t="str">
        <f>CONCATENATE(Tbl_GEKA[[#This Row],[Thuis]]," - ",Tbl_GEKA[[#This Row],[Uit]],"- -&gt; ",Tbl_GEKA[[#This Row],[Opmerking]])</f>
        <v xml:space="preserve">G E K A  - - -&gt; </v>
      </c>
      <c r="K228" s="5">
        <f t="shared" si="5"/>
        <v>46541</v>
      </c>
      <c r="L228" s="130">
        <f>WEEKDAY(Tbl_GEKA[[#This Row],[Datum_GEKA]],11)</f>
        <v>2</v>
      </c>
      <c r="M228" s="130">
        <v>2</v>
      </c>
      <c r="N228" s="131"/>
      <c r="O228" s="132" t="s">
        <v>85</v>
      </c>
      <c r="P228" s="131" t="s">
        <v>214</v>
      </c>
    </row>
    <row r="229" spans="1:16" x14ac:dyDescent="0.25">
      <c r="A229" s="140">
        <v>46443</v>
      </c>
      <c r="B229" s="7">
        <v>4</v>
      </c>
      <c r="C229" s="130">
        <v>4</v>
      </c>
      <c r="D229" s="131"/>
      <c r="E229" s="128" t="s">
        <v>85</v>
      </c>
      <c r="F229" s="135" t="s">
        <v>214</v>
      </c>
      <c r="G229" s="3"/>
      <c r="I229" s="4" t="str">
        <f>CONCATENATE(Tbl_GEKA[[#This Row],[Thuis]]," - ",Tbl_GEKA[[#This Row],[Uit]],"- -&gt; ",Tbl_GEKA[[#This Row],[Opmerking]])</f>
        <v xml:space="preserve">G E K A  - - -&gt; </v>
      </c>
      <c r="K229" s="5">
        <f t="shared" si="5"/>
        <v>46541</v>
      </c>
      <c r="L229" s="130">
        <f>WEEKDAY(Tbl_GEKA[[#This Row],[Datum_GEKA]],11)</f>
        <v>4</v>
      </c>
      <c r="M229" s="130">
        <v>3</v>
      </c>
      <c r="N229" s="131"/>
      <c r="O229" s="132" t="s">
        <v>85</v>
      </c>
      <c r="P229" s="131" t="s">
        <v>214</v>
      </c>
    </row>
    <row r="230" spans="1:16" x14ac:dyDescent="0.25">
      <c r="A230" s="140">
        <v>46443</v>
      </c>
      <c r="B230" s="7">
        <v>4</v>
      </c>
      <c r="C230" s="130">
        <v>5</v>
      </c>
      <c r="D230" s="131"/>
      <c r="E230" s="128" t="s">
        <v>85</v>
      </c>
      <c r="F230" s="135" t="s">
        <v>214</v>
      </c>
      <c r="G230" s="3"/>
      <c r="I230" s="4" t="str">
        <f>CONCATENATE(Tbl_GEKA[[#This Row],[Thuis]]," - ",Tbl_GEKA[[#This Row],[Uit]],"- -&gt; ",Tbl_GEKA[[#This Row],[Opmerking]])</f>
        <v xml:space="preserve">G E K A  - - -&gt; </v>
      </c>
      <c r="K230" s="5">
        <f t="shared" si="5"/>
        <v>46541</v>
      </c>
      <c r="L230" s="130">
        <f>WEEKDAY(Tbl_GEKA[[#This Row],[Datum_GEKA]],11)</f>
        <v>4</v>
      </c>
      <c r="M230" s="130">
        <v>4</v>
      </c>
      <c r="N230" s="131"/>
      <c r="O230" s="132" t="s">
        <v>85</v>
      </c>
      <c r="P230" s="131" t="s">
        <v>214</v>
      </c>
    </row>
    <row r="231" spans="1:16" x14ac:dyDescent="0.25">
      <c r="A231" s="140">
        <v>46448</v>
      </c>
      <c r="B231" s="7">
        <f>WEEKDAY(Tbl_GEKA[[#This Row],[Datum_GEKA]],11)</f>
        <v>2</v>
      </c>
      <c r="C231" s="130">
        <v>1</v>
      </c>
      <c r="D231" s="131"/>
      <c r="E231" s="128" t="s">
        <v>85</v>
      </c>
      <c r="F231" s="135" t="s">
        <v>145</v>
      </c>
      <c r="G231" s="3" t="s">
        <v>261</v>
      </c>
      <c r="H231" s="4" t="s">
        <v>248</v>
      </c>
      <c r="I231" s="4" t="str">
        <f>CONCATENATE(Tbl_GEKA[[#This Row],[Thuis]]," - ",Tbl_GEKA[[#This Row],[Uit]],"- -&gt; ",Tbl_GEKA[[#This Row],[Opmerking]])</f>
        <v>Wildert 2 - Wildert 1- -&gt; B/N</v>
      </c>
      <c r="K231" s="5">
        <f t="shared" si="5"/>
        <v>46541</v>
      </c>
      <c r="L231" s="130">
        <f>WEEKDAY(Tbl_GEKA[[#This Row],[Datum_GEKA]],11)</f>
        <v>2</v>
      </c>
      <c r="M231" s="130">
        <v>5</v>
      </c>
      <c r="N231" s="131"/>
      <c r="O231" s="132" t="s">
        <v>85</v>
      </c>
      <c r="P231" s="131" t="s">
        <v>214</v>
      </c>
    </row>
    <row r="232" spans="1:16" x14ac:dyDescent="0.25">
      <c r="A232" s="140">
        <v>46448</v>
      </c>
      <c r="B232" s="7">
        <f>WEEKDAY(Tbl_GEKA[[#This Row],[Datum_GEKA]],11)</f>
        <v>2</v>
      </c>
      <c r="C232" s="130">
        <v>2</v>
      </c>
      <c r="D232" s="131"/>
      <c r="E232" s="128" t="s">
        <v>85</v>
      </c>
      <c r="F232" s="135" t="s">
        <v>145</v>
      </c>
      <c r="G232" s="3" t="s">
        <v>261</v>
      </c>
      <c r="H232" s="4" t="s">
        <v>248</v>
      </c>
      <c r="I232" s="4" t="str">
        <f>CONCATENATE(Tbl_GEKA[[#This Row],[Thuis]]," - ",Tbl_GEKA[[#This Row],[Uit]],"- -&gt; ",Tbl_GEKA[[#This Row],[Opmerking]])</f>
        <v>Wildert 2 - Wildert 1- -&gt; B/N</v>
      </c>
      <c r="K232" s="5">
        <f t="shared" si="5"/>
        <v>46548</v>
      </c>
      <c r="L232" s="130">
        <f>WEEKDAY(Tbl_GEKA[[#This Row],[Datum_GEKA]],11)</f>
        <v>2</v>
      </c>
      <c r="M232" s="130">
        <v>1</v>
      </c>
      <c r="N232" s="131"/>
      <c r="O232" s="132" t="s">
        <v>85</v>
      </c>
      <c r="P232" s="131" t="s">
        <v>214</v>
      </c>
    </row>
    <row r="233" spans="1:16" x14ac:dyDescent="0.25">
      <c r="A233" s="140">
        <f>A229+7</f>
        <v>46450</v>
      </c>
      <c r="B233" s="7">
        <f>WEEKDAY(Tbl_GEKA[[#This Row],[Datum_GEKA]],11)</f>
        <v>4</v>
      </c>
      <c r="C233" s="130">
        <v>4</v>
      </c>
      <c r="D233" s="131"/>
      <c r="E233" s="128" t="s">
        <v>85</v>
      </c>
      <c r="F233" s="135" t="s">
        <v>214</v>
      </c>
      <c r="G233" s="3"/>
      <c r="I233" s="4" t="str">
        <f>CONCATENATE(Tbl_GEKA[[#This Row],[Thuis]]," - ",Tbl_GEKA[[#This Row],[Uit]],"- -&gt; ",Tbl_GEKA[[#This Row],[Opmerking]])</f>
        <v xml:space="preserve">G E K A  - - -&gt; </v>
      </c>
      <c r="K233" s="5">
        <f t="shared" si="5"/>
        <v>46548</v>
      </c>
      <c r="L233" s="130">
        <f>WEEKDAY(Tbl_GEKA[[#This Row],[Datum_GEKA]],11)</f>
        <v>4</v>
      </c>
      <c r="M233" s="130">
        <v>2</v>
      </c>
      <c r="N233" s="131"/>
      <c r="O233" s="132" t="s">
        <v>85</v>
      </c>
      <c r="P233" s="131" t="s">
        <v>214</v>
      </c>
    </row>
    <row r="234" spans="1:16" x14ac:dyDescent="0.25">
      <c r="A234" s="140">
        <f>A230+7</f>
        <v>46450</v>
      </c>
      <c r="B234" s="7">
        <f>WEEKDAY(Tbl_GEKA[[#This Row],[Datum_GEKA]],11)</f>
        <v>4</v>
      </c>
      <c r="C234" s="130">
        <v>3</v>
      </c>
      <c r="D234" s="131"/>
      <c r="E234" s="128" t="s">
        <v>85</v>
      </c>
      <c r="F234" s="135" t="s">
        <v>214</v>
      </c>
      <c r="G234" s="3"/>
      <c r="I234" s="4" t="str">
        <f>CONCATENATE(Tbl_GEKA[[#This Row],[Thuis]]," - ",Tbl_GEKA[[#This Row],[Uit]],"- -&gt; ",Tbl_GEKA[[#This Row],[Opmerking]])</f>
        <v xml:space="preserve">G E K A  - - -&gt; </v>
      </c>
      <c r="K234" s="5">
        <f t="shared" si="5"/>
        <v>46548</v>
      </c>
      <c r="L234" s="130">
        <f>WEEKDAY(Tbl_GEKA[[#This Row],[Datum_GEKA]],11)</f>
        <v>4</v>
      </c>
      <c r="M234" s="130">
        <v>3</v>
      </c>
      <c r="N234" s="131"/>
      <c r="O234" s="132" t="s">
        <v>85</v>
      </c>
      <c r="P234" s="131" t="s">
        <v>214</v>
      </c>
    </row>
    <row r="235" spans="1:16" x14ac:dyDescent="0.25">
      <c r="A235" s="140">
        <f>A231+7</f>
        <v>46455</v>
      </c>
      <c r="B235" s="7">
        <f>WEEKDAY(Tbl_GEKA[[#This Row],[Datum_GEKA]],11)</f>
        <v>2</v>
      </c>
      <c r="C235" s="130">
        <v>1</v>
      </c>
      <c r="D235" s="131"/>
      <c r="E235" s="128" t="s">
        <v>85</v>
      </c>
      <c r="F235" s="135" t="s">
        <v>214</v>
      </c>
      <c r="G235" s="3"/>
      <c r="I235" s="4" t="str">
        <f>CONCATENATE(Tbl_GEKA[[#This Row],[Thuis]]," - ",Tbl_GEKA[[#This Row],[Uit]],"- -&gt; ",Tbl_GEKA[[#This Row],[Opmerking]])</f>
        <v xml:space="preserve">G E K A  - - -&gt; </v>
      </c>
      <c r="K235" s="5">
        <f t="shared" si="5"/>
        <v>46548</v>
      </c>
      <c r="L235" s="130">
        <f>WEEKDAY(Tbl_GEKA[[#This Row],[Datum_GEKA]],11)</f>
        <v>2</v>
      </c>
      <c r="M235" s="130">
        <v>4</v>
      </c>
      <c r="N235" s="131"/>
      <c r="O235" s="132" t="s">
        <v>85</v>
      </c>
      <c r="P235" s="131" t="s">
        <v>214</v>
      </c>
    </row>
    <row r="236" spans="1:16" x14ac:dyDescent="0.25">
      <c r="A236" s="140">
        <v>46450</v>
      </c>
      <c r="B236" s="7">
        <v>4</v>
      </c>
      <c r="C236" s="130">
        <v>2</v>
      </c>
      <c r="D236" s="131"/>
      <c r="E236" s="128" t="s">
        <v>85</v>
      </c>
      <c r="F236" s="135" t="s">
        <v>214</v>
      </c>
      <c r="G236" s="3"/>
      <c r="I236" s="4" t="str">
        <f>CONCATENATE(Tbl_GEKA[[#This Row],[Thuis]]," - ",Tbl_GEKA[[#This Row],[Uit]],"- -&gt; ",Tbl_GEKA[[#This Row],[Opmerking]])</f>
        <v xml:space="preserve">G E K A  - - -&gt; </v>
      </c>
      <c r="K236" s="5">
        <f t="shared" si="5"/>
        <v>46548</v>
      </c>
      <c r="L236" s="130">
        <f>WEEKDAY(Tbl_GEKA[[#This Row],[Datum_GEKA]],11)</f>
        <v>4</v>
      </c>
      <c r="M236" s="130">
        <v>5</v>
      </c>
      <c r="N236" s="131"/>
      <c r="O236" s="132" t="s">
        <v>85</v>
      </c>
      <c r="P236" s="131" t="s">
        <v>214</v>
      </c>
    </row>
    <row r="237" spans="1:16" x14ac:dyDescent="0.25">
      <c r="A237" s="140">
        <v>46450</v>
      </c>
      <c r="B237" s="7">
        <v>4</v>
      </c>
      <c r="C237" s="130">
        <v>5</v>
      </c>
      <c r="D237" s="131"/>
      <c r="E237" s="128" t="s">
        <v>85</v>
      </c>
      <c r="F237" s="135" t="s">
        <v>214</v>
      </c>
      <c r="G237" s="3"/>
      <c r="I237" s="4" t="str">
        <f>CONCATENATE(Tbl_GEKA[[#This Row],[Thuis]]," - ",Tbl_GEKA[[#This Row],[Uit]],"- -&gt; ",Tbl_GEKA[[#This Row],[Opmerking]])</f>
        <v xml:space="preserve">G E K A  - - -&gt; </v>
      </c>
      <c r="K237" s="5">
        <f t="shared" si="5"/>
        <v>46555</v>
      </c>
      <c r="L237" s="130">
        <f>WEEKDAY(Tbl_GEKA[[#This Row],[Datum_GEKA]],11)</f>
        <v>4</v>
      </c>
      <c r="M237" s="130">
        <v>1</v>
      </c>
      <c r="N237" s="131"/>
      <c r="O237" s="132" t="s">
        <v>85</v>
      </c>
      <c r="P237" s="131" t="s">
        <v>214</v>
      </c>
    </row>
    <row r="238" spans="1:16" x14ac:dyDescent="0.25">
      <c r="A238" s="142">
        <v>46451</v>
      </c>
      <c r="B238" s="7">
        <f>WEEKDAY(Tbl_GEKA[[#This Row],[Datum_GEKA]],11)</f>
        <v>5</v>
      </c>
      <c r="C238" s="130">
        <v>5</v>
      </c>
      <c r="D238" s="131"/>
      <c r="E238" s="128" t="s">
        <v>85</v>
      </c>
      <c r="F238" s="135" t="s">
        <v>848</v>
      </c>
      <c r="G238" s="3" t="s">
        <v>849</v>
      </c>
      <c r="I238" s="4" t="str">
        <f>CONCATENATE(Tbl_GEKA[[#This Row],[Thuis]]," - ",Tbl_GEKA[[#This Row],[Uit]],"- -&gt; ",Tbl_GEKA[[#This Row],[Opmerking]])</f>
        <v xml:space="preserve">Les  -  - - Privé- -&gt; </v>
      </c>
      <c r="K238" s="5">
        <f t="shared" si="5"/>
        <v>46555</v>
      </c>
      <c r="L238" s="130">
        <f>WEEKDAY(Tbl_GEKA[[#This Row],[Datum_GEKA]],11)</f>
        <v>5</v>
      </c>
      <c r="M238" s="130">
        <v>2</v>
      </c>
      <c r="N238" s="131"/>
      <c r="O238" s="132" t="s">
        <v>85</v>
      </c>
      <c r="P238" s="131" t="s">
        <v>214</v>
      </c>
    </row>
    <row r="239" spans="1:16" x14ac:dyDescent="0.25">
      <c r="A239" s="142">
        <v>46451</v>
      </c>
      <c r="B239" s="7">
        <f>WEEKDAY(Tbl_GEKA[[#This Row],[Datum_GEKA]],11)</f>
        <v>5</v>
      </c>
      <c r="C239" s="130">
        <v>4</v>
      </c>
      <c r="D239" s="131"/>
      <c r="E239" s="128" t="s">
        <v>85</v>
      </c>
      <c r="F239" s="135" t="s">
        <v>848</v>
      </c>
      <c r="G239" s="3" t="s">
        <v>849</v>
      </c>
      <c r="I239" s="4" t="str">
        <f>CONCATENATE(Tbl_GEKA[[#This Row],[Thuis]]," - ",Tbl_GEKA[[#This Row],[Uit]],"- -&gt; ",Tbl_GEKA[[#This Row],[Opmerking]])</f>
        <v xml:space="preserve">Les  -  - - Privé- -&gt; </v>
      </c>
      <c r="K239" s="5">
        <f t="shared" si="5"/>
        <v>46555</v>
      </c>
      <c r="L239" s="130">
        <f>WEEKDAY(Tbl_GEKA[[#This Row],[Datum_GEKA]],11)</f>
        <v>5</v>
      </c>
      <c r="M239" s="130">
        <v>3</v>
      </c>
      <c r="N239" s="131"/>
      <c r="O239" s="132" t="s">
        <v>85</v>
      </c>
      <c r="P239" s="131" t="s">
        <v>214</v>
      </c>
    </row>
    <row r="240" spans="1:16" x14ac:dyDescent="0.25">
      <c r="A240" s="142">
        <v>46451</v>
      </c>
      <c r="B240" s="7">
        <f>WEEKDAY(Tbl_GEKA[[#This Row],[Datum_GEKA]],11)</f>
        <v>5</v>
      </c>
      <c r="C240" s="130">
        <v>3</v>
      </c>
      <c r="D240" s="131"/>
      <c r="E240" s="128" t="s">
        <v>85</v>
      </c>
      <c r="F240" s="135" t="s">
        <v>848</v>
      </c>
      <c r="G240" s="3" t="s">
        <v>849</v>
      </c>
      <c r="I240" s="4" t="str">
        <f>CONCATENATE(Tbl_GEKA[[#This Row],[Thuis]]," - ",Tbl_GEKA[[#This Row],[Uit]],"- -&gt; ",Tbl_GEKA[[#This Row],[Opmerking]])</f>
        <v xml:space="preserve">Les  -  - - Privé- -&gt; </v>
      </c>
      <c r="K240" s="5">
        <f t="shared" si="5"/>
        <v>46555</v>
      </c>
      <c r="L240" s="130">
        <f>WEEKDAY(Tbl_GEKA[[#This Row],[Datum_GEKA]],11)</f>
        <v>5</v>
      </c>
      <c r="M240" s="130">
        <v>4</v>
      </c>
      <c r="N240" s="131"/>
      <c r="O240" s="132" t="s">
        <v>85</v>
      </c>
      <c r="P240" s="131" t="s">
        <v>214</v>
      </c>
    </row>
    <row r="241" spans="1:16" x14ac:dyDescent="0.25">
      <c r="A241" s="140">
        <f>A237+7</f>
        <v>46457</v>
      </c>
      <c r="B241" s="7">
        <f>WEEKDAY(Tbl_GEKA[[#This Row],[Datum_GEKA]],11)</f>
        <v>4</v>
      </c>
      <c r="C241" s="130">
        <v>2</v>
      </c>
      <c r="D241" s="131"/>
      <c r="E241" s="128" t="s">
        <v>85</v>
      </c>
      <c r="F241" s="135" t="s">
        <v>214</v>
      </c>
      <c r="G241" s="3"/>
      <c r="I241" s="4" t="str">
        <f>CONCATENATE(Tbl_GEKA[[#This Row],[Thuis]]," - ",Tbl_GEKA[[#This Row],[Uit]],"- -&gt; ",Tbl_GEKA[[#This Row],[Opmerking]])</f>
        <v xml:space="preserve">G E K A  - - -&gt; </v>
      </c>
      <c r="K241" s="5">
        <f t="shared" si="5"/>
        <v>46555</v>
      </c>
      <c r="L241" s="130">
        <f>WEEKDAY(Tbl_GEKA[[#This Row],[Datum_GEKA]],11)</f>
        <v>4</v>
      </c>
      <c r="M241" s="130">
        <v>5</v>
      </c>
      <c r="N241" s="131"/>
      <c r="O241" s="132" t="s">
        <v>85</v>
      </c>
      <c r="P241" s="131" t="s">
        <v>214</v>
      </c>
    </row>
    <row r="242" spans="1:16" x14ac:dyDescent="0.25">
      <c r="A242" s="140">
        <f>A238+7</f>
        <v>46458</v>
      </c>
      <c r="B242" s="7">
        <f>WEEKDAY(Tbl_GEKA[[#This Row],[Datum_GEKA]],11)</f>
        <v>5</v>
      </c>
      <c r="C242" s="130">
        <v>3</v>
      </c>
      <c r="D242" s="131"/>
      <c r="E242" s="128" t="s">
        <v>85</v>
      </c>
      <c r="F242" s="135" t="s">
        <v>214</v>
      </c>
      <c r="G242" s="3"/>
      <c r="I242" s="4" t="str">
        <f>CONCATENATE(Tbl_GEKA[[#This Row],[Thuis]]," - ",Tbl_GEKA[[#This Row],[Uit]],"- -&gt; ",Tbl_GEKA[[#This Row],[Opmerking]])</f>
        <v xml:space="preserve">G E K A  - - -&gt; </v>
      </c>
      <c r="K242" s="5">
        <f t="shared" si="5"/>
        <v>46562</v>
      </c>
      <c r="L242" s="130">
        <f>WEEKDAY(Tbl_GEKA[[#This Row],[Datum_GEKA]],11)</f>
        <v>5</v>
      </c>
      <c r="M242" s="130">
        <v>1</v>
      </c>
      <c r="N242" s="131"/>
      <c r="O242" s="132" t="s">
        <v>85</v>
      </c>
      <c r="P242" s="131" t="s">
        <v>214</v>
      </c>
    </row>
    <row r="243" spans="1:16" x14ac:dyDescent="0.25">
      <c r="A243" s="140">
        <f>A239+7</f>
        <v>46458</v>
      </c>
      <c r="B243" s="7">
        <f>WEEKDAY(Tbl_GEKA[[#This Row],[Datum_GEKA]],11)</f>
        <v>5</v>
      </c>
      <c r="C243" s="130">
        <v>4</v>
      </c>
      <c r="D243" s="131"/>
      <c r="E243" s="128" t="s">
        <v>85</v>
      </c>
      <c r="F243" s="135" t="s">
        <v>214</v>
      </c>
      <c r="G243" s="3"/>
      <c r="I243" s="4" t="str">
        <f>CONCATENATE(Tbl_GEKA[[#This Row],[Thuis]]," - ",Tbl_GEKA[[#This Row],[Uit]],"- -&gt; ",Tbl_GEKA[[#This Row],[Opmerking]])</f>
        <v xml:space="preserve">G E K A  - - -&gt; </v>
      </c>
      <c r="K243" s="5">
        <f t="shared" si="5"/>
        <v>46562</v>
      </c>
      <c r="L243" s="130">
        <f>WEEKDAY(Tbl_GEKA[[#This Row],[Datum_GEKA]],11)</f>
        <v>5</v>
      </c>
      <c r="M243" s="130">
        <v>2</v>
      </c>
      <c r="N243" s="131"/>
      <c r="O243" s="132" t="s">
        <v>85</v>
      </c>
      <c r="P243" s="131" t="s">
        <v>214</v>
      </c>
    </row>
    <row r="244" spans="1:16" x14ac:dyDescent="0.25">
      <c r="A244" s="140">
        <f>A240+7</f>
        <v>46458</v>
      </c>
      <c r="B244" s="7">
        <f>WEEKDAY(Tbl_GEKA[[#This Row],[Datum_GEKA]],11)</f>
        <v>5</v>
      </c>
      <c r="C244" s="130">
        <v>1</v>
      </c>
      <c r="D244" s="131"/>
      <c r="E244" s="128" t="s">
        <v>85</v>
      </c>
      <c r="F244" s="135" t="s">
        <v>214</v>
      </c>
      <c r="G244" s="3"/>
      <c r="I244" s="4" t="str">
        <f>CONCATENATE(Tbl_GEKA[[#This Row],[Thuis]]," - ",Tbl_GEKA[[#This Row],[Uit]],"- -&gt; ",Tbl_GEKA[[#This Row],[Opmerking]])</f>
        <v xml:space="preserve">G E K A  - - -&gt; </v>
      </c>
      <c r="K244" s="5">
        <f t="shared" si="5"/>
        <v>46562</v>
      </c>
      <c r="L244" s="130">
        <f>WEEKDAY(Tbl_GEKA[[#This Row],[Datum_GEKA]],11)</f>
        <v>5</v>
      </c>
      <c r="M244" s="130">
        <v>3</v>
      </c>
      <c r="N244" s="131"/>
      <c r="O244" s="132" t="s">
        <v>85</v>
      </c>
      <c r="P244" s="131" t="s">
        <v>214</v>
      </c>
    </row>
    <row r="245" spans="1:16" x14ac:dyDescent="0.25">
      <c r="A245" s="140">
        <v>46457</v>
      </c>
      <c r="B245" s="7">
        <v>4</v>
      </c>
      <c r="C245" s="130">
        <v>5</v>
      </c>
      <c r="D245" s="131"/>
      <c r="E245" s="128" t="s">
        <v>85</v>
      </c>
      <c r="F245" s="135" t="s">
        <v>214</v>
      </c>
      <c r="G245" s="3"/>
      <c r="I245" s="4" t="str">
        <f>CONCATENATE(Tbl_GEKA[[#This Row],[Thuis]]," - ",Tbl_GEKA[[#This Row],[Uit]],"- -&gt; ",Tbl_GEKA[[#This Row],[Opmerking]])</f>
        <v xml:space="preserve">G E K A  - - -&gt; </v>
      </c>
      <c r="K245" s="5">
        <f t="shared" si="5"/>
        <v>46562</v>
      </c>
      <c r="L245" s="130">
        <f>WEEKDAY(Tbl_GEKA[[#This Row],[Datum_GEKA]],11)</f>
        <v>4</v>
      </c>
      <c r="M245" s="130">
        <v>4</v>
      </c>
      <c r="N245" s="131"/>
      <c r="O245" s="132" t="s">
        <v>85</v>
      </c>
      <c r="P245" s="131" t="s">
        <v>214</v>
      </c>
    </row>
    <row r="246" spans="1:16" x14ac:dyDescent="0.25">
      <c r="A246" s="140">
        <f>A242+7</f>
        <v>46465</v>
      </c>
      <c r="B246" s="7">
        <f>WEEKDAY(Tbl_GEKA[[#This Row],[Datum_GEKA]],11)</f>
        <v>5</v>
      </c>
      <c r="C246" s="130">
        <v>2</v>
      </c>
      <c r="D246" s="131"/>
      <c r="E246" s="128" t="s">
        <v>85</v>
      </c>
      <c r="F246" s="135" t="s">
        <v>214</v>
      </c>
      <c r="G246" s="3"/>
      <c r="I246" s="4" t="str">
        <f>CONCATENATE(Tbl_GEKA[[#This Row],[Thuis]]," - ",Tbl_GEKA[[#This Row],[Uit]],"- -&gt; ",Tbl_GEKA[[#This Row],[Opmerking]])</f>
        <v xml:space="preserve">G E K A  - - -&gt; </v>
      </c>
      <c r="K246" s="5">
        <f t="shared" si="5"/>
        <v>46562</v>
      </c>
      <c r="L246" s="130">
        <f>WEEKDAY(Tbl_GEKA[[#This Row],[Datum_GEKA]],11)</f>
        <v>5</v>
      </c>
      <c r="M246" s="130">
        <v>5</v>
      </c>
      <c r="N246" s="131"/>
      <c r="O246" s="132" t="s">
        <v>85</v>
      </c>
      <c r="P246" s="131" t="s">
        <v>214</v>
      </c>
    </row>
    <row r="247" spans="1:16" x14ac:dyDescent="0.25">
      <c r="A247" s="140">
        <f>A243+7</f>
        <v>46465</v>
      </c>
      <c r="B247" s="7">
        <f>WEEKDAY(Tbl_GEKA[[#This Row],[Datum_GEKA]],11)</f>
        <v>5</v>
      </c>
      <c r="C247" s="130">
        <v>3</v>
      </c>
      <c r="D247" s="131"/>
      <c r="E247" s="128" t="s">
        <v>85</v>
      </c>
      <c r="F247" s="135" t="s">
        <v>214</v>
      </c>
      <c r="G247" s="3"/>
      <c r="I247" s="4" t="str">
        <f>CONCATENATE(Tbl_GEKA[[#This Row],[Thuis]]," - ",Tbl_GEKA[[#This Row],[Uit]],"- -&gt; ",Tbl_GEKA[[#This Row],[Opmerking]])</f>
        <v xml:space="preserve">G E K A  - - -&gt; </v>
      </c>
      <c r="K247" s="5">
        <f t="shared" si="5"/>
        <v>46569</v>
      </c>
      <c r="L247" s="130">
        <f>WEEKDAY(Tbl_GEKA[[#This Row],[Datum_GEKA]],11)</f>
        <v>5</v>
      </c>
      <c r="M247" s="130">
        <v>1</v>
      </c>
      <c r="N247" s="131"/>
      <c r="O247" s="132" t="s">
        <v>85</v>
      </c>
      <c r="P247" s="131" t="s">
        <v>214</v>
      </c>
    </row>
    <row r="248" spans="1:16" x14ac:dyDescent="0.25">
      <c r="A248" s="140">
        <f>A244+7</f>
        <v>46465</v>
      </c>
      <c r="B248" s="7">
        <f>WEEKDAY(Tbl_GEKA[[#This Row],[Datum_GEKA]],11)</f>
        <v>5</v>
      </c>
      <c r="C248" s="130">
        <v>4</v>
      </c>
      <c r="D248" s="131"/>
      <c r="E248" s="128" t="s">
        <v>85</v>
      </c>
      <c r="F248" s="135" t="s">
        <v>214</v>
      </c>
      <c r="G248" s="3"/>
      <c r="I248" s="4" t="str">
        <f>CONCATENATE(Tbl_GEKA[[#This Row],[Thuis]]," - ",Tbl_GEKA[[#This Row],[Uit]],"- -&gt; ",Tbl_GEKA[[#This Row],[Opmerking]])</f>
        <v xml:space="preserve">G E K A  - - -&gt; </v>
      </c>
      <c r="K248" s="5">
        <f t="shared" si="5"/>
        <v>46569</v>
      </c>
      <c r="L248" s="130">
        <f>WEEKDAY(Tbl_GEKA[[#This Row],[Datum_GEKA]],11)</f>
        <v>5</v>
      </c>
      <c r="M248" s="130">
        <v>2</v>
      </c>
      <c r="N248" s="131"/>
      <c r="O248" s="132" t="s">
        <v>85</v>
      </c>
      <c r="P248" s="131" t="s">
        <v>214</v>
      </c>
    </row>
    <row r="249" spans="1:16" x14ac:dyDescent="0.25">
      <c r="A249" s="140">
        <f>A245+7</f>
        <v>46464</v>
      </c>
      <c r="B249" s="7">
        <f>WEEKDAY(Tbl_GEKA[[#This Row],[Datum_GEKA]],11)</f>
        <v>4</v>
      </c>
      <c r="C249" s="130">
        <v>1</v>
      </c>
      <c r="D249" s="131"/>
      <c r="E249" s="128" t="s">
        <v>85</v>
      </c>
      <c r="F249" s="135" t="s">
        <v>214</v>
      </c>
      <c r="G249" s="3"/>
      <c r="I249" s="4" t="str">
        <f>CONCATENATE(Tbl_GEKA[[#This Row],[Thuis]]," - ",Tbl_GEKA[[#This Row],[Uit]],"- -&gt; ",Tbl_GEKA[[#This Row],[Opmerking]])</f>
        <v xml:space="preserve">G E K A  - - -&gt; </v>
      </c>
      <c r="K249" s="5">
        <f t="shared" si="5"/>
        <v>46569</v>
      </c>
      <c r="L249" s="130">
        <f>WEEKDAY(Tbl_GEKA[[#This Row],[Datum_GEKA]],11)</f>
        <v>4</v>
      </c>
      <c r="M249" s="130">
        <v>3</v>
      </c>
      <c r="N249" s="131"/>
      <c r="O249" s="132" t="s">
        <v>85</v>
      </c>
      <c r="P249" s="131" t="s">
        <v>214</v>
      </c>
    </row>
    <row r="250" spans="1:16" x14ac:dyDescent="0.25">
      <c r="A250" s="140">
        <v>46464</v>
      </c>
      <c r="B250" s="7">
        <v>4</v>
      </c>
      <c r="C250" s="130">
        <v>5</v>
      </c>
      <c r="D250" s="131"/>
      <c r="E250" s="128" t="s">
        <v>85</v>
      </c>
      <c r="F250" s="135" t="s">
        <v>214</v>
      </c>
      <c r="G250" s="3"/>
      <c r="I250" s="4" t="str">
        <f>CONCATENATE(Tbl_GEKA[[#This Row],[Thuis]]," - ",Tbl_GEKA[[#This Row],[Uit]],"- -&gt; ",Tbl_GEKA[[#This Row],[Opmerking]])</f>
        <v xml:space="preserve">G E K A  - - -&gt; </v>
      </c>
      <c r="K250" s="5">
        <f t="shared" si="5"/>
        <v>46569</v>
      </c>
      <c r="L250" s="130">
        <f>WEEKDAY(Tbl_GEKA[[#This Row],[Datum_GEKA]],11)</f>
        <v>4</v>
      </c>
      <c r="M250" s="130">
        <v>4</v>
      </c>
      <c r="N250" s="131"/>
      <c r="O250" s="132" t="s">
        <v>85</v>
      </c>
      <c r="P250" s="131" t="s">
        <v>214</v>
      </c>
    </row>
    <row r="251" spans="1:16" x14ac:dyDescent="0.25">
      <c r="A251" s="142">
        <v>46465</v>
      </c>
      <c r="B251" s="7">
        <f>WEEKDAY(Tbl_GEKA[[#This Row],[Datum_GEKA]],11)</f>
        <v>5</v>
      </c>
      <c r="C251" s="130">
        <v>5</v>
      </c>
      <c r="D251" s="131"/>
      <c r="E251" s="128" t="s">
        <v>85</v>
      </c>
      <c r="F251" s="135" t="s">
        <v>848</v>
      </c>
      <c r="G251" s="3" t="s">
        <v>849</v>
      </c>
      <c r="I251" s="4" t="str">
        <f>CONCATENATE(Tbl_GEKA[[#This Row],[Thuis]]," - ",Tbl_GEKA[[#This Row],[Uit]],"- -&gt; ",Tbl_GEKA[[#This Row],[Opmerking]])</f>
        <v xml:space="preserve">Les  -  - - Privé- -&gt; </v>
      </c>
      <c r="K251" s="5">
        <f t="shared" si="5"/>
        <v>46569</v>
      </c>
      <c r="L251" s="130">
        <f>WEEKDAY(Tbl_GEKA[[#This Row],[Datum_GEKA]],11)</f>
        <v>5</v>
      </c>
      <c r="M251" s="130">
        <v>5</v>
      </c>
      <c r="N251" s="131"/>
      <c r="O251" s="132" t="s">
        <v>85</v>
      </c>
      <c r="P251" s="131" t="s">
        <v>214</v>
      </c>
    </row>
    <row r="252" spans="1:16" x14ac:dyDescent="0.25">
      <c r="A252" s="142">
        <v>46465</v>
      </c>
      <c r="B252" s="7">
        <f>WEEKDAY(Tbl_GEKA[[#This Row],[Datum_GEKA]],11)</f>
        <v>5</v>
      </c>
      <c r="C252" s="130">
        <v>4</v>
      </c>
      <c r="D252" s="131"/>
      <c r="E252" s="128" t="s">
        <v>85</v>
      </c>
      <c r="F252" s="135" t="s">
        <v>848</v>
      </c>
      <c r="G252" s="3" t="s">
        <v>849</v>
      </c>
      <c r="I252" s="4" t="str">
        <f>CONCATENATE(Tbl_GEKA[[#This Row],[Thuis]]," - ",Tbl_GEKA[[#This Row],[Uit]],"- -&gt; ",Tbl_GEKA[[#This Row],[Opmerking]])</f>
        <v xml:space="preserve">Les  -  - - Privé- -&gt; </v>
      </c>
      <c r="K252" s="5">
        <f t="shared" si="5"/>
        <v>46576</v>
      </c>
      <c r="L252" s="130">
        <f>WEEKDAY(Tbl_GEKA[[#This Row],[Datum_GEKA]],11)</f>
        <v>5</v>
      </c>
      <c r="M252" s="130">
        <v>1</v>
      </c>
      <c r="N252" s="131"/>
      <c r="O252" s="132" t="s">
        <v>85</v>
      </c>
      <c r="P252" s="131" t="s">
        <v>214</v>
      </c>
    </row>
    <row r="253" spans="1:16" x14ac:dyDescent="0.25">
      <c r="A253" s="142">
        <v>46465</v>
      </c>
      <c r="B253" s="7">
        <f>WEEKDAY(Tbl_GEKA[[#This Row],[Datum_GEKA]],11)</f>
        <v>5</v>
      </c>
      <c r="C253" s="130">
        <v>3</v>
      </c>
      <c r="D253" s="131"/>
      <c r="E253" s="128" t="s">
        <v>85</v>
      </c>
      <c r="F253" s="135" t="s">
        <v>848</v>
      </c>
      <c r="G253" s="3" t="s">
        <v>849</v>
      </c>
      <c r="I253" s="4" t="str">
        <f>CONCATENATE(Tbl_GEKA[[#This Row],[Thuis]]," - ",Tbl_GEKA[[#This Row],[Uit]],"- -&gt; ",Tbl_GEKA[[#This Row],[Opmerking]])</f>
        <v xml:space="preserve">Les  -  - - Privé- -&gt; </v>
      </c>
      <c r="K253" s="5">
        <f t="shared" si="5"/>
        <v>46576</v>
      </c>
      <c r="L253" s="130">
        <f>WEEKDAY(Tbl_GEKA[[#This Row],[Datum_GEKA]],11)</f>
        <v>5</v>
      </c>
      <c r="M253" s="130">
        <v>2</v>
      </c>
      <c r="N253" s="131"/>
      <c r="O253" s="132" t="s">
        <v>85</v>
      </c>
      <c r="P253" s="131" t="s">
        <v>214</v>
      </c>
    </row>
    <row r="254" spans="1:16" x14ac:dyDescent="0.25">
      <c r="A254" s="140">
        <v>46469</v>
      </c>
      <c r="B254" s="7">
        <f>WEEKDAY(Tbl_GEKA[[#This Row],[Datum_GEKA]],11)</f>
        <v>2</v>
      </c>
      <c r="C254" s="130">
        <v>1</v>
      </c>
      <c r="D254" s="131"/>
      <c r="E254" s="128" t="s">
        <v>85</v>
      </c>
      <c r="F254" s="135" t="s">
        <v>145</v>
      </c>
      <c r="G254" s="3" t="s">
        <v>259</v>
      </c>
      <c r="H254" s="17" t="s">
        <v>172</v>
      </c>
      <c r="I254" s="4" t="str">
        <f>CONCATENATE(Tbl_GEKA[[#This Row],[Thuis]]," - ",Tbl_GEKA[[#This Row],[Uit]],"- -&gt; ",Tbl_GEKA[[#This Row],[Opmerking]])</f>
        <v>Wildert 2 - Sen. Putte- -&gt; GSE</v>
      </c>
      <c r="K254" s="5">
        <f t="shared" si="5"/>
        <v>46576</v>
      </c>
      <c r="L254" s="130">
        <f>WEEKDAY(Tbl_GEKA[[#This Row],[Datum_GEKA]],11)</f>
        <v>2</v>
      </c>
      <c r="M254" s="130">
        <v>3</v>
      </c>
      <c r="N254" s="131"/>
      <c r="O254" s="132" t="s">
        <v>85</v>
      </c>
      <c r="P254" s="131" t="s">
        <v>214</v>
      </c>
    </row>
    <row r="255" spans="1:16" x14ac:dyDescent="0.25">
      <c r="A255" s="140">
        <v>46469</v>
      </c>
      <c r="B255" s="7">
        <f>WEEKDAY(Tbl_GEKA[[#This Row],[Datum_GEKA]],11)</f>
        <v>2</v>
      </c>
      <c r="C255" s="130">
        <v>2</v>
      </c>
      <c r="D255" s="131"/>
      <c r="E255" s="128" t="s">
        <v>85</v>
      </c>
      <c r="F255" s="135" t="s">
        <v>145</v>
      </c>
      <c r="G255" s="3" t="s">
        <v>259</v>
      </c>
      <c r="H255" s="17" t="s">
        <v>172</v>
      </c>
      <c r="I255" s="4" t="str">
        <f>CONCATENATE(Tbl_GEKA[[#This Row],[Thuis]]," - ",Tbl_GEKA[[#This Row],[Uit]],"- -&gt; ",Tbl_GEKA[[#This Row],[Opmerking]])</f>
        <v>Wildert 2 - Sen. Putte- -&gt; GSE</v>
      </c>
      <c r="K255" s="5">
        <f t="shared" si="5"/>
        <v>46576</v>
      </c>
      <c r="L255" s="130">
        <f>WEEKDAY(Tbl_GEKA[[#This Row],[Datum_GEKA]],11)</f>
        <v>2</v>
      </c>
      <c r="M255" s="130">
        <v>4</v>
      </c>
      <c r="N255" s="131"/>
      <c r="O255" s="132" t="s">
        <v>85</v>
      </c>
      <c r="P255" s="131" t="s">
        <v>214</v>
      </c>
    </row>
    <row r="256" spans="1:16" x14ac:dyDescent="0.25">
      <c r="A256" s="140">
        <f>A252+7</f>
        <v>46472</v>
      </c>
      <c r="B256" s="7">
        <f>WEEKDAY(Tbl_GEKA[[#This Row],[Datum_GEKA]],11)</f>
        <v>5</v>
      </c>
      <c r="C256" s="130">
        <v>2</v>
      </c>
      <c r="D256" s="131"/>
      <c r="E256" s="128" t="s">
        <v>85</v>
      </c>
      <c r="F256" s="135" t="s">
        <v>214</v>
      </c>
      <c r="G256" s="3"/>
      <c r="I256" s="4" t="str">
        <f>CONCATENATE(Tbl_GEKA[[#This Row],[Thuis]]," - ",Tbl_GEKA[[#This Row],[Uit]],"- -&gt; ",Tbl_GEKA[[#This Row],[Opmerking]])</f>
        <v xml:space="preserve">G E K A  - - -&gt; </v>
      </c>
      <c r="K256" s="5">
        <f t="shared" si="5"/>
        <v>46576</v>
      </c>
      <c r="L256" s="130">
        <f>WEEKDAY(Tbl_GEKA[[#This Row],[Datum_GEKA]],11)</f>
        <v>5</v>
      </c>
      <c r="M256" s="130">
        <v>5</v>
      </c>
      <c r="N256" s="131"/>
      <c r="O256" s="132" t="s">
        <v>85</v>
      </c>
      <c r="P256" s="131" t="s">
        <v>214</v>
      </c>
    </row>
    <row r="257" spans="1:16" x14ac:dyDescent="0.25">
      <c r="A257" s="140">
        <f>A253+7</f>
        <v>46472</v>
      </c>
      <c r="B257" s="7">
        <f>WEEKDAY(Tbl_GEKA[[#This Row],[Datum_GEKA]],11)</f>
        <v>5</v>
      </c>
      <c r="C257" s="130">
        <v>1</v>
      </c>
      <c r="D257" s="131"/>
      <c r="E257" s="128" t="s">
        <v>85</v>
      </c>
      <c r="F257" s="135" t="s">
        <v>214</v>
      </c>
      <c r="G257" s="3"/>
      <c r="I257" s="4" t="str">
        <f>CONCATENATE(Tbl_GEKA[[#This Row],[Thuis]]," - ",Tbl_GEKA[[#This Row],[Uit]],"- -&gt; ",Tbl_GEKA[[#This Row],[Opmerking]])</f>
        <v xml:space="preserve">G E K A  - - -&gt; </v>
      </c>
      <c r="K257" s="5">
        <f t="shared" si="5"/>
        <v>46583</v>
      </c>
      <c r="L257" s="130">
        <f>WEEKDAY(Tbl_GEKA[[#This Row],[Datum_GEKA]],11)</f>
        <v>5</v>
      </c>
      <c r="M257" s="130">
        <v>1</v>
      </c>
      <c r="N257" s="131"/>
      <c r="O257" s="132" t="s">
        <v>85</v>
      </c>
      <c r="P257" s="131" t="s">
        <v>214</v>
      </c>
    </row>
    <row r="258" spans="1:16" x14ac:dyDescent="0.25">
      <c r="A258" s="140">
        <f>A254+7</f>
        <v>46476</v>
      </c>
      <c r="B258" s="7">
        <f>WEEKDAY(Tbl_GEKA[[#This Row],[Datum_GEKA]],11)</f>
        <v>2</v>
      </c>
      <c r="C258" s="130">
        <v>3</v>
      </c>
      <c r="D258" s="131"/>
      <c r="E258" s="128" t="s">
        <v>85</v>
      </c>
      <c r="F258" s="135" t="s">
        <v>214</v>
      </c>
      <c r="G258" s="3"/>
      <c r="I258" s="4" t="str">
        <f>CONCATENATE(Tbl_GEKA[[#This Row],[Thuis]]," - ",Tbl_GEKA[[#This Row],[Uit]],"- -&gt; ",Tbl_GEKA[[#This Row],[Opmerking]])</f>
        <v xml:space="preserve">G E K A  - - -&gt; </v>
      </c>
      <c r="K258" s="5">
        <f t="shared" si="5"/>
        <v>46583</v>
      </c>
      <c r="L258" s="130">
        <f>WEEKDAY(Tbl_GEKA[[#This Row],[Datum_GEKA]],11)</f>
        <v>2</v>
      </c>
      <c r="M258" s="130">
        <v>2</v>
      </c>
      <c r="N258" s="131"/>
      <c r="O258" s="132" t="s">
        <v>85</v>
      </c>
      <c r="P258" s="131" t="s">
        <v>214</v>
      </c>
    </row>
    <row r="259" spans="1:16" x14ac:dyDescent="0.25">
      <c r="A259" s="140">
        <v>46471</v>
      </c>
      <c r="B259" s="7">
        <v>4</v>
      </c>
      <c r="C259" s="130">
        <v>4</v>
      </c>
      <c r="D259" s="131"/>
      <c r="E259" s="128" t="s">
        <v>85</v>
      </c>
      <c r="F259" s="135" t="s">
        <v>214</v>
      </c>
      <c r="G259" s="3"/>
      <c r="I259" s="4" t="str">
        <f>CONCATENATE(Tbl_GEKA[[#This Row],[Thuis]]," - ",Tbl_GEKA[[#This Row],[Uit]],"- -&gt; ",Tbl_GEKA[[#This Row],[Opmerking]])</f>
        <v xml:space="preserve">G E K A  - - -&gt; </v>
      </c>
      <c r="K259" s="5">
        <f t="shared" si="5"/>
        <v>46583</v>
      </c>
      <c r="L259" s="130">
        <f>WEEKDAY(Tbl_GEKA[[#This Row],[Datum_GEKA]],11)</f>
        <v>4</v>
      </c>
      <c r="M259" s="130">
        <v>3</v>
      </c>
      <c r="N259" s="131"/>
      <c r="O259" s="132" t="s">
        <v>85</v>
      </c>
      <c r="P259" s="131" t="s">
        <v>214</v>
      </c>
    </row>
    <row r="260" spans="1:16" x14ac:dyDescent="0.25">
      <c r="A260" s="140">
        <v>46471</v>
      </c>
      <c r="B260" s="7">
        <v>4</v>
      </c>
      <c r="C260" s="130">
        <v>5</v>
      </c>
      <c r="D260" s="131"/>
      <c r="E260" s="128" t="s">
        <v>85</v>
      </c>
      <c r="F260" s="135" t="s">
        <v>214</v>
      </c>
      <c r="G260" s="3"/>
      <c r="I260" s="4" t="str">
        <f>CONCATENATE(Tbl_GEKA[[#This Row],[Thuis]]," - ",Tbl_GEKA[[#This Row],[Uit]],"- -&gt; ",Tbl_GEKA[[#This Row],[Opmerking]])</f>
        <v xml:space="preserve">G E K A  - - -&gt; </v>
      </c>
      <c r="K260" s="5">
        <f t="shared" si="5"/>
        <v>46583</v>
      </c>
      <c r="L260" s="130">
        <f>WEEKDAY(Tbl_GEKA[[#This Row],[Datum_GEKA]],11)</f>
        <v>4</v>
      </c>
      <c r="M260" s="130">
        <v>4</v>
      </c>
      <c r="N260" s="131"/>
      <c r="O260" s="132" t="s">
        <v>85</v>
      </c>
      <c r="P260" s="131" t="s">
        <v>214</v>
      </c>
    </row>
    <row r="261" spans="1:16" x14ac:dyDescent="0.25">
      <c r="A261" s="140">
        <v>46476</v>
      </c>
      <c r="B261" s="7">
        <f>WEEKDAY(Tbl_GEKA[[#This Row],[Datum_GEKA]],11)</f>
        <v>2</v>
      </c>
      <c r="C261" s="130">
        <v>1</v>
      </c>
      <c r="D261" s="131"/>
      <c r="E261" s="128" t="s">
        <v>85</v>
      </c>
      <c r="F261" s="135" t="s">
        <v>145</v>
      </c>
      <c r="G261" s="3" t="s">
        <v>265</v>
      </c>
      <c r="H261" s="17" t="s">
        <v>248</v>
      </c>
      <c r="I261" s="4" t="str">
        <f>CONCATENATE(Tbl_GEKA[[#This Row],[Thuis]]," - ",Tbl_GEKA[[#This Row],[Uit]],"- -&gt; ",Tbl_GEKA[[#This Row],[Opmerking]])</f>
        <v>Wildert 2 - Horendonk- -&gt; B/N</v>
      </c>
      <c r="K261" s="5">
        <f t="shared" si="5"/>
        <v>46583</v>
      </c>
      <c r="L261" s="130">
        <f>WEEKDAY(Tbl_GEKA[[#This Row],[Datum_GEKA]],11)</f>
        <v>2</v>
      </c>
      <c r="M261" s="130">
        <v>5</v>
      </c>
      <c r="N261" s="131"/>
      <c r="O261" s="132" t="s">
        <v>85</v>
      </c>
      <c r="P261" s="131" t="s">
        <v>214</v>
      </c>
    </row>
    <row r="262" spans="1:16" x14ac:dyDescent="0.25">
      <c r="A262" s="140">
        <v>46476</v>
      </c>
      <c r="B262" s="7">
        <f>WEEKDAY(Tbl_GEKA[[#This Row],[Datum_GEKA]],11)</f>
        <v>2</v>
      </c>
      <c r="C262" s="130">
        <v>2</v>
      </c>
      <c r="D262" s="131"/>
      <c r="E262" s="128" t="s">
        <v>85</v>
      </c>
      <c r="F262" s="135" t="s">
        <v>145</v>
      </c>
      <c r="G262" s="3" t="s">
        <v>265</v>
      </c>
      <c r="H262" s="17" t="s">
        <v>248</v>
      </c>
      <c r="I262" s="4" t="str">
        <f>CONCATENATE(Tbl_GEKA[[#This Row],[Thuis]]," - ",Tbl_GEKA[[#This Row],[Uit]],"- -&gt; ",Tbl_GEKA[[#This Row],[Opmerking]])</f>
        <v>Wildert 2 - Horendonk- -&gt; B/N</v>
      </c>
      <c r="K262" s="5">
        <f t="shared" si="5"/>
        <v>46590</v>
      </c>
      <c r="L262" s="130">
        <f>WEEKDAY(Tbl_GEKA[[#This Row],[Datum_GEKA]],11)</f>
        <v>2</v>
      </c>
      <c r="M262" s="130">
        <v>1</v>
      </c>
      <c r="N262" s="131"/>
      <c r="O262" s="132" t="s">
        <v>85</v>
      </c>
      <c r="P262" s="131" t="s">
        <v>214</v>
      </c>
    </row>
    <row r="263" spans="1:16" x14ac:dyDescent="0.25">
      <c r="A263" s="140">
        <f>A259+7</f>
        <v>46478</v>
      </c>
      <c r="B263" s="7">
        <f>WEEKDAY(Tbl_GEKA[[#This Row],[Datum_GEKA]],11)</f>
        <v>4</v>
      </c>
      <c r="C263" s="130">
        <v>4</v>
      </c>
      <c r="D263" s="131"/>
      <c r="E263" s="128" t="s">
        <v>85</v>
      </c>
      <c r="F263" s="135" t="s">
        <v>214</v>
      </c>
      <c r="G263" s="3"/>
      <c r="I263" s="4" t="str">
        <f>CONCATENATE(Tbl_GEKA[[#This Row],[Thuis]]," - ",Tbl_GEKA[[#This Row],[Uit]],"- -&gt; ",Tbl_GEKA[[#This Row],[Opmerking]])</f>
        <v xml:space="preserve">G E K A  - - -&gt; </v>
      </c>
      <c r="K263" s="5">
        <f t="shared" si="5"/>
        <v>46590</v>
      </c>
      <c r="L263" s="130">
        <f>WEEKDAY(Tbl_GEKA[[#This Row],[Datum_GEKA]],11)</f>
        <v>4</v>
      </c>
      <c r="M263" s="130">
        <v>2</v>
      </c>
      <c r="N263" s="131"/>
      <c r="O263" s="132" t="s">
        <v>85</v>
      </c>
      <c r="P263" s="131" t="s">
        <v>214</v>
      </c>
    </row>
    <row r="264" spans="1:16" x14ac:dyDescent="0.25">
      <c r="A264" s="140">
        <f>A260+7</f>
        <v>46478</v>
      </c>
      <c r="B264" s="7">
        <f>WEEKDAY(Tbl_GEKA[[#This Row],[Datum_GEKA]],11)</f>
        <v>4</v>
      </c>
      <c r="C264" s="130">
        <v>1</v>
      </c>
      <c r="D264" s="131"/>
      <c r="E264" s="128" t="s">
        <v>85</v>
      </c>
      <c r="F264" s="135" t="s">
        <v>214</v>
      </c>
      <c r="G264" s="3"/>
      <c r="I264" s="4" t="str">
        <f>CONCATENATE(Tbl_GEKA[[#This Row],[Thuis]]," - ",Tbl_GEKA[[#This Row],[Uit]],"- -&gt; ",Tbl_GEKA[[#This Row],[Opmerking]])</f>
        <v xml:space="preserve">G E K A  - - -&gt; </v>
      </c>
      <c r="K264" s="5">
        <f t="shared" si="5"/>
        <v>46590</v>
      </c>
      <c r="L264" s="130">
        <f>WEEKDAY(Tbl_GEKA[[#This Row],[Datum_GEKA]],11)</f>
        <v>4</v>
      </c>
      <c r="M264" s="130">
        <v>3</v>
      </c>
      <c r="N264" s="131"/>
      <c r="O264" s="132" t="s">
        <v>85</v>
      </c>
      <c r="P264" s="131" t="s">
        <v>214</v>
      </c>
    </row>
    <row r="265" spans="1:16" x14ac:dyDescent="0.25">
      <c r="A265" s="140">
        <f>A261+7</f>
        <v>46483</v>
      </c>
      <c r="B265" s="7">
        <f>WEEKDAY(Tbl_GEKA[[#This Row],[Datum_GEKA]],11)</f>
        <v>2</v>
      </c>
      <c r="C265" s="130">
        <v>2</v>
      </c>
      <c r="D265" s="131"/>
      <c r="E265" s="128" t="s">
        <v>85</v>
      </c>
      <c r="F265" s="135" t="s">
        <v>214</v>
      </c>
      <c r="G265" s="3"/>
      <c r="I265" s="4" t="str">
        <f>CONCATENATE(Tbl_GEKA[[#This Row],[Thuis]]," - ",Tbl_GEKA[[#This Row],[Uit]],"- -&gt; ",Tbl_GEKA[[#This Row],[Opmerking]])</f>
        <v xml:space="preserve">G E K A  - - -&gt; </v>
      </c>
      <c r="K265" s="5">
        <f t="shared" si="5"/>
        <v>46590</v>
      </c>
      <c r="L265" s="130">
        <f>WEEKDAY(Tbl_GEKA[[#This Row],[Datum_GEKA]],11)</f>
        <v>2</v>
      </c>
      <c r="M265" s="130">
        <v>4</v>
      </c>
      <c r="N265" s="131"/>
      <c r="O265" s="132" t="s">
        <v>85</v>
      </c>
      <c r="P265" s="131" t="s">
        <v>214</v>
      </c>
    </row>
    <row r="266" spans="1:16" x14ac:dyDescent="0.25">
      <c r="A266" s="140">
        <f>A262+7</f>
        <v>46483</v>
      </c>
      <c r="B266" s="7">
        <f>WEEKDAY(Tbl_GEKA[[#This Row],[Datum_GEKA]],11)</f>
        <v>2</v>
      </c>
      <c r="C266" s="130">
        <v>3</v>
      </c>
      <c r="D266" s="131"/>
      <c r="E266" s="128" t="s">
        <v>85</v>
      </c>
      <c r="F266" s="135" t="s">
        <v>214</v>
      </c>
      <c r="G266" s="3"/>
      <c r="I266" s="4" t="str">
        <f>CONCATENATE(Tbl_GEKA[[#This Row],[Thuis]]," - ",Tbl_GEKA[[#This Row],[Uit]],"- -&gt; ",Tbl_GEKA[[#This Row],[Opmerking]])</f>
        <v xml:space="preserve">G E K A  - - -&gt; </v>
      </c>
      <c r="K266" s="5">
        <f t="shared" si="5"/>
        <v>46590</v>
      </c>
      <c r="L266" s="130">
        <f>WEEKDAY(Tbl_GEKA[[#This Row],[Datum_GEKA]],11)</f>
        <v>2</v>
      </c>
      <c r="M266" s="130">
        <v>5</v>
      </c>
      <c r="N266" s="131"/>
      <c r="O266" s="132" t="s">
        <v>85</v>
      </c>
      <c r="P266" s="131" t="s">
        <v>214</v>
      </c>
    </row>
    <row r="267" spans="1:16" x14ac:dyDescent="0.25">
      <c r="A267" s="140">
        <v>46478</v>
      </c>
      <c r="B267" s="7">
        <v>4</v>
      </c>
      <c r="C267" s="130">
        <v>5</v>
      </c>
      <c r="D267" s="131"/>
      <c r="E267" s="128" t="s">
        <v>85</v>
      </c>
      <c r="F267" s="135" t="s">
        <v>214</v>
      </c>
      <c r="G267" s="3"/>
      <c r="I267" s="4" t="str">
        <f>CONCATENATE(Tbl_GEKA[[#This Row],[Thuis]]," - ",Tbl_GEKA[[#This Row],[Uit]],"- -&gt; ",Tbl_GEKA[[#This Row],[Opmerking]])</f>
        <v xml:space="preserve">G E K A  - - -&gt; </v>
      </c>
      <c r="K267" s="5">
        <f t="shared" si="5"/>
        <v>46597</v>
      </c>
      <c r="L267" s="130">
        <f>WEEKDAY(Tbl_GEKA[[#This Row],[Datum_GEKA]],11)</f>
        <v>4</v>
      </c>
      <c r="M267" s="130">
        <v>1</v>
      </c>
      <c r="N267" s="131"/>
      <c r="O267" s="132" t="s">
        <v>85</v>
      </c>
      <c r="P267" s="131" t="s">
        <v>214</v>
      </c>
    </row>
    <row r="268" spans="1:16" x14ac:dyDescent="0.25">
      <c r="A268" s="142">
        <v>46479</v>
      </c>
      <c r="B268" s="7">
        <f>WEEKDAY(Tbl_GEKA[[#This Row],[Datum_GEKA]],11)</f>
        <v>5</v>
      </c>
      <c r="C268" s="130">
        <v>5</v>
      </c>
      <c r="D268" s="131"/>
      <c r="E268" s="128" t="s">
        <v>85</v>
      </c>
      <c r="F268" s="135" t="s">
        <v>848</v>
      </c>
      <c r="G268" s="3" t="s">
        <v>849</v>
      </c>
      <c r="I268" s="4" t="str">
        <f>CONCATENATE(Tbl_GEKA[[#This Row],[Thuis]]," - ",Tbl_GEKA[[#This Row],[Uit]],"- -&gt; ",Tbl_GEKA[[#This Row],[Opmerking]])</f>
        <v xml:space="preserve">Les  -  - - Privé- -&gt; </v>
      </c>
      <c r="K268" s="5">
        <f t="shared" si="5"/>
        <v>46597</v>
      </c>
      <c r="L268" s="130">
        <f>WEEKDAY(Tbl_GEKA[[#This Row],[Datum_GEKA]],11)</f>
        <v>5</v>
      </c>
      <c r="M268" s="130">
        <v>2</v>
      </c>
      <c r="N268" s="131"/>
      <c r="O268" s="132" t="s">
        <v>85</v>
      </c>
      <c r="P268" s="131" t="s">
        <v>214</v>
      </c>
    </row>
    <row r="269" spans="1:16" x14ac:dyDescent="0.25">
      <c r="A269" s="142">
        <v>46479</v>
      </c>
      <c r="B269" s="7">
        <f>WEEKDAY(Tbl_GEKA[[#This Row],[Datum_GEKA]],11)</f>
        <v>5</v>
      </c>
      <c r="C269" s="130">
        <v>4</v>
      </c>
      <c r="D269" s="131"/>
      <c r="E269" s="128" t="s">
        <v>85</v>
      </c>
      <c r="F269" s="135" t="s">
        <v>848</v>
      </c>
      <c r="G269" s="3" t="s">
        <v>849</v>
      </c>
      <c r="I269" s="4" t="str">
        <f>CONCATENATE(Tbl_GEKA[[#This Row],[Thuis]]," - ",Tbl_GEKA[[#This Row],[Uit]],"- -&gt; ",Tbl_GEKA[[#This Row],[Opmerking]])</f>
        <v xml:space="preserve">Les  -  - - Privé- -&gt; </v>
      </c>
      <c r="K269" s="5">
        <f t="shared" si="5"/>
        <v>46597</v>
      </c>
      <c r="L269" s="130">
        <f>WEEKDAY(Tbl_GEKA[[#This Row],[Datum_GEKA]],11)</f>
        <v>5</v>
      </c>
      <c r="M269" s="130">
        <v>3</v>
      </c>
      <c r="N269" s="131"/>
      <c r="O269" s="132" t="s">
        <v>85</v>
      </c>
      <c r="P269" s="131" t="s">
        <v>214</v>
      </c>
    </row>
    <row r="270" spans="1:16" x14ac:dyDescent="0.25">
      <c r="A270" s="142">
        <v>46479</v>
      </c>
      <c r="B270" s="7">
        <f>WEEKDAY(Tbl_GEKA[[#This Row],[Datum_GEKA]],11)</f>
        <v>5</v>
      </c>
      <c r="C270" s="130">
        <v>3</v>
      </c>
      <c r="D270" s="131"/>
      <c r="E270" s="128" t="s">
        <v>85</v>
      </c>
      <c r="F270" s="135" t="s">
        <v>848</v>
      </c>
      <c r="G270" s="3" t="s">
        <v>849</v>
      </c>
      <c r="I270" s="4" t="str">
        <f>CONCATENATE(Tbl_GEKA[[#This Row],[Thuis]]," - ",Tbl_GEKA[[#This Row],[Uit]],"- -&gt; ",Tbl_GEKA[[#This Row],[Opmerking]])</f>
        <v xml:space="preserve">Les  -  - - Privé- -&gt; </v>
      </c>
      <c r="K270" s="5">
        <f t="shared" si="5"/>
        <v>46597</v>
      </c>
      <c r="L270" s="130">
        <f>WEEKDAY(Tbl_GEKA[[#This Row],[Datum_GEKA]],11)</f>
        <v>5</v>
      </c>
      <c r="M270" s="130">
        <v>4</v>
      </c>
      <c r="N270" s="131"/>
      <c r="O270" s="132" t="s">
        <v>85</v>
      </c>
      <c r="P270" s="131" t="s">
        <v>214</v>
      </c>
    </row>
    <row r="271" spans="1:16" x14ac:dyDescent="0.25">
      <c r="A271" s="140">
        <f>A267+7</f>
        <v>46485</v>
      </c>
      <c r="B271" s="7">
        <f>WEEKDAY(Tbl_GEKA[[#This Row],[Datum_GEKA]],11)</f>
        <v>4</v>
      </c>
      <c r="C271" s="130">
        <v>4</v>
      </c>
      <c r="D271" s="131"/>
      <c r="E271" s="128" t="s">
        <v>85</v>
      </c>
      <c r="F271" s="135" t="s">
        <v>214</v>
      </c>
      <c r="G271" s="3"/>
      <c r="I271" s="4" t="str">
        <f>CONCATENATE(Tbl_GEKA[[#This Row],[Thuis]]," - ",Tbl_GEKA[[#This Row],[Uit]],"- -&gt; ",Tbl_GEKA[[#This Row],[Opmerking]])</f>
        <v xml:space="preserve">G E K A  - - -&gt; </v>
      </c>
      <c r="K271" s="5">
        <f t="shared" si="5"/>
        <v>46597</v>
      </c>
      <c r="L271" s="130">
        <f>WEEKDAY(Tbl_GEKA[[#This Row],[Datum_GEKA]],11)</f>
        <v>4</v>
      </c>
      <c r="M271" s="130">
        <v>5</v>
      </c>
      <c r="N271" s="131"/>
      <c r="O271" s="132" t="s">
        <v>85</v>
      </c>
      <c r="P271" s="131" t="s">
        <v>214</v>
      </c>
    </row>
    <row r="272" spans="1:16" x14ac:dyDescent="0.25">
      <c r="A272" s="140">
        <f>A268+7</f>
        <v>46486</v>
      </c>
      <c r="B272" s="7">
        <f>WEEKDAY(Tbl_GEKA[[#This Row],[Datum_GEKA]],11)</f>
        <v>5</v>
      </c>
      <c r="C272" s="130">
        <v>1</v>
      </c>
      <c r="D272" s="131"/>
      <c r="E272" s="128" t="s">
        <v>85</v>
      </c>
      <c r="F272" s="135" t="s">
        <v>214</v>
      </c>
      <c r="G272" s="3"/>
      <c r="I272" s="4" t="str">
        <f>CONCATENATE(Tbl_GEKA[[#This Row],[Thuis]]," - ",Tbl_GEKA[[#This Row],[Uit]],"- -&gt; ",Tbl_GEKA[[#This Row],[Opmerking]])</f>
        <v xml:space="preserve">G E K A  - - -&gt; </v>
      </c>
      <c r="K272" s="5">
        <f t="shared" si="5"/>
        <v>46604</v>
      </c>
      <c r="L272" s="130">
        <f>WEEKDAY(Tbl_GEKA[[#This Row],[Datum_GEKA]],11)</f>
        <v>5</v>
      </c>
      <c r="M272" s="130">
        <v>1</v>
      </c>
      <c r="N272" s="131"/>
      <c r="O272" s="132" t="s">
        <v>85</v>
      </c>
      <c r="P272" s="131" t="s">
        <v>214</v>
      </c>
    </row>
    <row r="273" spans="1:16" x14ac:dyDescent="0.25">
      <c r="A273" s="140">
        <f>A269+7</f>
        <v>46486</v>
      </c>
      <c r="B273" s="7">
        <f>WEEKDAY(Tbl_GEKA[[#This Row],[Datum_GEKA]],11)</f>
        <v>5</v>
      </c>
      <c r="C273" s="130">
        <v>2</v>
      </c>
      <c r="D273" s="131"/>
      <c r="E273" s="128" t="s">
        <v>85</v>
      </c>
      <c r="F273" s="135" t="s">
        <v>214</v>
      </c>
      <c r="G273" s="3"/>
      <c r="I273" s="4" t="str">
        <f>CONCATENATE(Tbl_GEKA[[#This Row],[Thuis]]," - ",Tbl_GEKA[[#This Row],[Uit]],"- -&gt; ",Tbl_GEKA[[#This Row],[Opmerking]])</f>
        <v xml:space="preserve">G E K A  - - -&gt; </v>
      </c>
      <c r="K273" s="5">
        <f t="shared" si="5"/>
        <v>46604</v>
      </c>
      <c r="L273" s="130">
        <f>WEEKDAY(Tbl_GEKA[[#This Row],[Datum_GEKA]],11)</f>
        <v>5</v>
      </c>
      <c r="M273" s="130">
        <v>2</v>
      </c>
      <c r="N273" s="131"/>
      <c r="O273" s="132" t="s">
        <v>85</v>
      </c>
      <c r="P273" s="131" t="s">
        <v>214</v>
      </c>
    </row>
    <row r="274" spans="1:16" x14ac:dyDescent="0.25">
      <c r="A274" s="140">
        <f>A270+7</f>
        <v>46486</v>
      </c>
      <c r="B274" s="7">
        <f>WEEKDAY(Tbl_GEKA[[#This Row],[Datum_GEKA]],11)</f>
        <v>5</v>
      </c>
      <c r="C274" s="130">
        <v>3</v>
      </c>
      <c r="D274" s="131"/>
      <c r="E274" s="128" t="s">
        <v>85</v>
      </c>
      <c r="F274" s="135" t="s">
        <v>214</v>
      </c>
      <c r="G274" s="3"/>
      <c r="I274" s="4" t="str">
        <f>CONCATENATE(Tbl_GEKA[[#This Row],[Thuis]]," - ",Tbl_GEKA[[#This Row],[Uit]],"- -&gt; ",Tbl_GEKA[[#This Row],[Opmerking]])</f>
        <v xml:space="preserve">G E K A  - - -&gt; </v>
      </c>
      <c r="K274" s="5">
        <f t="shared" ref="K274:K337" si="6">K269+7</f>
        <v>46604</v>
      </c>
      <c r="L274" s="130">
        <f>WEEKDAY(Tbl_GEKA[[#This Row],[Datum_GEKA]],11)</f>
        <v>5</v>
      </c>
      <c r="M274" s="130">
        <v>3</v>
      </c>
      <c r="N274" s="131"/>
      <c r="O274" s="132" t="s">
        <v>85</v>
      </c>
      <c r="P274" s="131" t="s">
        <v>214</v>
      </c>
    </row>
    <row r="275" spans="1:16" x14ac:dyDescent="0.25">
      <c r="A275" s="140">
        <v>46485</v>
      </c>
      <c r="B275" s="7">
        <v>4</v>
      </c>
      <c r="C275" s="130">
        <v>5</v>
      </c>
      <c r="D275" s="131"/>
      <c r="E275" s="128" t="s">
        <v>85</v>
      </c>
      <c r="F275" s="135" t="s">
        <v>214</v>
      </c>
      <c r="G275" s="3"/>
      <c r="I275" s="4" t="str">
        <f>CONCATENATE(Tbl_GEKA[[#This Row],[Thuis]]," - ",Tbl_GEKA[[#This Row],[Uit]],"- -&gt; ",Tbl_GEKA[[#This Row],[Opmerking]])</f>
        <v xml:space="preserve">G E K A  - - -&gt; </v>
      </c>
      <c r="K275" s="5">
        <f t="shared" si="6"/>
        <v>46604</v>
      </c>
      <c r="L275" s="130">
        <f>WEEKDAY(Tbl_GEKA[[#This Row],[Datum_GEKA]],11)</f>
        <v>4</v>
      </c>
      <c r="M275" s="130">
        <v>4</v>
      </c>
      <c r="N275" s="131"/>
      <c r="O275" s="132" t="s">
        <v>85</v>
      </c>
      <c r="P275" s="131" t="s">
        <v>214</v>
      </c>
    </row>
    <row r="276" spans="1:16" x14ac:dyDescent="0.25">
      <c r="A276" s="140">
        <v>46490</v>
      </c>
      <c r="B276" s="7">
        <f>WEEKDAY(Tbl_GEKA[[#This Row],[Datum_GEKA]],11)</f>
        <v>2</v>
      </c>
      <c r="C276" s="130">
        <v>1</v>
      </c>
      <c r="D276" s="131"/>
      <c r="E276" s="128" t="s">
        <v>85</v>
      </c>
      <c r="F276" s="135" t="s">
        <v>145</v>
      </c>
      <c r="G276" s="3" t="s">
        <v>259</v>
      </c>
      <c r="H276" s="4" t="s">
        <v>248</v>
      </c>
      <c r="I276" s="4" t="str">
        <f>CONCATENATE(Tbl_GEKA[[#This Row],[Thuis]]," - ",Tbl_GEKA[[#This Row],[Uit]],"- -&gt; ",Tbl_GEKA[[#This Row],[Opmerking]])</f>
        <v>Wildert 2 - Sen. Putte- -&gt; B/N</v>
      </c>
      <c r="K276" s="5">
        <f t="shared" si="6"/>
        <v>46604</v>
      </c>
      <c r="L276" s="130">
        <f>WEEKDAY(Tbl_GEKA[[#This Row],[Datum_GEKA]],11)</f>
        <v>2</v>
      </c>
      <c r="M276" s="130">
        <v>5</v>
      </c>
      <c r="N276" s="131"/>
      <c r="O276" s="132" t="s">
        <v>85</v>
      </c>
      <c r="P276" s="131" t="s">
        <v>214</v>
      </c>
    </row>
    <row r="277" spans="1:16" x14ac:dyDescent="0.25">
      <c r="A277" s="140">
        <v>46490</v>
      </c>
      <c r="B277" s="7">
        <f>WEEKDAY(Tbl_GEKA[[#This Row],[Datum_GEKA]],11)</f>
        <v>2</v>
      </c>
      <c r="C277" s="130">
        <v>2</v>
      </c>
      <c r="D277" s="131"/>
      <c r="E277" s="128" t="s">
        <v>85</v>
      </c>
      <c r="F277" s="135" t="s">
        <v>145</v>
      </c>
      <c r="G277" s="3" t="s">
        <v>259</v>
      </c>
      <c r="H277" s="17" t="s">
        <v>248</v>
      </c>
      <c r="I277" s="4" t="str">
        <f>CONCATENATE(Tbl_GEKA[[#This Row],[Thuis]]," - ",Tbl_GEKA[[#This Row],[Uit]],"- -&gt; ",Tbl_GEKA[[#This Row],[Opmerking]])</f>
        <v>Wildert 2 - Sen. Putte- -&gt; B/N</v>
      </c>
      <c r="K277" s="5">
        <f t="shared" si="6"/>
        <v>46611</v>
      </c>
      <c r="L277" s="130">
        <f>WEEKDAY(Tbl_GEKA[[#This Row],[Datum_GEKA]],11)</f>
        <v>2</v>
      </c>
      <c r="M277" s="130">
        <v>1</v>
      </c>
      <c r="N277" s="131"/>
      <c r="O277" s="132" t="s">
        <v>85</v>
      </c>
      <c r="P277" s="131" t="s">
        <v>214</v>
      </c>
    </row>
    <row r="278" spans="1:16" x14ac:dyDescent="0.25">
      <c r="A278" s="140">
        <f>A274+7</f>
        <v>46493</v>
      </c>
      <c r="B278" s="7">
        <f>WEEKDAY(Tbl_GEKA[[#This Row],[Datum_GEKA]],11)</f>
        <v>5</v>
      </c>
      <c r="C278" s="130">
        <v>4</v>
      </c>
      <c r="D278" s="131"/>
      <c r="E278" s="128" t="s">
        <v>85</v>
      </c>
      <c r="F278" s="135" t="s">
        <v>214</v>
      </c>
      <c r="G278" s="3"/>
      <c r="I278" s="4" t="str">
        <f>CONCATENATE(Tbl_GEKA[[#This Row],[Thuis]]," - ",Tbl_GEKA[[#This Row],[Uit]],"- -&gt; ",Tbl_GEKA[[#This Row],[Opmerking]])</f>
        <v xml:space="preserve">G E K A  - - -&gt; </v>
      </c>
      <c r="K278" s="5">
        <f t="shared" si="6"/>
        <v>46611</v>
      </c>
      <c r="L278" s="130">
        <f>WEEKDAY(Tbl_GEKA[[#This Row],[Datum_GEKA]],11)</f>
        <v>5</v>
      </c>
      <c r="M278" s="130">
        <v>2</v>
      </c>
      <c r="N278" s="131"/>
      <c r="O278" s="132" t="s">
        <v>85</v>
      </c>
      <c r="P278" s="131" t="s">
        <v>214</v>
      </c>
    </row>
    <row r="279" spans="1:16" x14ac:dyDescent="0.25">
      <c r="A279" s="140">
        <f>A275+7</f>
        <v>46492</v>
      </c>
      <c r="B279" s="7">
        <f>WEEKDAY(Tbl_GEKA[[#This Row],[Datum_GEKA]],11)</f>
        <v>4</v>
      </c>
      <c r="C279" s="130">
        <v>1</v>
      </c>
      <c r="D279" s="131"/>
      <c r="E279" s="128" t="s">
        <v>85</v>
      </c>
      <c r="F279" s="135" t="s">
        <v>214</v>
      </c>
      <c r="G279" s="3"/>
      <c r="I279" s="4" t="str">
        <f>CONCATENATE(Tbl_GEKA[[#This Row],[Thuis]]," - ",Tbl_GEKA[[#This Row],[Uit]],"- -&gt; ",Tbl_GEKA[[#This Row],[Opmerking]])</f>
        <v xml:space="preserve">G E K A  - - -&gt; </v>
      </c>
      <c r="K279" s="5">
        <f t="shared" si="6"/>
        <v>46611</v>
      </c>
      <c r="L279" s="130">
        <f>WEEKDAY(Tbl_GEKA[[#This Row],[Datum_GEKA]],11)</f>
        <v>4</v>
      </c>
      <c r="M279" s="130">
        <v>3</v>
      </c>
      <c r="N279" s="131"/>
      <c r="O279" s="132" t="s">
        <v>85</v>
      </c>
      <c r="P279" s="131" t="s">
        <v>214</v>
      </c>
    </row>
    <row r="280" spans="1:16" x14ac:dyDescent="0.25">
      <c r="A280" s="140">
        <f>A276+7</f>
        <v>46497</v>
      </c>
      <c r="B280" s="7">
        <f>WEEKDAY(Tbl_GEKA[[#This Row],[Datum_GEKA]],11)</f>
        <v>2</v>
      </c>
      <c r="C280" s="130">
        <v>2</v>
      </c>
      <c r="D280" s="131"/>
      <c r="E280" s="128" t="s">
        <v>85</v>
      </c>
      <c r="F280" s="135" t="s">
        <v>214</v>
      </c>
      <c r="G280" s="3"/>
      <c r="I280" s="4" t="str">
        <f>CONCATENATE(Tbl_GEKA[[#This Row],[Thuis]]," - ",Tbl_GEKA[[#This Row],[Uit]],"- -&gt; ",Tbl_GEKA[[#This Row],[Opmerking]])</f>
        <v xml:space="preserve">G E K A  - - -&gt; </v>
      </c>
      <c r="K280" s="5">
        <f t="shared" si="6"/>
        <v>46611</v>
      </c>
      <c r="L280" s="130">
        <f>WEEKDAY(Tbl_GEKA[[#This Row],[Datum_GEKA]],11)</f>
        <v>2</v>
      </c>
      <c r="M280" s="130">
        <v>4</v>
      </c>
      <c r="N280" s="131"/>
      <c r="O280" s="132" t="s">
        <v>85</v>
      </c>
      <c r="P280" s="131" t="s">
        <v>214</v>
      </c>
    </row>
    <row r="281" spans="1:16" x14ac:dyDescent="0.25">
      <c r="A281" s="140">
        <f>A277+7</f>
        <v>46497</v>
      </c>
      <c r="B281" s="7">
        <f>WEEKDAY(Tbl_GEKA[[#This Row],[Datum_GEKA]],11)</f>
        <v>2</v>
      </c>
      <c r="C281" s="130">
        <v>3</v>
      </c>
      <c r="D281" s="131"/>
      <c r="E281" s="128" t="s">
        <v>85</v>
      </c>
      <c r="F281" s="135" t="s">
        <v>214</v>
      </c>
      <c r="G281" s="3"/>
      <c r="I281" s="4" t="str">
        <f>CONCATENATE(Tbl_GEKA[[#This Row],[Thuis]]," - ",Tbl_GEKA[[#This Row],[Uit]],"- -&gt; ",Tbl_GEKA[[#This Row],[Opmerking]])</f>
        <v xml:space="preserve">G E K A  - - -&gt; </v>
      </c>
      <c r="K281" s="5">
        <f t="shared" si="6"/>
        <v>46611</v>
      </c>
      <c r="L281" s="130">
        <f>WEEKDAY(Tbl_GEKA[[#This Row],[Datum_GEKA]],11)</f>
        <v>2</v>
      </c>
      <c r="M281" s="130">
        <v>5</v>
      </c>
      <c r="N281" s="131"/>
      <c r="O281" s="132" t="s">
        <v>85</v>
      </c>
      <c r="P281" s="131" t="s">
        <v>214</v>
      </c>
    </row>
    <row r="282" spans="1:16" x14ac:dyDescent="0.25">
      <c r="A282" s="140">
        <v>46492</v>
      </c>
      <c r="B282" s="7">
        <v>4</v>
      </c>
      <c r="C282" s="130">
        <v>5</v>
      </c>
      <c r="D282" s="131"/>
      <c r="E282" s="128" t="s">
        <v>85</v>
      </c>
      <c r="F282" s="135" t="s">
        <v>214</v>
      </c>
      <c r="G282" s="3"/>
      <c r="I282" s="4" t="str">
        <f>CONCATENATE(Tbl_GEKA[[#This Row],[Thuis]]," - ",Tbl_GEKA[[#This Row],[Uit]],"- -&gt; ",Tbl_GEKA[[#This Row],[Opmerking]])</f>
        <v xml:space="preserve">G E K A  - - -&gt; </v>
      </c>
      <c r="K282" s="5">
        <f t="shared" si="6"/>
        <v>46618</v>
      </c>
      <c r="L282" s="130">
        <f>WEEKDAY(Tbl_GEKA[[#This Row],[Datum_GEKA]],11)</f>
        <v>4</v>
      </c>
      <c r="M282" s="130">
        <v>1</v>
      </c>
      <c r="N282" s="131"/>
      <c r="O282" s="132" t="s">
        <v>85</v>
      </c>
      <c r="P282" s="131" t="s">
        <v>214</v>
      </c>
    </row>
    <row r="283" spans="1:16" x14ac:dyDescent="0.25">
      <c r="A283" s="142">
        <v>46493</v>
      </c>
      <c r="B283" s="7">
        <f>WEEKDAY(Tbl_GEKA[[#This Row],[Datum_GEKA]],11)</f>
        <v>5</v>
      </c>
      <c r="C283" s="130">
        <v>5</v>
      </c>
      <c r="D283" s="131"/>
      <c r="E283" s="128" t="s">
        <v>85</v>
      </c>
      <c r="F283" s="135" t="s">
        <v>848</v>
      </c>
      <c r="G283" s="3" t="s">
        <v>849</v>
      </c>
      <c r="I283" s="4" t="str">
        <f>CONCATENATE(Tbl_GEKA[[#This Row],[Thuis]]," - ",Tbl_GEKA[[#This Row],[Uit]],"- -&gt; ",Tbl_GEKA[[#This Row],[Opmerking]])</f>
        <v xml:space="preserve">Les  -  - - Privé- -&gt; </v>
      </c>
      <c r="K283" s="5">
        <f t="shared" si="6"/>
        <v>46618</v>
      </c>
      <c r="L283" s="130">
        <f>WEEKDAY(Tbl_GEKA[[#This Row],[Datum_GEKA]],11)</f>
        <v>5</v>
      </c>
      <c r="M283" s="130">
        <v>2</v>
      </c>
      <c r="N283" s="131"/>
      <c r="O283" s="132" t="s">
        <v>85</v>
      </c>
      <c r="P283" s="131" t="s">
        <v>214</v>
      </c>
    </row>
    <row r="284" spans="1:16" x14ac:dyDescent="0.25">
      <c r="A284" s="142">
        <v>46493</v>
      </c>
      <c r="B284" s="7">
        <f>WEEKDAY(Tbl_GEKA[[#This Row],[Datum_GEKA]],11)</f>
        <v>5</v>
      </c>
      <c r="C284" s="130">
        <v>4</v>
      </c>
      <c r="D284" s="131"/>
      <c r="E284" s="128" t="s">
        <v>85</v>
      </c>
      <c r="F284" s="135" t="s">
        <v>848</v>
      </c>
      <c r="G284" s="3" t="s">
        <v>849</v>
      </c>
      <c r="I284" s="4" t="str">
        <f>CONCATENATE(Tbl_GEKA[[#This Row],[Thuis]]," - ",Tbl_GEKA[[#This Row],[Uit]],"- -&gt; ",Tbl_GEKA[[#This Row],[Opmerking]])</f>
        <v xml:space="preserve">Les  -  - - Privé- -&gt; </v>
      </c>
      <c r="K284" s="5">
        <f t="shared" si="6"/>
        <v>46618</v>
      </c>
      <c r="L284" s="130">
        <f>WEEKDAY(Tbl_GEKA[[#This Row],[Datum_GEKA]],11)</f>
        <v>5</v>
      </c>
      <c r="M284" s="130">
        <v>3</v>
      </c>
      <c r="N284" s="131"/>
      <c r="O284" s="132" t="s">
        <v>85</v>
      </c>
      <c r="P284" s="131" t="s">
        <v>214</v>
      </c>
    </row>
    <row r="285" spans="1:16" x14ac:dyDescent="0.25">
      <c r="A285" s="142">
        <v>46493</v>
      </c>
      <c r="B285" s="7">
        <f>WEEKDAY(Tbl_GEKA[[#This Row],[Datum_GEKA]],11)</f>
        <v>5</v>
      </c>
      <c r="C285" s="130">
        <v>3</v>
      </c>
      <c r="D285" s="131"/>
      <c r="E285" s="128" t="s">
        <v>85</v>
      </c>
      <c r="F285" s="135" t="s">
        <v>848</v>
      </c>
      <c r="G285" s="3" t="s">
        <v>849</v>
      </c>
      <c r="I285" s="4" t="str">
        <f>CONCATENATE(Tbl_GEKA[[#This Row],[Thuis]]," - ",Tbl_GEKA[[#This Row],[Uit]],"- -&gt; ",Tbl_GEKA[[#This Row],[Opmerking]])</f>
        <v xml:space="preserve">Les  -  - - Privé- -&gt; </v>
      </c>
      <c r="K285" s="5">
        <f t="shared" si="6"/>
        <v>46618</v>
      </c>
      <c r="L285" s="130">
        <f>WEEKDAY(Tbl_GEKA[[#This Row],[Datum_GEKA]],11)</f>
        <v>5</v>
      </c>
      <c r="M285" s="130">
        <v>4</v>
      </c>
      <c r="N285" s="131"/>
      <c r="O285" s="132" t="s">
        <v>85</v>
      </c>
      <c r="P285" s="131" t="s">
        <v>214</v>
      </c>
    </row>
    <row r="286" spans="1:16" x14ac:dyDescent="0.25">
      <c r="A286" s="140">
        <v>46497</v>
      </c>
      <c r="B286" s="7">
        <f>WEEKDAY(Tbl_GEKA[[#This Row],[Datum_GEKA]],11)</f>
        <v>2</v>
      </c>
      <c r="C286" s="130">
        <v>1</v>
      </c>
      <c r="D286" s="131"/>
      <c r="E286" s="128" t="s">
        <v>85</v>
      </c>
      <c r="F286" s="135" t="s">
        <v>145</v>
      </c>
      <c r="G286" s="3" t="s">
        <v>264</v>
      </c>
      <c r="H286" s="17" t="s">
        <v>172</v>
      </c>
      <c r="I286" s="4" t="str">
        <f>CONCATENATE(Tbl_GEKA[[#This Row],[Thuis]]," - ",Tbl_GEKA[[#This Row],[Uit]],"- -&gt; ",Tbl_GEKA[[#This Row],[Opmerking]])</f>
        <v>Wildert 2 - Molenheike- -&gt; GSE</v>
      </c>
      <c r="K286" s="5">
        <f t="shared" si="6"/>
        <v>46618</v>
      </c>
      <c r="L286" s="130">
        <f>WEEKDAY(Tbl_GEKA[[#This Row],[Datum_GEKA]],11)</f>
        <v>2</v>
      </c>
      <c r="M286" s="130">
        <v>5</v>
      </c>
      <c r="N286" s="131"/>
      <c r="O286" s="132" t="s">
        <v>85</v>
      </c>
      <c r="P286" s="131" t="s">
        <v>214</v>
      </c>
    </row>
    <row r="287" spans="1:16" x14ac:dyDescent="0.25">
      <c r="A287" s="140">
        <v>46497</v>
      </c>
      <c r="B287" s="7">
        <f>WEEKDAY(Tbl_GEKA[[#This Row],[Datum_GEKA]],11)</f>
        <v>2</v>
      </c>
      <c r="C287" s="130">
        <v>2</v>
      </c>
      <c r="D287" s="131"/>
      <c r="E287" s="128" t="s">
        <v>85</v>
      </c>
      <c r="F287" s="135" t="s">
        <v>145</v>
      </c>
      <c r="G287" s="3" t="s">
        <v>264</v>
      </c>
      <c r="H287" s="4" t="s">
        <v>172</v>
      </c>
      <c r="I287" s="4" t="str">
        <f>CONCATENATE(Tbl_GEKA[[#This Row],[Thuis]]," - ",Tbl_GEKA[[#This Row],[Uit]],"- -&gt; ",Tbl_GEKA[[#This Row],[Opmerking]])</f>
        <v>Wildert 2 - Molenheike- -&gt; GSE</v>
      </c>
      <c r="K287" s="5">
        <f t="shared" si="6"/>
        <v>46625</v>
      </c>
      <c r="L287" s="130">
        <f>WEEKDAY(Tbl_GEKA[[#This Row],[Datum_GEKA]],11)</f>
        <v>2</v>
      </c>
      <c r="M287" s="130">
        <v>1</v>
      </c>
      <c r="N287" s="131"/>
      <c r="O287" s="132" t="s">
        <v>85</v>
      </c>
      <c r="P287" s="131" t="s">
        <v>214</v>
      </c>
    </row>
    <row r="288" spans="1:16" x14ac:dyDescent="0.25">
      <c r="A288" s="140">
        <f>A284+7</f>
        <v>46500</v>
      </c>
      <c r="B288" s="7">
        <f>WEEKDAY(Tbl_GEKA[[#This Row],[Datum_GEKA]],11)</f>
        <v>5</v>
      </c>
      <c r="C288" s="130">
        <v>4</v>
      </c>
      <c r="D288" s="131"/>
      <c r="E288" s="128" t="s">
        <v>85</v>
      </c>
      <c r="F288" s="135" t="s">
        <v>214</v>
      </c>
      <c r="G288" s="3"/>
      <c r="I288" s="4" t="str">
        <f>CONCATENATE(Tbl_GEKA[[#This Row],[Thuis]]," - ",Tbl_GEKA[[#This Row],[Uit]],"- -&gt; ",Tbl_GEKA[[#This Row],[Opmerking]])</f>
        <v xml:space="preserve">G E K A  - - -&gt; </v>
      </c>
      <c r="K288" s="5">
        <f t="shared" si="6"/>
        <v>46625</v>
      </c>
      <c r="L288" s="130">
        <f>WEEKDAY(Tbl_GEKA[[#This Row],[Datum_GEKA]],11)</f>
        <v>5</v>
      </c>
      <c r="M288" s="130">
        <v>2</v>
      </c>
      <c r="N288" s="131"/>
      <c r="O288" s="132" t="s">
        <v>85</v>
      </c>
      <c r="P288" s="131" t="s">
        <v>214</v>
      </c>
    </row>
    <row r="289" spans="1:16" x14ac:dyDescent="0.25">
      <c r="A289" s="140">
        <f>A285+7</f>
        <v>46500</v>
      </c>
      <c r="B289" s="7">
        <f>WEEKDAY(Tbl_GEKA[[#This Row],[Datum_GEKA]],11)</f>
        <v>5</v>
      </c>
      <c r="C289" s="130">
        <v>1</v>
      </c>
      <c r="D289" s="131"/>
      <c r="E289" s="128" t="s">
        <v>85</v>
      </c>
      <c r="F289" s="135" t="s">
        <v>214</v>
      </c>
      <c r="G289" s="3"/>
      <c r="I289" s="4" t="str">
        <f>CONCATENATE(Tbl_GEKA[[#This Row],[Thuis]]," - ",Tbl_GEKA[[#This Row],[Uit]],"- -&gt; ",Tbl_GEKA[[#This Row],[Opmerking]])</f>
        <v xml:space="preserve">G E K A  - - -&gt; </v>
      </c>
      <c r="K289" s="5">
        <f t="shared" si="6"/>
        <v>46625</v>
      </c>
      <c r="L289" s="130">
        <f>WEEKDAY(Tbl_GEKA[[#This Row],[Datum_GEKA]],11)</f>
        <v>5</v>
      </c>
      <c r="M289" s="130">
        <v>3</v>
      </c>
      <c r="N289" s="131"/>
      <c r="O289" s="132" t="s">
        <v>85</v>
      </c>
      <c r="P289" s="131" t="s">
        <v>214</v>
      </c>
    </row>
    <row r="290" spans="1:16" x14ac:dyDescent="0.25">
      <c r="A290" s="140">
        <f>A286+7</f>
        <v>46504</v>
      </c>
      <c r="B290" s="7">
        <f>WEEKDAY(Tbl_GEKA[[#This Row],[Datum_GEKA]],11)</f>
        <v>2</v>
      </c>
      <c r="C290" s="130">
        <v>2</v>
      </c>
      <c r="D290" s="131"/>
      <c r="E290" s="128" t="s">
        <v>85</v>
      </c>
      <c r="F290" s="135" t="s">
        <v>214</v>
      </c>
      <c r="G290" s="3"/>
      <c r="I290" s="4" t="str">
        <f>CONCATENATE(Tbl_GEKA[[#This Row],[Thuis]]," - ",Tbl_GEKA[[#This Row],[Uit]],"- -&gt; ",Tbl_GEKA[[#This Row],[Opmerking]])</f>
        <v xml:space="preserve">G E K A  - - -&gt; </v>
      </c>
      <c r="K290" s="5">
        <f t="shared" si="6"/>
        <v>46625</v>
      </c>
      <c r="L290" s="130">
        <f>WEEKDAY(Tbl_GEKA[[#This Row],[Datum_GEKA]],11)</f>
        <v>2</v>
      </c>
      <c r="M290" s="130">
        <v>4</v>
      </c>
      <c r="N290" s="131"/>
      <c r="O290" s="132" t="s">
        <v>85</v>
      </c>
      <c r="P290" s="131" t="s">
        <v>214</v>
      </c>
    </row>
    <row r="291" spans="1:16" x14ac:dyDescent="0.25">
      <c r="A291" s="140">
        <f>A287+7</f>
        <v>46504</v>
      </c>
      <c r="B291" s="7">
        <f>WEEKDAY(Tbl_GEKA[[#This Row],[Datum_GEKA]],11)</f>
        <v>2</v>
      </c>
      <c r="C291" s="130">
        <v>3</v>
      </c>
      <c r="D291" s="131"/>
      <c r="E291" s="128" t="s">
        <v>85</v>
      </c>
      <c r="F291" s="135" t="s">
        <v>214</v>
      </c>
      <c r="G291" s="3"/>
      <c r="I291" s="4" t="str">
        <f>CONCATENATE(Tbl_GEKA[[#This Row],[Thuis]]," - ",Tbl_GEKA[[#This Row],[Uit]],"- -&gt; ",Tbl_GEKA[[#This Row],[Opmerking]])</f>
        <v xml:space="preserve">G E K A  - - -&gt; </v>
      </c>
      <c r="K291" s="5">
        <f t="shared" si="6"/>
        <v>46625</v>
      </c>
      <c r="L291" s="130">
        <f>WEEKDAY(Tbl_GEKA[[#This Row],[Datum_GEKA]],11)</f>
        <v>2</v>
      </c>
      <c r="M291" s="130">
        <v>5</v>
      </c>
      <c r="N291" s="131"/>
      <c r="O291" s="132" t="s">
        <v>85</v>
      </c>
      <c r="P291" s="131" t="s">
        <v>214</v>
      </c>
    </row>
    <row r="292" spans="1:16" x14ac:dyDescent="0.25">
      <c r="A292" s="140">
        <v>46499</v>
      </c>
      <c r="B292" s="7">
        <v>4</v>
      </c>
      <c r="C292" s="130">
        <v>5</v>
      </c>
      <c r="D292" s="131"/>
      <c r="E292" s="128" t="s">
        <v>85</v>
      </c>
      <c r="F292" s="135" t="s">
        <v>214</v>
      </c>
      <c r="G292" s="3"/>
      <c r="I292" s="4" t="str">
        <f>CONCATENATE(Tbl_GEKA[[#This Row],[Thuis]]," - ",Tbl_GEKA[[#This Row],[Uit]],"- -&gt; ",Tbl_GEKA[[#This Row],[Opmerking]])</f>
        <v xml:space="preserve">G E K A  - - -&gt; </v>
      </c>
      <c r="K292" s="5">
        <f t="shared" si="6"/>
        <v>46632</v>
      </c>
      <c r="L292" s="130">
        <f>WEEKDAY(Tbl_GEKA[[#This Row],[Datum_GEKA]],11)</f>
        <v>4</v>
      </c>
      <c r="M292" s="130">
        <v>1</v>
      </c>
      <c r="N292" s="131"/>
      <c r="O292" s="132" t="s">
        <v>85</v>
      </c>
      <c r="P292" s="131" t="s">
        <v>214</v>
      </c>
    </row>
    <row r="293" spans="1:16" x14ac:dyDescent="0.25">
      <c r="A293" s="140">
        <v>46504</v>
      </c>
      <c r="B293" s="7">
        <f>WEEKDAY(Tbl_GEKA[[#This Row],[Datum_GEKA]],11)</f>
        <v>2</v>
      </c>
      <c r="C293" s="130">
        <v>1</v>
      </c>
      <c r="D293" s="131"/>
      <c r="E293" s="128" t="s">
        <v>85</v>
      </c>
      <c r="F293" s="135" t="s">
        <v>145</v>
      </c>
      <c r="G293" s="3" t="s">
        <v>175</v>
      </c>
      <c r="H293" s="17" t="s">
        <v>248</v>
      </c>
      <c r="I293" s="4" t="str">
        <f>CONCATENATE(Tbl_GEKA[[#This Row],[Thuis]]," - ",Tbl_GEKA[[#This Row],[Uit]],"- -&gt; ",Tbl_GEKA[[#This Row],[Opmerking]])</f>
        <v>Wildert 2 - Oude Glorie- -&gt; B/N</v>
      </c>
      <c r="K293" s="5">
        <f t="shared" si="6"/>
        <v>46632</v>
      </c>
      <c r="L293" s="130">
        <f>WEEKDAY(Tbl_GEKA[[#This Row],[Datum_GEKA]],11)</f>
        <v>2</v>
      </c>
      <c r="M293" s="130">
        <v>2</v>
      </c>
      <c r="N293" s="131"/>
      <c r="O293" s="132" t="s">
        <v>85</v>
      </c>
      <c r="P293" s="131" t="s">
        <v>214</v>
      </c>
    </row>
    <row r="294" spans="1:16" x14ac:dyDescent="0.25">
      <c r="A294" s="140">
        <v>46504</v>
      </c>
      <c r="B294" s="7">
        <f>WEEKDAY(Tbl_GEKA[[#This Row],[Datum_GEKA]],11)</f>
        <v>2</v>
      </c>
      <c r="C294" s="130">
        <v>2</v>
      </c>
      <c r="D294" s="131"/>
      <c r="E294" s="128" t="s">
        <v>85</v>
      </c>
      <c r="F294" s="135" t="s">
        <v>145</v>
      </c>
      <c r="G294" s="3" t="s">
        <v>175</v>
      </c>
      <c r="H294" s="17" t="s">
        <v>248</v>
      </c>
      <c r="I294" s="4" t="str">
        <f>CONCATENATE(Tbl_GEKA[[#This Row],[Thuis]]," - ",Tbl_GEKA[[#This Row],[Uit]],"- -&gt; ",Tbl_GEKA[[#This Row],[Opmerking]])</f>
        <v>Wildert 2 - Oude Glorie- -&gt; B/N</v>
      </c>
      <c r="K294" s="5">
        <f t="shared" si="6"/>
        <v>46632</v>
      </c>
      <c r="L294" s="130">
        <f>WEEKDAY(Tbl_GEKA[[#This Row],[Datum_GEKA]],11)</f>
        <v>2</v>
      </c>
      <c r="M294" s="130">
        <v>3</v>
      </c>
      <c r="N294" s="131"/>
      <c r="O294" s="132" t="s">
        <v>85</v>
      </c>
      <c r="P294" s="131" t="s">
        <v>214</v>
      </c>
    </row>
    <row r="295" spans="1:16" x14ac:dyDescent="0.25">
      <c r="A295" s="140">
        <f>A291+7</f>
        <v>46511</v>
      </c>
      <c r="B295" s="7">
        <f>WEEKDAY(Tbl_GEKA[[#This Row],[Datum_GEKA]],11)</f>
        <v>2</v>
      </c>
      <c r="C295" s="130">
        <v>4</v>
      </c>
      <c r="D295" s="131"/>
      <c r="E295" s="128" t="s">
        <v>85</v>
      </c>
      <c r="F295" s="135" t="s">
        <v>214</v>
      </c>
      <c r="G295" s="3"/>
      <c r="I295" s="4" t="str">
        <f>CONCATENATE(Tbl_GEKA[[#This Row],[Thuis]]," - ",Tbl_GEKA[[#This Row],[Uit]],"- -&gt; ",Tbl_GEKA[[#This Row],[Opmerking]])</f>
        <v xml:space="preserve">G E K A  - - -&gt; </v>
      </c>
      <c r="K295" s="5">
        <f t="shared" si="6"/>
        <v>46632</v>
      </c>
      <c r="L295" s="130">
        <f>WEEKDAY(Tbl_GEKA[[#This Row],[Datum_GEKA]],11)</f>
        <v>2</v>
      </c>
      <c r="M295" s="130">
        <v>4</v>
      </c>
      <c r="N295" s="131"/>
      <c r="O295" s="132" t="s">
        <v>85</v>
      </c>
      <c r="P295" s="131" t="s">
        <v>214</v>
      </c>
    </row>
    <row r="296" spans="1:16" x14ac:dyDescent="0.25">
      <c r="A296" s="140">
        <f>A292+7</f>
        <v>46506</v>
      </c>
      <c r="B296" s="7">
        <f>WEEKDAY(Tbl_GEKA[[#This Row],[Datum_GEKA]],11)</f>
        <v>4</v>
      </c>
      <c r="C296" s="130">
        <v>1</v>
      </c>
      <c r="D296" s="131"/>
      <c r="E296" s="128" t="s">
        <v>85</v>
      </c>
      <c r="F296" s="135" t="s">
        <v>214</v>
      </c>
      <c r="G296" s="3"/>
      <c r="I296" s="4" t="str">
        <f>CONCATENATE(Tbl_GEKA[[#This Row],[Thuis]]," - ",Tbl_GEKA[[#This Row],[Uit]],"- -&gt; ",Tbl_GEKA[[#This Row],[Opmerking]])</f>
        <v xml:space="preserve">G E K A  - - -&gt; </v>
      </c>
      <c r="K296" s="5">
        <f t="shared" si="6"/>
        <v>46632</v>
      </c>
      <c r="L296" s="130">
        <f>WEEKDAY(Tbl_GEKA[[#This Row],[Datum_GEKA]],11)</f>
        <v>4</v>
      </c>
      <c r="M296" s="130">
        <v>5</v>
      </c>
      <c r="N296" s="131"/>
      <c r="O296" s="132" t="s">
        <v>85</v>
      </c>
      <c r="P296" s="131" t="s">
        <v>214</v>
      </c>
    </row>
    <row r="297" spans="1:16" x14ac:dyDescent="0.25">
      <c r="A297" s="140">
        <f>A293+7</f>
        <v>46511</v>
      </c>
      <c r="B297" s="7">
        <f>WEEKDAY(Tbl_GEKA[[#This Row],[Datum_GEKA]],11)</f>
        <v>2</v>
      </c>
      <c r="C297" s="130">
        <v>2</v>
      </c>
      <c r="D297" s="131"/>
      <c r="E297" s="128" t="s">
        <v>85</v>
      </c>
      <c r="F297" s="135" t="s">
        <v>214</v>
      </c>
      <c r="G297" s="3"/>
      <c r="I297" s="4" t="str">
        <f>CONCATENATE(Tbl_GEKA[[#This Row],[Thuis]]," - ",Tbl_GEKA[[#This Row],[Uit]],"- -&gt; ",Tbl_GEKA[[#This Row],[Opmerking]])</f>
        <v xml:space="preserve">G E K A  - - -&gt; </v>
      </c>
      <c r="K297" s="5">
        <f t="shared" si="6"/>
        <v>46639</v>
      </c>
      <c r="L297" s="130">
        <f>WEEKDAY(Tbl_GEKA[[#This Row],[Datum_GEKA]],11)</f>
        <v>2</v>
      </c>
      <c r="M297" s="130">
        <v>1</v>
      </c>
      <c r="N297" s="131"/>
      <c r="O297" s="132" t="s">
        <v>85</v>
      </c>
      <c r="P297" s="131" t="s">
        <v>214</v>
      </c>
    </row>
    <row r="298" spans="1:16" x14ac:dyDescent="0.25">
      <c r="A298" s="140">
        <f>A294+7</f>
        <v>46511</v>
      </c>
      <c r="B298" s="7">
        <f>WEEKDAY(Tbl_GEKA[[#This Row],[Datum_GEKA]],11)</f>
        <v>2</v>
      </c>
      <c r="C298" s="130">
        <v>3</v>
      </c>
      <c r="D298" s="131"/>
      <c r="E298" s="128" t="s">
        <v>85</v>
      </c>
      <c r="F298" s="135" t="s">
        <v>214</v>
      </c>
      <c r="G298" s="3"/>
      <c r="I298" s="4" t="str">
        <f>CONCATENATE(Tbl_GEKA[[#This Row],[Thuis]]," - ",Tbl_GEKA[[#This Row],[Uit]],"- -&gt; ",Tbl_GEKA[[#This Row],[Opmerking]])</f>
        <v xml:space="preserve">G E K A  - - -&gt; </v>
      </c>
      <c r="K298" s="5">
        <f t="shared" si="6"/>
        <v>46639</v>
      </c>
      <c r="L298" s="130">
        <f>WEEKDAY(Tbl_GEKA[[#This Row],[Datum_GEKA]],11)</f>
        <v>2</v>
      </c>
      <c r="M298" s="130">
        <v>2</v>
      </c>
      <c r="N298" s="131"/>
      <c r="O298" s="132" t="s">
        <v>85</v>
      </c>
      <c r="P298" s="131" t="s">
        <v>214</v>
      </c>
    </row>
    <row r="299" spans="1:16" x14ac:dyDescent="0.25">
      <c r="A299" s="140">
        <v>46506</v>
      </c>
      <c r="B299" s="7">
        <v>4</v>
      </c>
      <c r="C299" s="130">
        <v>5</v>
      </c>
      <c r="D299" s="131"/>
      <c r="E299" s="128" t="s">
        <v>85</v>
      </c>
      <c r="F299" s="135" t="s">
        <v>214</v>
      </c>
      <c r="G299" s="3"/>
      <c r="I299" s="4" t="str">
        <f>CONCATENATE(Tbl_GEKA[[#This Row],[Thuis]]," - ",Tbl_GEKA[[#This Row],[Uit]],"- -&gt; ",Tbl_GEKA[[#This Row],[Opmerking]])</f>
        <v xml:space="preserve">G E K A  - - -&gt; </v>
      </c>
      <c r="K299" s="5">
        <f t="shared" si="6"/>
        <v>46639</v>
      </c>
      <c r="L299" s="130">
        <f>WEEKDAY(Tbl_GEKA[[#This Row],[Datum_GEKA]],11)</f>
        <v>4</v>
      </c>
      <c r="M299" s="130">
        <v>3</v>
      </c>
      <c r="N299" s="131"/>
      <c r="O299" s="132" t="s">
        <v>85</v>
      </c>
      <c r="P299" s="131" t="s">
        <v>214</v>
      </c>
    </row>
    <row r="300" spans="1:16" x14ac:dyDescent="0.25">
      <c r="A300" s="142">
        <v>46507</v>
      </c>
      <c r="B300" s="7">
        <f>WEEKDAY(Tbl_GEKA[[#This Row],[Datum_GEKA]],11)</f>
        <v>5</v>
      </c>
      <c r="C300" s="130">
        <v>5</v>
      </c>
      <c r="D300" s="131"/>
      <c r="E300" s="128" t="s">
        <v>85</v>
      </c>
      <c r="F300" s="135" t="s">
        <v>848</v>
      </c>
      <c r="G300" s="3" t="s">
        <v>849</v>
      </c>
      <c r="I300" s="4" t="str">
        <f>CONCATENATE(Tbl_GEKA[[#This Row],[Thuis]]," - ",Tbl_GEKA[[#This Row],[Uit]],"- -&gt; ",Tbl_GEKA[[#This Row],[Opmerking]])</f>
        <v xml:space="preserve">Les  -  - - Privé- -&gt; </v>
      </c>
      <c r="K300" s="5">
        <f t="shared" si="6"/>
        <v>46639</v>
      </c>
      <c r="L300" s="130">
        <f>WEEKDAY(Tbl_GEKA[[#This Row],[Datum_GEKA]],11)</f>
        <v>5</v>
      </c>
      <c r="M300" s="130">
        <v>4</v>
      </c>
      <c r="N300" s="131"/>
      <c r="O300" s="132" t="s">
        <v>85</v>
      </c>
      <c r="P300" s="131" t="s">
        <v>214</v>
      </c>
    </row>
    <row r="301" spans="1:16" x14ac:dyDescent="0.25">
      <c r="A301" s="142">
        <v>46507</v>
      </c>
      <c r="B301" s="7">
        <f>WEEKDAY(Tbl_GEKA[[#This Row],[Datum_GEKA]],11)</f>
        <v>5</v>
      </c>
      <c r="C301" s="130">
        <v>4</v>
      </c>
      <c r="D301" s="131"/>
      <c r="E301" s="128" t="s">
        <v>85</v>
      </c>
      <c r="F301" s="135" t="s">
        <v>848</v>
      </c>
      <c r="G301" s="3" t="s">
        <v>849</v>
      </c>
      <c r="I301" s="4" t="str">
        <f>CONCATENATE(Tbl_GEKA[[#This Row],[Thuis]]," - ",Tbl_GEKA[[#This Row],[Uit]],"- -&gt; ",Tbl_GEKA[[#This Row],[Opmerking]])</f>
        <v xml:space="preserve">Les  -  - - Privé- -&gt; </v>
      </c>
      <c r="K301" s="5">
        <f t="shared" si="6"/>
        <v>46639</v>
      </c>
      <c r="L301" s="130">
        <f>WEEKDAY(Tbl_GEKA[[#This Row],[Datum_GEKA]],11)</f>
        <v>5</v>
      </c>
      <c r="M301" s="130">
        <v>5</v>
      </c>
      <c r="N301" s="131"/>
      <c r="O301" s="132" t="s">
        <v>85</v>
      </c>
      <c r="P301" s="131" t="s">
        <v>214</v>
      </c>
    </row>
    <row r="302" spans="1:16" x14ac:dyDescent="0.25">
      <c r="A302" s="142">
        <v>46507</v>
      </c>
      <c r="B302" s="7">
        <f>WEEKDAY(Tbl_GEKA[[#This Row],[Datum_GEKA]],11)</f>
        <v>5</v>
      </c>
      <c r="C302" s="130">
        <v>3</v>
      </c>
      <c r="D302" s="131"/>
      <c r="E302" s="128" t="s">
        <v>85</v>
      </c>
      <c r="F302" s="135" t="s">
        <v>848</v>
      </c>
      <c r="G302" s="3" t="s">
        <v>849</v>
      </c>
      <c r="I302" s="4" t="str">
        <f>CONCATENATE(Tbl_GEKA[[#This Row],[Thuis]]," - ",Tbl_GEKA[[#This Row],[Uit]],"- -&gt; ",Tbl_GEKA[[#This Row],[Opmerking]])</f>
        <v xml:space="preserve">Les  -  - - Privé- -&gt; </v>
      </c>
      <c r="K302" s="5">
        <f t="shared" si="6"/>
        <v>46646</v>
      </c>
      <c r="L302" s="130">
        <f>WEEKDAY(Tbl_GEKA[[#This Row],[Datum_GEKA]],11)</f>
        <v>5</v>
      </c>
      <c r="M302" s="130">
        <v>1</v>
      </c>
      <c r="N302" s="131"/>
      <c r="O302" s="132" t="s">
        <v>85</v>
      </c>
      <c r="P302" s="131" t="s">
        <v>214</v>
      </c>
    </row>
    <row r="303" spans="1:16" x14ac:dyDescent="0.25">
      <c r="A303" s="140">
        <f>A299+7</f>
        <v>46513</v>
      </c>
      <c r="B303" s="7">
        <f>WEEKDAY(Tbl_GEKA[[#This Row],[Datum_GEKA]],11)</f>
        <v>4</v>
      </c>
      <c r="C303" s="130">
        <v>4</v>
      </c>
      <c r="D303" s="131"/>
      <c r="E303" s="128" t="s">
        <v>85</v>
      </c>
      <c r="F303" s="135" t="s">
        <v>214</v>
      </c>
      <c r="G303" s="3"/>
      <c r="I303" s="4" t="str">
        <f>CONCATENATE(Tbl_GEKA[[#This Row],[Thuis]]," - ",Tbl_GEKA[[#This Row],[Uit]],"- -&gt; ",Tbl_GEKA[[#This Row],[Opmerking]])</f>
        <v xml:space="preserve">G E K A  - - -&gt; </v>
      </c>
      <c r="K303" s="5">
        <f t="shared" si="6"/>
        <v>46646</v>
      </c>
      <c r="L303" s="130">
        <f>WEEKDAY(Tbl_GEKA[[#This Row],[Datum_GEKA]],11)</f>
        <v>4</v>
      </c>
      <c r="M303" s="130">
        <v>2</v>
      </c>
      <c r="N303" s="131"/>
      <c r="O303" s="132" t="s">
        <v>85</v>
      </c>
      <c r="P303" s="131" t="s">
        <v>214</v>
      </c>
    </row>
    <row r="304" spans="1:16" x14ac:dyDescent="0.25">
      <c r="A304" s="140">
        <f>A300+7</f>
        <v>46514</v>
      </c>
      <c r="B304" s="7">
        <f>WEEKDAY(Tbl_GEKA[[#This Row],[Datum_GEKA]],11)</f>
        <v>5</v>
      </c>
      <c r="C304" s="130">
        <v>1</v>
      </c>
      <c r="D304" s="131"/>
      <c r="E304" s="128" t="s">
        <v>85</v>
      </c>
      <c r="F304" s="135" t="s">
        <v>214</v>
      </c>
      <c r="G304" s="3"/>
      <c r="I304" s="4" t="str">
        <f>CONCATENATE(Tbl_GEKA[[#This Row],[Thuis]]," - ",Tbl_GEKA[[#This Row],[Uit]],"- -&gt; ",Tbl_GEKA[[#This Row],[Opmerking]])</f>
        <v xml:space="preserve">G E K A  - - -&gt; </v>
      </c>
      <c r="K304" s="5">
        <f t="shared" si="6"/>
        <v>46646</v>
      </c>
      <c r="L304" s="130">
        <f>WEEKDAY(Tbl_GEKA[[#This Row],[Datum_GEKA]],11)</f>
        <v>5</v>
      </c>
      <c r="M304" s="130">
        <v>3</v>
      </c>
      <c r="N304" s="131"/>
      <c r="O304" s="132" t="s">
        <v>85</v>
      </c>
      <c r="P304" s="131" t="s">
        <v>214</v>
      </c>
    </row>
    <row r="305" spans="1:16" x14ac:dyDescent="0.25">
      <c r="A305" s="140">
        <f>A301+7</f>
        <v>46514</v>
      </c>
      <c r="B305" s="7">
        <f>WEEKDAY(Tbl_GEKA[[#This Row],[Datum_GEKA]],11)</f>
        <v>5</v>
      </c>
      <c r="C305" s="130">
        <v>2</v>
      </c>
      <c r="D305" s="131"/>
      <c r="E305" s="128" t="s">
        <v>85</v>
      </c>
      <c r="F305" s="135" t="s">
        <v>214</v>
      </c>
      <c r="G305" s="3"/>
      <c r="I305" s="4" t="str">
        <f>CONCATENATE(Tbl_GEKA[[#This Row],[Thuis]]," - ",Tbl_GEKA[[#This Row],[Uit]],"- -&gt; ",Tbl_GEKA[[#This Row],[Opmerking]])</f>
        <v xml:space="preserve">G E K A  - - -&gt; </v>
      </c>
      <c r="K305" s="5">
        <f t="shared" si="6"/>
        <v>46646</v>
      </c>
      <c r="L305" s="130">
        <f>WEEKDAY(Tbl_GEKA[[#This Row],[Datum_GEKA]],11)</f>
        <v>5</v>
      </c>
      <c r="M305" s="130">
        <v>4</v>
      </c>
      <c r="N305" s="131"/>
      <c r="O305" s="132" t="s">
        <v>85</v>
      </c>
      <c r="P305" s="131" t="s">
        <v>214</v>
      </c>
    </row>
    <row r="306" spans="1:16" x14ac:dyDescent="0.25">
      <c r="A306" s="140">
        <f>A302+7</f>
        <v>46514</v>
      </c>
      <c r="B306" s="7">
        <f>WEEKDAY(Tbl_GEKA[[#This Row],[Datum_GEKA]],11)</f>
        <v>5</v>
      </c>
      <c r="C306" s="130">
        <v>3</v>
      </c>
      <c r="D306" s="131"/>
      <c r="E306" s="128" t="s">
        <v>85</v>
      </c>
      <c r="F306" s="135" t="s">
        <v>214</v>
      </c>
      <c r="G306" s="3"/>
      <c r="I306" s="4" t="str">
        <f>CONCATENATE(Tbl_GEKA[[#This Row],[Thuis]]," - ",Tbl_GEKA[[#This Row],[Uit]],"- -&gt; ",Tbl_GEKA[[#This Row],[Opmerking]])</f>
        <v xml:space="preserve">G E K A  - - -&gt; </v>
      </c>
      <c r="K306" s="5">
        <f t="shared" si="6"/>
        <v>46646</v>
      </c>
      <c r="L306" s="130">
        <f>WEEKDAY(Tbl_GEKA[[#This Row],[Datum_GEKA]],11)</f>
        <v>5</v>
      </c>
      <c r="M306" s="130">
        <v>5</v>
      </c>
      <c r="N306" s="131"/>
      <c r="O306" s="132" t="s">
        <v>85</v>
      </c>
      <c r="P306" s="131" t="s">
        <v>214</v>
      </c>
    </row>
    <row r="307" spans="1:16" x14ac:dyDescent="0.25">
      <c r="A307" s="140">
        <v>46513</v>
      </c>
      <c r="B307" s="7">
        <v>4</v>
      </c>
      <c r="C307" s="130">
        <v>5</v>
      </c>
      <c r="D307" s="131"/>
      <c r="E307" s="128" t="s">
        <v>85</v>
      </c>
      <c r="F307" s="135" t="s">
        <v>214</v>
      </c>
      <c r="G307" s="3"/>
      <c r="I307" s="4" t="str">
        <f>CONCATENATE(Tbl_GEKA[[#This Row],[Thuis]]," - ",Tbl_GEKA[[#This Row],[Uit]],"- -&gt; ",Tbl_GEKA[[#This Row],[Opmerking]])</f>
        <v xml:space="preserve">G E K A  - - -&gt; </v>
      </c>
      <c r="K307" s="5">
        <f t="shared" si="6"/>
        <v>46653</v>
      </c>
      <c r="L307" s="130">
        <f>WEEKDAY(Tbl_GEKA[[#This Row],[Datum_GEKA]],11)</f>
        <v>4</v>
      </c>
      <c r="M307" s="130">
        <v>1</v>
      </c>
      <c r="N307" s="131"/>
      <c r="O307" s="132" t="s">
        <v>85</v>
      </c>
      <c r="P307" s="131" t="s">
        <v>214</v>
      </c>
    </row>
    <row r="308" spans="1:16" x14ac:dyDescent="0.25">
      <c r="A308" s="140">
        <f>A304+7</f>
        <v>46521</v>
      </c>
      <c r="B308" s="7">
        <f>WEEKDAY(Tbl_GEKA[[#This Row],[Datum_GEKA]],11)</f>
        <v>5</v>
      </c>
      <c r="C308" s="130">
        <v>4</v>
      </c>
      <c r="D308" s="131"/>
      <c r="E308" s="128" t="s">
        <v>85</v>
      </c>
      <c r="F308" s="135" t="s">
        <v>214</v>
      </c>
      <c r="G308" s="3"/>
      <c r="I308" s="4" t="str">
        <f>CONCATENATE(Tbl_GEKA[[#This Row],[Thuis]]," - ",Tbl_GEKA[[#This Row],[Uit]],"- -&gt; ",Tbl_GEKA[[#This Row],[Opmerking]])</f>
        <v xml:space="preserve">G E K A  - - -&gt; </v>
      </c>
      <c r="K308" s="5">
        <f t="shared" si="6"/>
        <v>46653</v>
      </c>
      <c r="L308" s="130">
        <f>WEEKDAY(Tbl_GEKA[[#This Row],[Datum_GEKA]],11)</f>
        <v>5</v>
      </c>
      <c r="M308" s="130">
        <v>2</v>
      </c>
      <c r="N308" s="131"/>
      <c r="O308" s="132" t="s">
        <v>85</v>
      </c>
      <c r="P308" s="131" t="s">
        <v>214</v>
      </c>
    </row>
    <row r="309" spans="1:16" x14ac:dyDescent="0.25">
      <c r="A309" s="140">
        <f>A305+7</f>
        <v>46521</v>
      </c>
      <c r="B309" s="7">
        <f>WEEKDAY(Tbl_GEKA[[#This Row],[Datum_GEKA]],11)</f>
        <v>5</v>
      </c>
      <c r="C309" s="130">
        <v>1</v>
      </c>
      <c r="D309" s="131"/>
      <c r="E309" s="128" t="s">
        <v>85</v>
      </c>
      <c r="F309" s="135" t="s">
        <v>214</v>
      </c>
      <c r="G309" s="3"/>
      <c r="I309" s="4" t="str">
        <f>CONCATENATE(Tbl_GEKA[[#This Row],[Thuis]]," - ",Tbl_GEKA[[#This Row],[Uit]],"- -&gt; ",Tbl_GEKA[[#This Row],[Opmerking]])</f>
        <v xml:space="preserve">G E K A  - - -&gt; </v>
      </c>
      <c r="K309" s="5">
        <f t="shared" si="6"/>
        <v>46653</v>
      </c>
      <c r="L309" s="130">
        <f>WEEKDAY(Tbl_GEKA[[#This Row],[Datum_GEKA]],11)</f>
        <v>5</v>
      </c>
      <c r="M309" s="130">
        <v>3</v>
      </c>
      <c r="N309" s="131"/>
      <c r="O309" s="132" t="s">
        <v>85</v>
      </c>
      <c r="P309" s="131" t="s">
        <v>214</v>
      </c>
    </row>
    <row r="310" spans="1:16" x14ac:dyDescent="0.25">
      <c r="A310" s="140">
        <f>A306+7</f>
        <v>46521</v>
      </c>
      <c r="B310" s="7">
        <f>WEEKDAY(Tbl_GEKA[[#This Row],[Datum_GEKA]],11)</f>
        <v>5</v>
      </c>
      <c r="C310" s="130">
        <v>2</v>
      </c>
      <c r="D310" s="131"/>
      <c r="E310" s="128" t="s">
        <v>85</v>
      </c>
      <c r="F310" s="135" t="s">
        <v>214</v>
      </c>
      <c r="G310" s="3"/>
      <c r="I310" s="4" t="str">
        <f>CONCATENATE(Tbl_GEKA[[#This Row],[Thuis]]," - ",Tbl_GEKA[[#This Row],[Uit]],"- -&gt; ",Tbl_GEKA[[#This Row],[Opmerking]])</f>
        <v xml:space="preserve">G E K A  - - -&gt; </v>
      </c>
      <c r="K310" s="5">
        <f t="shared" si="6"/>
        <v>46653</v>
      </c>
      <c r="L310" s="130">
        <f>WEEKDAY(Tbl_GEKA[[#This Row],[Datum_GEKA]],11)</f>
        <v>5</v>
      </c>
      <c r="M310" s="130">
        <v>4</v>
      </c>
      <c r="N310" s="131"/>
      <c r="O310" s="132" t="s">
        <v>85</v>
      </c>
      <c r="P310" s="131" t="s">
        <v>214</v>
      </c>
    </row>
    <row r="311" spans="1:16" x14ac:dyDescent="0.25">
      <c r="A311" s="140">
        <f>A307+7</f>
        <v>46520</v>
      </c>
      <c r="B311" s="7">
        <f>WEEKDAY(Tbl_GEKA[[#This Row],[Datum_GEKA]],11)</f>
        <v>4</v>
      </c>
      <c r="C311" s="130">
        <v>3</v>
      </c>
      <c r="D311" s="131"/>
      <c r="E311" s="128" t="s">
        <v>85</v>
      </c>
      <c r="F311" s="135" t="s">
        <v>214</v>
      </c>
      <c r="G311" s="3"/>
      <c r="I311" s="4" t="str">
        <f>CONCATENATE(Tbl_GEKA[[#This Row],[Thuis]]," - ",Tbl_GEKA[[#This Row],[Uit]],"- -&gt; ",Tbl_GEKA[[#This Row],[Opmerking]])</f>
        <v xml:space="preserve">G E K A  - - -&gt; </v>
      </c>
      <c r="K311" s="5">
        <f t="shared" si="6"/>
        <v>46653</v>
      </c>
      <c r="L311" s="130">
        <f>WEEKDAY(Tbl_GEKA[[#This Row],[Datum_GEKA]],11)</f>
        <v>4</v>
      </c>
      <c r="M311" s="130">
        <v>5</v>
      </c>
      <c r="N311" s="131"/>
      <c r="O311" s="132" t="s">
        <v>85</v>
      </c>
      <c r="P311" s="131" t="s">
        <v>214</v>
      </c>
    </row>
    <row r="312" spans="1:16" x14ac:dyDescent="0.25">
      <c r="A312" s="140">
        <v>46520</v>
      </c>
      <c r="B312" s="7">
        <v>4</v>
      </c>
      <c r="C312" s="130">
        <v>5</v>
      </c>
      <c r="D312" s="131"/>
      <c r="E312" s="128" t="s">
        <v>85</v>
      </c>
      <c r="F312" s="135" t="s">
        <v>214</v>
      </c>
      <c r="G312" s="3"/>
      <c r="I312" s="4" t="str">
        <f>CONCATENATE(Tbl_GEKA[[#This Row],[Thuis]]," - ",Tbl_GEKA[[#This Row],[Uit]],"- -&gt; ",Tbl_GEKA[[#This Row],[Opmerking]])</f>
        <v xml:space="preserve">G E K A  - - -&gt; </v>
      </c>
      <c r="K312" s="5">
        <f t="shared" si="6"/>
        <v>46660</v>
      </c>
      <c r="L312" s="130">
        <f>WEEKDAY(Tbl_GEKA[[#This Row],[Datum_GEKA]],11)</f>
        <v>4</v>
      </c>
      <c r="M312" s="130">
        <v>1</v>
      </c>
      <c r="N312" s="131"/>
      <c r="O312" s="132" t="s">
        <v>85</v>
      </c>
      <c r="P312" s="131" t="s">
        <v>214</v>
      </c>
    </row>
    <row r="313" spans="1:16" x14ac:dyDescent="0.25">
      <c r="A313" s="142">
        <v>46521</v>
      </c>
      <c r="B313" s="7">
        <f>WEEKDAY(Tbl_GEKA[[#This Row],[Datum_GEKA]],11)</f>
        <v>5</v>
      </c>
      <c r="C313" s="130">
        <v>5</v>
      </c>
      <c r="D313" s="131"/>
      <c r="E313" s="128" t="s">
        <v>85</v>
      </c>
      <c r="F313" s="135" t="s">
        <v>848</v>
      </c>
      <c r="G313" s="3" t="s">
        <v>849</v>
      </c>
      <c r="I313" s="4" t="str">
        <f>CONCATENATE(Tbl_GEKA[[#This Row],[Thuis]]," - ",Tbl_GEKA[[#This Row],[Uit]],"- -&gt; ",Tbl_GEKA[[#This Row],[Opmerking]])</f>
        <v xml:space="preserve">Les  -  - - Privé- -&gt; </v>
      </c>
      <c r="K313" s="5">
        <f t="shared" si="6"/>
        <v>46660</v>
      </c>
      <c r="L313" s="130">
        <f>WEEKDAY(Tbl_GEKA[[#This Row],[Datum_GEKA]],11)</f>
        <v>5</v>
      </c>
      <c r="M313" s="130">
        <v>2</v>
      </c>
      <c r="N313" s="131"/>
      <c r="O313" s="132" t="s">
        <v>85</v>
      </c>
      <c r="P313" s="131" t="s">
        <v>214</v>
      </c>
    </row>
    <row r="314" spans="1:16" x14ac:dyDescent="0.25">
      <c r="A314" s="142">
        <v>46521</v>
      </c>
      <c r="B314" s="7">
        <f>WEEKDAY(Tbl_GEKA[[#This Row],[Datum_GEKA]],11)</f>
        <v>5</v>
      </c>
      <c r="C314" s="130">
        <v>4</v>
      </c>
      <c r="D314" s="131"/>
      <c r="E314" s="128" t="s">
        <v>85</v>
      </c>
      <c r="F314" s="135" t="s">
        <v>848</v>
      </c>
      <c r="G314" s="3" t="s">
        <v>849</v>
      </c>
      <c r="I314" s="4" t="str">
        <f>CONCATENATE(Tbl_GEKA[[#This Row],[Thuis]]," - ",Tbl_GEKA[[#This Row],[Uit]],"- -&gt; ",Tbl_GEKA[[#This Row],[Opmerking]])</f>
        <v xml:space="preserve">Les  -  - - Privé- -&gt; </v>
      </c>
      <c r="K314" s="5">
        <f t="shared" si="6"/>
        <v>46660</v>
      </c>
      <c r="L314" s="130">
        <f>WEEKDAY(Tbl_GEKA[[#This Row],[Datum_GEKA]],11)</f>
        <v>5</v>
      </c>
      <c r="M314" s="130">
        <v>3</v>
      </c>
      <c r="N314" s="131"/>
      <c r="O314" s="132" t="s">
        <v>85</v>
      </c>
      <c r="P314" s="131" t="s">
        <v>214</v>
      </c>
    </row>
    <row r="315" spans="1:16" x14ac:dyDescent="0.25">
      <c r="A315" s="142">
        <v>46521</v>
      </c>
      <c r="B315" s="7">
        <f>WEEKDAY(Tbl_GEKA[[#This Row],[Datum_GEKA]],11)</f>
        <v>5</v>
      </c>
      <c r="C315" s="130">
        <v>3</v>
      </c>
      <c r="D315" s="131"/>
      <c r="E315" s="128" t="s">
        <v>85</v>
      </c>
      <c r="F315" s="135" t="s">
        <v>848</v>
      </c>
      <c r="G315" s="3" t="s">
        <v>849</v>
      </c>
      <c r="I315" s="4" t="str">
        <f>CONCATENATE(Tbl_GEKA[[#This Row],[Thuis]]," - ",Tbl_GEKA[[#This Row],[Uit]],"- -&gt; ",Tbl_GEKA[[#This Row],[Opmerking]])</f>
        <v xml:space="preserve">Les  -  - - Privé- -&gt; </v>
      </c>
      <c r="K315" s="5">
        <f t="shared" si="6"/>
        <v>46660</v>
      </c>
      <c r="L315" s="130">
        <f>WEEKDAY(Tbl_GEKA[[#This Row],[Datum_GEKA]],11)</f>
        <v>5</v>
      </c>
      <c r="M315" s="130">
        <v>4</v>
      </c>
      <c r="N315" s="131"/>
      <c r="O315" s="132" t="s">
        <v>85</v>
      </c>
      <c r="P315" s="131" t="s">
        <v>214</v>
      </c>
    </row>
    <row r="316" spans="1:16" x14ac:dyDescent="0.25">
      <c r="A316" s="140">
        <f>A312+7</f>
        <v>46527</v>
      </c>
      <c r="B316" s="7">
        <f>WEEKDAY(Tbl_GEKA[[#This Row],[Datum_GEKA]],11)</f>
        <v>4</v>
      </c>
      <c r="C316" s="130">
        <v>4</v>
      </c>
      <c r="D316" s="131"/>
      <c r="E316" s="128" t="s">
        <v>85</v>
      </c>
      <c r="F316" s="135" t="s">
        <v>214</v>
      </c>
      <c r="G316" s="3"/>
      <c r="I316" s="4" t="str">
        <f>CONCATENATE(Tbl_GEKA[[#This Row],[Thuis]]," - ",Tbl_GEKA[[#This Row],[Uit]],"- -&gt; ",Tbl_GEKA[[#This Row],[Opmerking]])</f>
        <v xml:space="preserve">G E K A  - - -&gt; </v>
      </c>
      <c r="K316" s="5">
        <f t="shared" si="6"/>
        <v>46660</v>
      </c>
      <c r="L316" s="130">
        <f>WEEKDAY(Tbl_GEKA[[#This Row],[Datum_GEKA]],11)</f>
        <v>4</v>
      </c>
      <c r="M316" s="130">
        <v>5</v>
      </c>
      <c r="N316" s="131"/>
      <c r="O316" s="132" t="s">
        <v>85</v>
      </c>
      <c r="P316" s="131" t="s">
        <v>214</v>
      </c>
    </row>
    <row r="317" spans="1:16" x14ac:dyDescent="0.25">
      <c r="A317" s="140">
        <f>A313+7</f>
        <v>46528</v>
      </c>
      <c r="B317" s="7">
        <f>WEEKDAY(Tbl_GEKA[[#This Row],[Datum_GEKA]],11)</f>
        <v>5</v>
      </c>
      <c r="C317" s="130">
        <v>1</v>
      </c>
      <c r="D317" s="131"/>
      <c r="E317" s="128" t="s">
        <v>85</v>
      </c>
      <c r="F317" s="135" t="s">
        <v>214</v>
      </c>
      <c r="G317" s="3"/>
      <c r="I317" s="4" t="str">
        <f>CONCATENATE(Tbl_GEKA[[#This Row],[Thuis]]," - ",Tbl_GEKA[[#This Row],[Uit]],"- -&gt; ",Tbl_GEKA[[#This Row],[Opmerking]])</f>
        <v xml:space="preserve">G E K A  - - -&gt; </v>
      </c>
      <c r="K317" s="5">
        <f t="shared" si="6"/>
        <v>46667</v>
      </c>
      <c r="L317" s="130">
        <f>WEEKDAY(Tbl_GEKA[[#This Row],[Datum_GEKA]],11)</f>
        <v>5</v>
      </c>
      <c r="M317" s="130">
        <v>1</v>
      </c>
      <c r="N317" s="131"/>
      <c r="O317" s="132" t="s">
        <v>85</v>
      </c>
      <c r="P317" s="131" t="s">
        <v>214</v>
      </c>
    </row>
    <row r="318" spans="1:16" x14ac:dyDescent="0.25">
      <c r="A318" s="140">
        <f>A314+7</f>
        <v>46528</v>
      </c>
      <c r="B318" s="7">
        <f>WEEKDAY(Tbl_GEKA[[#This Row],[Datum_GEKA]],11)</f>
        <v>5</v>
      </c>
      <c r="C318" s="130">
        <v>2</v>
      </c>
      <c r="D318" s="131"/>
      <c r="E318" s="128" t="s">
        <v>85</v>
      </c>
      <c r="F318" s="135" t="s">
        <v>214</v>
      </c>
      <c r="G318" s="3"/>
      <c r="I318" s="4" t="str">
        <f>CONCATENATE(Tbl_GEKA[[#This Row],[Thuis]]," - ",Tbl_GEKA[[#This Row],[Uit]],"- -&gt; ",Tbl_GEKA[[#This Row],[Opmerking]])</f>
        <v xml:space="preserve">G E K A  - - -&gt; </v>
      </c>
      <c r="K318" s="5">
        <f t="shared" si="6"/>
        <v>46667</v>
      </c>
      <c r="L318" s="130">
        <f>WEEKDAY(Tbl_GEKA[[#This Row],[Datum_GEKA]],11)</f>
        <v>5</v>
      </c>
      <c r="M318" s="130">
        <v>2</v>
      </c>
      <c r="N318" s="131"/>
      <c r="O318" s="132" t="s">
        <v>85</v>
      </c>
      <c r="P318" s="131" t="s">
        <v>214</v>
      </c>
    </row>
    <row r="319" spans="1:16" x14ac:dyDescent="0.25">
      <c r="A319" s="140">
        <f>A315+7</f>
        <v>46528</v>
      </c>
      <c r="B319" s="7">
        <f>WEEKDAY(Tbl_GEKA[[#This Row],[Datum_GEKA]],11)</f>
        <v>5</v>
      </c>
      <c r="C319" s="130">
        <v>3</v>
      </c>
      <c r="D319" s="131"/>
      <c r="E319" s="128" t="s">
        <v>85</v>
      </c>
      <c r="F319" s="135" t="s">
        <v>214</v>
      </c>
      <c r="G319" s="3"/>
      <c r="I319" s="4" t="str">
        <f>CONCATENATE(Tbl_GEKA[[#This Row],[Thuis]]," - ",Tbl_GEKA[[#This Row],[Uit]],"- -&gt; ",Tbl_GEKA[[#This Row],[Opmerking]])</f>
        <v xml:space="preserve">G E K A  - - -&gt; </v>
      </c>
      <c r="K319" s="5">
        <f t="shared" si="6"/>
        <v>46667</v>
      </c>
      <c r="L319" s="130">
        <f>WEEKDAY(Tbl_GEKA[[#This Row],[Datum_GEKA]],11)</f>
        <v>5</v>
      </c>
      <c r="M319" s="130">
        <v>3</v>
      </c>
      <c r="N319" s="131"/>
      <c r="O319" s="132" t="s">
        <v>85</v>
      </c>
      <c r="P319" s="131" t="s">
        <v>214</v>
      </c>
    </row>
    <row r="320" spans="1:16" x14ac:dyDescent="0.25">
      <c r="A320" s="140">
        <v>46527</v>
      </c>
      <c r="B320" s="7">
        <v>4</v>
      </c>
      <c r="C320" s="130">
        <v>5</v>
      </c>
      <c r="D320" s="131"/>
      <c r="E320" s="128" t="s">
        <v>85</v>
      </c>
      <c r="F320" s="135" t="s">
        <v>214</v>
      </c>
      <c r="G320" s="3"/>
      <c r="I320" s="4" t="str">
        <f>CONCATENATE(Tbl_GEKA[[#This Row],[Thuis]]," - ",Tbl_GEKA[[#This Row],[Uit]],"- -&gt; ",Tbl_GEKA[[#This Row],[Opmerking]])</f>
        <v xml:space="preserve">G E K A  - - -&gt; </v>
      </c>
      <c r="K320" s="5">
        <f t="shared" si="6"/>
        <v>46667</v>
      </c>
      <c r="L320" s="130">
        <f>WEEKDAY(Tbl_GEKA[[#This Row],[Datum_GEKA]],11)</f>
        <v>4</v>
      </c>
      <c r="M320" s="130">
        <v>4</v>
      </c>
      <c r="N320" s="131"/>
      <c r="O320" s="132" t="s">
        <v>85</v>
      </c>
      <c r="P320" s="131" t="s">
        <v>214</v>
      </c>
    </row>
    <row r="321" spans="1:16" x14ac:dyDescent="0.25">
      <c r="A321" s="140">
        <v>46529</v>
      </c>
      <c r="B321" s="7">
        <f>WEEKDAY(Tbl_GEKA[[#This Row],[Datum_GEKA]],11)</f>
        <v>6</v>
      </c>
      <c r="C321" s="137">
        <v>1</v>
      </c>
      <c r="D321" s="131"/>
      <c r="E321" s="128" t="s">
        <v>85</v>
      </c>
      <c r="F321" s="138" t="s">
        <v>783</v>
      </c>
      <c r="G321" s="3" t="s">
        <v>782</v>
      </c>
      <c r="I321" s="4" t="str">
        <f>CONCATENATE(Tbl_GEKA[[#This Row],[Thuis]]," - ",Tbl_GEKA[[#This Row],[Uit]],"- -&gt; ",Tbl_GEKA[[#This Row],[Opmerking]])</f>
        <v xml:space="preserve">Voorbehouden - Eindtornooi PDF- -&gt; </v>
      </c>
      <c r="K321" s="5">
        <f t="shared" si="6"/>
        <v>46667</v>
      </c>
      <c r="L321" s="130">
        <f>WEEKDAY(Tbl_GEKA[[#This Row],[Datum_GEKA]],11)</f>
        <v>6</v>
      </c>
      <c r="M321" s="130">
        <v>5</v>
      </c>
      <c r="N321" s="131"/>
      <c r="O321" s="132" t="s">
        <v>85</v>
      </c>
      <c r="P321" s="131" t="s">
        <v>214</v>
      </c>
    </row>
    <row r="322" spans="1:16" x14ac:dyDescent="0.25">
      <c r="A322" s="140">
        <v>46529</v>
      </c>
      <c r="B322" s="7">
        <f>WEEKDAY(Tbl_GEKA[[#This Row],[Datum_GEKA]],11)</f>
        <v>6</v>
      </c>
      <c r="C322" s="137">
        <v>2</v>
      </c>
      <c r="D322" s="131"/>
      <c r="E322" s="128" t="s">
        <v>85</v>
      </c>
      <c r="F322" s="138" t="s">
        <v>783</v>
      </c>
      <c r="G322" s="3" t="s">
        <v>782</v>
      </c>
      <c r="I322" s="4" t="str">
        <f>CONCATENATE(Tbl_GEKA[[#This Row],[Thuis]]," - ",Tbl_GEKA[[#This Row],[Uit]],"- -&gt; ",Tbl_GEKA[[#This Row],[Opmerking]])</f>
        <v xml:space="preserve">Voorbehouden - Eindtornooi PDF- -&gt; </v>
      </c>
      <c r="K322" s="5">
        <f t="shared" si="6"/>
        <v>46674</v>
      </c>
      <c r="L322" s="130">
        <f>WEEKDAY(Tbl_GEKA[[#This Row],[Datum_GEKA]],11)</f>
        <v>6</v>
      </c>
      <c r="M322" s="130">
        <v>1</v>
      </c>
      <c r="N322" s="131"/>
      <c r="O322" s="132" t="s">
        <v>85</v>
      </c>
      <c r="P322" s="131" t="s">
        <v>214</v>
      </c>
    </row>
    <row r="323" spans="1:16" x14ac:dyDescent="0.25">
      <c r="A323" s="140">
        <v>46529</v>
      </c>
      <c r="B323" s="7">
        <f>WEEKDAY(Tbl_GEKA[[#This Row],[Datum_GEKA]],11)</f>
        <v>6</v>
      </c>
      <c r="C323" s="137">
        <v>3</v>
      </c>
      <c r="D323" s="131"/>
      <c r="E323" s="128" t="s">
        <v>85</v>
      </c>
      <c r="F323" s="138" t="s">
        <v>783</v>
      </c>
      <c r="G323" s="3" t="s">
        <v>782</v>
      </c>
      <c r="I323" s="4" t="str">
        <f>CONCATENATE(Tbl_GEKA[[#This Row],[Thuis]]," - ",Tbl_GEKA[[#This Row],[Uit]],"- -&gt; ",Tbl_GEKA[[#This Row],[Opmerking]])</f>
        <v xml:space="preserve">Voorbehouden - Eindtornooi PDF- -&gt; </v>
      </c>
      <c r="K323" s="5">
        <f t="shared" si="6"/>
        <v>46674</v>
      </c>
      <c r="L323" s="130">
        <f>WEEKDAY(Tbl_GEKA[[#This Row],[Datum_GEKA]],11)</f>
        <v>6</v>
      </c>
      <c r="M323" s="130">
        <v>2</v>
      </c>
      <c r="N323" s="131"/>
      <c r="O323" s="132" t="s">
        <v>85</v>
      </c>
      <c r="P323" s="131" t="s">
        <v>214</v>
      </c>
    </row>
    <row r="324" spans="1:16" x14ac:dyDescent="0.25">
      <c r="A324" s="140">
        <v>46529</v>
      </c>
      <c r="B324" s="7">
        <f>WEEKDAY(Tbl_GEKA[[#This Row],[Datum_GEKA]],11)</f>
        <v>6</v>
      </c>
      <c r="C324" s="137">
        <v>4</v>
      </c>
      <c r="D324" s="131"/>
      <c r="E324" s="128" t="s">
        <v>85</v>
      </c>
      <c r="F324" s="138" t="s">
        <v>783</v>
      </c>
      <c r="G324" s="3" t="s">
        <v>782</v>
      </c>
      <c r="I324" s="4" t="str">
        <f>CONCATENATE(Tbl_GEKA[[#This Row],[Thuis]]," - ",Tbl_GEKA[[#This Row],[Uit]],"- -&gt; ",Tbl_GEKA[[#This Row],[Opmerking]])</f>
        <v xml:space="preserve">Voorbehouden - Eindtornooi PDF- -&gt; </v>
      </c>
      <c r="K324" s="5">
        <f t="shared" si="6"/>
        <v>46674</v>
      </c>
      <c r="L324" s="130">
        <f>WEEKDAY(Tbl_GEKA[[#This Row],[Datum_GEKA]],11)</f>
        <v>6</v>
      </c>
      <c r="M324" s="130">
        <v>3</v>
      </c>
      <c r="N324" s="131"/>
      <c r="O324" s="132" t="s">
        <v>85</v>
      </c>
      <c r="P324" s="131" t="s">
        <v>214</v>
      </c>
    </row>
    <row r="325" spans="1:16" x14ac:dyDescent="0.25">
      <c r="A325" s="140">
        <v>46529</v>
      </c>
      <c r="B325" s="7">
        <f>WEEKDAY(Tbl_GEKA[[#This Row],[Datum_GEKA]],11)</f>
        <v>6</v>
      </c>
      <c r="C325" s="137">
        <v>5</v>
      </c>
      <c r="D325" s="131"/>
      <c r="E325" s="128" t="s">
        <v>85</v>
      </c>
      <c r="F325" s="138" t="s">
        <v>783</v>
      </c>
      <c r="G325" s="3" t="s">
        <v>782</v>
      </c>
      <c r="I325" s="4" t="str">
        <f>CONCATENATE(Tbl_GEKA[[#This Row],[Thuis]]," - ",Tbl_GEKA[[#This Row],[Uit]],"- -&gt; ",Tbl_GEKA[[#This Row],[Opmerking]])</f>
        <v xml:space="preserve">Voorbehouden - Eindtornooi PDF- -&gt; </v>
      </c>
      <c r="K325" s="5">
        <f t="shared" si="6"/>
        <v>46674</v>
      </c>
      <c r="L325" s="130">
        <f>WEEKDAY(Tbl_GEKA[[#This Row],[Datum_GEKA]],11)</f>
        <v>6</v>
      </c>
      <c r="M325" s="130">
        <v>4</v>
      </c>
      <c r="N325" s="131"/>
      <c r="O325" s="132" t="s">
        <v>85</v>
      </c>
      <c r="P325" s="131" t="s">
        <v>214</v>
      </c>
    </row>
    <row r="326" spans="1:16" x14ac:dyDescent="0.25">
      <c r="A326" s="140">
        <f>A322+7</f>
        <v>46536</v>
      </c>
      <c r="B326" s="7">
        <f>WEEKDAY(Tbl_GEKA[[#This Row],[Datum_GEKA]],11)</f>
        <v>6</v>
      </c>
      <c r="C326" s="130">
        <v>4</v>
      </c>
      <c r="D326" s="131"/>
      <c r="E326" s="128" t="s">
        <v>85</v>
      </c>
      <c r="F326" s="135" t="s">
        <v>214</v>
      </c>
      <c r="G326" s="3"/>
      <c r="I326" s="4" t="str">
        <f>CONCATENATE(Tbl_GEKA[[#This Row],[Thuis]]," - ",Tbl_GEKA[[#This Row],[Uit]],"- -&gt; ",Tbl_GEKA[[#This Row],[Opmerking]])</f>
        <v xml:space="preserve">G E K A  - - -&gt; </v>
      </c>
      <c r="K326" s="5">
        <f t="shared" si="6"/>
        <v>46674</v>
      </c>
      <c r="L326" s="130">
        <f>WEEKDAY(Tbl_GEKA[[#This Row],[Datum_GEKA]],11)</f>
        <v>6</v>
      </c>
      <c r="M326" s="130">
        <v>5</v>
      </c>
      <c r="N326" s="131"/>
      <c r="O326" s="132" t="s">
        <v>85</v>
      </c>
      <c r="P326" s="131" t="s">
        <v>214</v>
      </c>
    </row>
    <row r="327" spans="1:16" x14ac:dyDescent="0.25">
      <c r="A327" s="140">
        <f>A323+7</f>
        <v>46536</v>
      </c>
      <c r="B327" s="7">
        <f>WEEKDAY(Tbl_GEKA[[#This Row],[Datum_GEKA]],11)</f>
        <v>6</v>
      </c>
      <c r="C327" s="130">
        <v>1</v>
      </c>
      <c r="D327" s="131"/>
      <c r="E327" s="128" t="s">
        <v>85</v>
      </c>
      <c r="F327" s="135" t="s">
        <v>214</v>
      </c>
      <c r="G327" s="3"/>
      <c r="I327" s="4" t="str">
        <f>CONCATENATE(Tbl_GEKA[[#This Row],[Thuis]]," - ",Tbl_GEKA[[#This Row],[Uit]],"- -&gt; ",Tbl_GEKA[[#This Row],[Opmerking]])</f>
        <v xml:space="preserve">G E K A  - - -&gt; </v>
      </c>
      <c r="K327" s="5">
        <f t="shared" si="6"/>
        <v>46681</v>
      </c>
      <c r="L327" s="130">
        <f>WEEKDAY(Tbl_GEKA[[#This Row],[Datum_GEKA]],11)</f>
        <v>6</v>
      </c>
      <c r="M327" s="130">
        <v>1</v>
      </c>
      <c r="N327" s="131"/>
      <c r="O327" s="132" t="s">
        <v>85</v>
      </c>
      <c r="P327" s="131" t="s">
        <v>214</v>
      </c>
    </row>
    <row r="328" spans="1:16" x14ac:dyDescent="0.25">
      <c r="A328" s="140">
        <f>A324+7</f>
        <v>46536</v>
      </c>
      <c r="B328" s="7">
        <f>WEEKDAY(Tbl_GEKA[[#This Row],[Datum_GEKA]],11)</f>
        <v>6</v>
      </c>
      <c r="C328" s="130">
        <v>2</v>
      </c>
      <c r="D328" s="131"/>
      <c r="E328" s="128" t="s">
        <v>85</v>
      </c>
      <c r="F328" s="135" t="s">
        <v>214</v>
      </c>
      <c r="G328" s="3"/>
      <c r="I328" s="4" t="str">
        <f>CONCATENATE(Tbl_GEKA[[#This Row],[Thuis]]," - ",Tbl_GEKA[[#This Row],[Uit]],"- -&gt; ",Tbl_GEKA[[#This Row],[Opmerking]])</f>
        <v xml:space="preserve">G E K A  - - -&gt; </v>
      </c>
      <c r="K328" s="5">
        <f t="shared" si="6"/>
        <v>46681</v>
      </c>
      <c r="L328" s="130">
        <f>WEEKDAY(Tbl_GEKA[[#This Row],[Datum_GEKA]],11)</f>
        <v>6</v>
      </c>
      <c r="M328" s="130">
        <v>2</v>
      </c>
      <c r="N328" s="131"/>
      <c r="O328" s="132" t="s">
        <v>85</v>
      </c>
      <c r="P328" s="131" t="s">
        <v>214</v>
      </c>
    </row>
    <row r="329" spans="1:16" x14ac:dyDescent="0.25">
      <c r="A329" s="140">
        <f>A325+7</f>
        <v>46536</v>
      </c>
      <c r="B329" s="7">
        <f>WEEKDAY(Tbl_GEKA[[#This Row],[Datum_GEKA]],11)</f>
        <v>6</v>
      </c>
      <c r="C329" s="130">
        <v>3</v>
      </c>
      <c r="D329" s="131"/>
      <c r="E329" s="128" t="s">
        <v>85</v>
      </c>
      <c r="F329" s="135" t="s">
        <v>214</v>
      </c>
      <c r="G329" s="3"/>
      <c r="I329" s="4" t="str">
        <f>CONCATENATE(Tbl_GEKA[[#This Row],[Thuis]]," - ",Tbl_GEKA[[#This Row],[Uit]],"- -&gt; ",Tbl_GEKA[[#This Row],[Opmerking]])</f>
        <v xml:space="preserve">G E K A  - - -&gt; </v>
      </c>
      <c r="K329" s="5">
        <f t="shared" si="6"/>
        <v>46681</v>
      </c>
      <c r="L329" s="130">
        <f>WEEKDAY(Tbl_GEKA[[#This Row],[Datum_GEKA]],11)</f>
        <v>6</v>
      </c>
      <c r="M329" s="130">
        <v>3</v>
      </c>
      <c r="N329" s="131"/>
      <c r="O329" s="132" t="s">
        <v>85</v>
      </c>
      <c r="P329" s="131" t="s">
        <v>214</v>
      </c>
    </row>
    <row r="330" spans="1:16" x14ac:dyDescent="0.25">
      <c r="A330" s="140">
        <v>46534</v>
      </c>
      <c r="B330" s="7">
        <v>4</v>
      </c>
      <c r="C330" s="130">
        <v>5</v>
      </c>
      <c r="D330" s="131"/>
      <c r="E330" s="128" t="s">
        <v>85</v>
      </c>
      <c r="F330" s="135" t="s">
        <v>214</v>
      </c>
      <c r="G330" s="3"/>
      <c r="I330" s="4" t="str">
        <f>CONCATENATE(Tbl_GEKA[[#This Row],[Thuis]]," - ",Tbl_GEKA[[#This Row],[Uit]],"- -&gt; ",Tbl_GEKA[[#This Row],[Opmerking]])</f>
        <v xml:space="preserve">G E K A  - - -&gt; </v>
      </c>
      <c r="K330" s="5">
        <f t="shared" si="6"/>
        <v>46681</v>
      </c>
      <c r="L330" s="130">
        <f>WEEKDAY(Tbl_GEKA[[#This Row],[Datum_GEKA]],11)</f>
        <v>4</v>
      </c>
      <c r="M330" s="130">
        <v>4</v>
      </c>
      <c r="N330" s="131"/>
      <c r="O330" s="132" t="s">
        <v>85</v>
      </c>
      <c r="P330" s="131" t="s">
        <v>214</v>
      </c>
    </row>
    <row r="331" spans="1:16" x14ac:dyDescent="0.25">
      <c r="A331" s="142">
        <v>46535</v>
      </c>
      <c r="B331" s="7">
        <f>WEEKDAY(Tbl_GEKA[[#This Row],[Datum_GEKA]],11)</f>
        <v>5</v>
      </c>
      <c r="C331" s="130">
        <v>5</v>
      </c>
      <c r="D331" s="131"/>
      <c r="E331" s="128" t="s">
        <v>85</v>
      </c>
      <c r="F331" s="135" t="s">
        <v>848</v>
      </c>
      <c r="G331" s="3" t="s">
        <v>849</v>
      </c>
      <c r="I331" s="4" t="str">
        <f>CONCATENATE(Tbl_GEKA[[#This Row],[Thuis]]," - ",Tbl_GEKA[[#This Row],[Uit]],"- -&gt; ",Tbl_GEKA[[#This Row],[Opmerking]])</f>
        <v xml:space="preserve">Les  -  - - Privé- -&gt; </v>
      </c>
      <c r="K331" s="5">
        <f t="shared" si="6"/>
        <v>46681</v>
      </c>
      <c r="L331" s="130">
        <f>WEEKDAY(Tbl_GEKA[[#This Row],[Datum_GEKA]],11)</f>
        <v>5</v>
      </c>
      <c r="M331" s="130">
        <v>5</v>
      </c>
      <c r="N331" s="131"/>
      <c r="O331" s="132" t="s">
        <v>85</v>
      </c>
      <c r="P331" s="131" t="s">
        <v>214</v>
      </c>
    </row>
    <row r="332" spans="1:16" x14ac:dyDescent="0.25">
      <c r="A332" s="142">
        <v>46535</v>
      </c>
      <c r="B332" s="7">
        <f>WEEKDAY(Tbl_GEKA[[#This Row],[Datum_GEKA]],11)</f>
        <v>5</v>
      </c>
      <c r="C332" s="130">
        <v>4</v>
      </c>
      <c r="D332" s="131"/>
      <c r="E332" s="128" t="s">
        <v>85</v>
      </c>
      <c r="F332" s="135" t="s">
        <v>848</v>
      </c>
      <c r="G332" s="3" t="s">
        <v>849</v>
      </c>
      <c r="I332" s="4" t="str">
        <f>CONCATENATE(Tbl_GEKA[[#This Row],[Thuis]]," - ",Tbl_GEKA[[#This Row],[Uit]],"- -&gt; ",Tbl_GEKA[[#This Row],[Opmerking]])</f>
        <v xml:space="preserve">Les  -  - - Privé- -&gt; </v>
      </c>
      <c r="K332" s="5">
        <f t="shared" si="6"/>
        <v>46688</v>
      </c>
      <c r="L332" s="130">
        <f>WEEKDAY(Tbl_GEKA[[#This Row],[Datum_GEKA]],11)</f>
        <v>5</v>
      </c>
      <c r="M332" s="130">
        <v>1</v>
      </c>
      <c r="N332" s="131"/>
      <c r="O332" s="132" t="s">
        <v>85</v>
      </c>
      <c r="P332" s="131" t="s">
        <v>214</v>
      </c>
    </row>
    <row r="333" spans="1:16" x14ac:dyDescent="0.25">
      <c r="A333" s="142">
        <v>46535</v>
      </c>
      <c r="B333" s="7">
        <f>WEEKDAY(Tbl_GEKA[[#This Row],[Datum_GEKA]],11)</f>
        <v>5</v>
      </c>
      <c r="C333" s="130">
        <v>3</v>
      </c>
      <c r="D333" s="131"/>
      <c r="E333" s="128" t="s">
        <v>85</v>
      </c>
      <c r="F333" s="135" t="s">
        <v>848</v>
      </c>
      <c r="G333" s="3" t="s">
        <v>849</v>
      </c>
      <c r="I333" s="4" t="str">
        <f>CONCATENATE(Tbl_GEKA[[#This Row],[Thuis]]," - ",Tbl_GEKA[[#This Row],[Uit]],"- -&gt; ",Tbl_GEKA[[#This Row],[Opmerking]])</f>
        <v xml:space="preserve">Les  -  - - Privé- -&gt; </v>
      </c>
      <c r="K333" s="5">
        <f t="shared" si="6"/>
        <v>46688</v>
      </c>
      <c r="L333" s="130">
        <f>WEEKDAY(Tbl_GEKA[[#This Row],[Datum_GEKA]],11)</f>
        <v>5</v>
      </c>
      <c r="M333" s="130">
        <v>2</v>
      </c>
      <c r="N333" s="131"/>
      <c r="O333" s="132" t="s">
        <v>85</v>
      </c>
      <c r="P333" s="131" t="s">
        <v>214</v>
      </c>
    </row>
    <row r="334" spans="1:16" x14ac:dyDescent="0.25">
      <c r="A334" s="140">
        <f>A330+7</f>
        <v>46541</v>
      </c>
      <c r="B334" s="7">
        <f>WEEKDAY(Tbl_GEKA[[#This Row],[Datum_GEKA]],11)</f>
        <v>4</v>
      </c>
      <c r="C334" s="130">
        <v>4</v>
      </c>
      <c r="D334" s="131"/>
      <c r="E334" s="128" t="s">
        <v>85</v>
      </c>
      <c r="F334" s="135" t="s">
        <v>214</v>
      </c>
      <c r="G334" s="3"/>
      <c r="I334" s="4" t="str">
        <f>CONCATENATE(Tbl_GEKA[[#This Row],[Thuis]]," - ",Tbl_GEKA[[#This Row],[Uit]],"- -&gt; ",Tbl_GEKA[[#This Row],[Opmerking]])</f>
        <v xml:space="preserve">G E K A  - - -&gt; </v>
      </c>
      <c r="K334" s="5">
        <f t="shared" si="6"/>
        <v>46688</v>
      </c>
      <c r="L334" s="130">
        <f>WEEKDAY(Tbl_GEKA[[#This Row],[Datum_GEKA]],11)</f>
        <v>4</v>
      </c>
      <c r="M334" s="130">
        <v>3</v>
      </c>
      <c r="N334" s="131"/>
      <c r="O334" s="132" t="s">
        <v>85</v>
      </c>
      <c r="P334" s="131" t="s">
        <v>214</v>
      </c>
    </row>
    <row r="335" spans="1:16" x14ac:dyDescent="0.25">
      <c r="A335" s="140">
        <f>A331+7</f>
        <v>46542</v>
      </c>
      <c r="B335" s="7">
        <f>WEEKDAY(Tbl_GEKA[[#This Row],[Datum_GEKA]],11)</f>
        <v>5</v>
      </c>
      <c r="C335" s="130">
        <v>1</v>
      </c>
      <c r="D335" s="131"/>
      <c r="E335" s="128" t="s">
        <v>85</v>
      </c>
      <c r="F335" s="135" t="s">
        <v>214</v>
      </c>
      <c r="G335" s="3"/>
      <c r="I335" s="4" t="str">
        <f>CONCATENATE(Tbl_GEKA[[#This Row],[Thuis]]," - ",Tbl_GEKA[[#This Row],[Uit]],"- -&gt; ",Tbl_GEKA[[#This Row],[Opmerking]])</f>
        <v xml:space="preserve">G E K A  - - -&gt; </v>
      </c>
      <c r="K335" s="5">
        <f t="shared" si="6"/>
        <v>46688</v>
      </c>
      <c r="L335" s="130">
        <f>WEEKDAY(Tbl_GEKA[[#This Row],[Datum_GEKA]],11)</f>
        <v>5</v>
      </c>
      <c r="M335" s="130">
        <v>4</v>
      </c>
      <c r="N335" s="131"/>
      <c r="O335" s="132" t="s">
        <v>85</v>
      </c>
      <c r="P335" s="131" t="s">
        <v>214</v>
      </c>
    </row>
    <row r="336" spans="1:16" x14ac:dyDescent="0.25">
      <c r="A336" s="140">
        <f>A332+7</f>
        <v>46542</v>
      </c>
      <c r="B336" s="7">
        <f>WEEKDAY(Tbl_GEKA[[#This Row],[Datum_GEKA]],11)</f>
        <v>5</v>
      </c>
      <c r="C336" s="130">
        <v>2</v>
      </c>
      <c r="D336" s="131"/>
      <c r="E336" s="128" t="s">
        <v>85</v>
      </c>
      <c r="F336" s="135" t="s">
        <v>214</v>
      </c>
      <c r="G336" s="3"/>
      <c r="I336" s="4" t="str">
        <f>CONCATENATE(Tbl_GEKA[[#This Row],[Thuis]]," - ",Tbl_GEKA[[#This Row],[Uit]],"- -&gt; ",Tbl_GEKA[[#This Row],[Opmerking]])</f>
        <v xml:space="preserve">G E K A  - - -&gt; </v>
      </c>
      <c r="K336" s="5">
        <f t="shared" si="6"/>
        <v>46688</v>
      </c>
      <c r="L336" s="130">
        <f>WEEKDAY(Tbl_GEKA[[#This Row],[Datum_GEKA]],11)</f>
        <v>5</v>
      </c>
      <c r="M336" s="130">
        <v>5</v>
      </c>
      <c r="N336" s="131"/>
      <c r="O336" s="132" t="s">
        <v>85</v>
      </c>
      <c r="P336" s="131" t="s">
        <v>214</v>
      </c>
    </row>
    <row r="337" spans="1:16" x14ac:dyDescent="0.25">
      <c r="A337" s="140">
        <f>A333+7</f>
        <v>46542</v>
      </c>
      <c r="B337" s="7">
        <f>WEEKDAY(Tbl_GEKA[[#This Row],[Datum_GEKA]],11)</f>
        <v>5</v>
      </c>
      <c r="C337" s="130">
        <v>3</v>
      </c>
      <c r="D337" s="131"/>
      <c r="E337" s="128" t="s">
        <v>85</v>
      </c>
      <c r="F337" s="135" t="s">
        <v>214</v>
      </c>
      <c r="G337" s="3"/>
      <c r="I337" s="4" t="str">
        <f>CONCATENATE(Tbl_GEKA[[#This Row],[Thuis]]," - ",Tbl_GEKA[[#This Row],[Uit]],"- -&gt; ",Tbl_GEKA[[#This Row],[Opmerking]])</f>
        <v xml:space="preserve">G E K A  - - -&gt; </v>
      </c>
      <c r="K337" s="5">
        <f t="shared" si="6"/>
        <v>46695</v>
      </c>
      <c r="L337" s="130">
        <f>WEEKDAY(Tbl_GEKA[[#This Row],[Datum_GEKA]],11)</f>
        <v>5</v>
      </c>
      <c r="M337" s="130">
        <v>1</v>
      </c>
      <c r="N337" s="131"/>
      <c r="O337" s="132" t="s">
        <v>85</v>
      </c>
      <c r="P337" s="131" t="s">
        <v>214</v>
      </c>
    </row>
    <row r="338" spans="1:16" x14ac:dyDescent="0.25">
      <c r="A338" s="140">
        <v>46541</v>
      </c>
      <c r="B338" s="7">
        <v>4</v>
      </c>
      <c r="C338" s="130">
        <v>5</v>
      </c>
      <c r="D338" s="131"/>
      <c r="E338" s="128" t="s">
        <v>85</v>
      </c>
      <c r="F338" s="135" t="s">
        <v>214</v>
      </c>
      <c r="G338" s="3"/>
      <c r="I338" s="4" t="str">
        <f>CONCATENATE(Tbl_GEKA[[#This Row],[Thuis]]," - ",Tbl_GEKA[[#This Row],[Uit]],"- -&gt; ",Tbl_GEKA[[#This Row],[Opmerking]])</f>
        <v xml:space="preserve">G E K A  - - -&gt; </v>
      </c>
      <c r="K338" s="5">
        <f t="shared" ref="K338:K401" si="7">K333+7</f>
        <v>46695</v>
      </c>
      <c r="L338" s="130">
        <f>WEEKDAY(Tbl_GEKA[[#This Row],[Datum_GEKA]],11)</f>
        <v>4</v>
      </c>
      <c r="M338" s="130">
        <v>2</v>
      </c>
      <c r="N338" s="131"/>
      <c r="O338" s="132" t="s">
        <v>85</v>
      </c>
      <c r="P338" s="131" t="s">
        <v>214</v>
      </c>
    </row>
    <row r="339" spans="1:16" x14ac:dyDescent="0.25">
      <c r="A339" s="140">
        <f>A335+7</f>
        <v>46549</v>
      </c>
      <c r="B339" s="7">
        <f>WEEKDAY(Tbl_GEKA[[#This Row],[Datum_GEKA]],11)</f>
        <v>5</v>
      </c>
      <c r="C339" s="130">
        <v>4</v>
      </c>
      <c r="D339" s="131"/>
      <c r="E339" s="128" t="s">
        <v>85</v>
      </c>
      <c r="F339" s="135" t="s">
        <v>214</v>
      </c>
      <c r="G339" s="3"/>
      <c r="I339" s="4" t="str">
        <f>CONCATENATE(Tbl_GEKA[[#This Row],[Thuis]]," - ",Tbl_GEKA[[#This Row],[Uit]],"- -&gt; ",Tbl_GEKA[[#This Row],[Opmerking]])</f>
        <v xml:space="preserve">G E K A  - - -&gt; </v>
      </c>
      <c r="K339" s="5">
        <f t="shared" si="7"/>
        <v>46695</v>
      </c>
      <c r="L339" s="130">
        <f>WEEKDAY(Tbl_GEKA[[#This Row],[Datum_GEKA]],11)</f>
        <v>5</v>
      </c>
      <c r="M339" s="130">
        <v>3</v>
      </c>
      <c r="N339" s="131"/>
      <c r="O339" s="132" t="s">
        <v>85</v>
      </c>
      <c r="P339" s="131" t="s">
        <v>214</v>
      </c>
    </row>
    <row r="340" spans="1:16" x14ac:dyDescent="0.25">
      <c r="A340" s="140">
        <f>A336+7</f>
        <v>46549</v>
      </c>
      <c r="B340" s="7">
        <f>WEEKDAY(Tbl_GEKA[[#This Row],[Datum_GEKA]],11)</f>
        <v>5</v>
      </c>
      <c r="C340" s="130">
        <v>1</v>
      </c>
      <c r="D340" s="131"/>
      <c r="E340" s="128" t="s">
        <v>85</v>
      </c>
      <c r="F340" s="135" t="s">
        <v>214</v>
      </c>
      <c r="G340" s="3"/>
      <c r="I340" s="4" t="str">
        <f>CONCATENATE(Tbl_GEKA[[#This Row],[Thuis]]," - ",Tbl_GEKA[[#This Row],[Uit]],"- -&gt; ",Tbl_GEKA[[#This Row],[Opmerking]])</f>
        <v xml:space="preserve">G E K A  - - -&gt; </v>
      </c>
      <c r="K340" s="5">
        <f t="shared" si="7"/>
        <v>46695</v>
      </c>
      <c r="L340" s="130">
        <f>WEEKDAY(Tbl_GEKA[[#This Row],[Datum_GEKA]],11)</f>
        <v>5</v>
      </c>
      <c r="M340" s="130">
        <v>4</v>
      </c>
      <c r="N340" s="131"/>
      <c r="O340" s="132" t="s">
        <v>85</v>
      </c>
      <c r="P340" s="131" t="s">
        <v>214</v>
      </c>
    </row>
    <row r="341" spans="1:16" x14ac:dyDescent="0.25">
      <c r="A341" s="140">
        <f>A337+7</f>
        <v>46549</v>
      </c>
      <c r="B341" s="7">
        <f>WEEKDAY(Tbl_GEKA[[#This Row],[Datum_GEKA]],11)</f>
        <v>5</v>
      </c>
      <c r="C341" s="130">
        <v>2</v>
      </c>
      <c r="D341" s="131"/>
      <c r="E341" s="128" t="s">
        <v>85</v>
      </c>
      <c r="F341" s="135" t="s">
        <v>214</v>
      </c>
      <c r="G341" s="3"/>
      <c r="I341" s="4" t="str">
        <f>CONCATENATE(Tbl_GEKA[[#This Row],[Thuis]]," - ",Tbl_GEKA[[#This Row],[Uit]],"- -&gt; ",Tbl_GEKA[[#This Row],[Opmerking]])</f>
        <v xml:space="preserve">G E K A  - - -&gt; </v>
      </c>
      <c r="K341" s="5">
        <f t="shared" si="7"/>
        <v>46695</v>
      </c>
      <c r="L341" s="130">
        <f>WEEKDAY(Tbl_GEKA[[#This Row],[Datum_GEKA]],11)</f>
        <v>5</v>
      </c>
      <c r="M341" s="130">
        <v>5</v>
      </c>
      <c r="N341" s="131"/>
      <c r="O341" s="132" t="s">
        <v>85</v>
      </c>
      <c r="P341" s="131" t="s">
        <v>214</v>
      </c>
    </row>
    <row r="342" spans="1:16" x14ac:dyDescent="0.25">
      <c r="A342" s="140">
        <f>A338+7</f>
        <v>46548</v>
      </c>
      <c r="B342" s="7">
        <f>WEEKDAY(Tbl_GEKA[[#This Row],[Datum_GEKA]],11)</f>
        <v>4</v>
      </c>
      <c r="C342" s="130">
        <v>3</v>
      </c>
      <c r="D342" s="131"/>
      <c r="E342" s="128" t="s">
        <v>85</v>
      </c>
      <c r="F342" s="135" t="s">
        <v>214</v>
      </c>
      <c r="G342" s="3"/>
      <c r="I342" s="4" t="str">
        <f>CONCATENATE(Tbl_GEKA[[#This Row],[Thuis]]," - ",Tbl_GEKA[[#This Row],[Uit]],"- -&gt; ",Tbl_GEKA[[#This Row],[Opmerking]])</f>
        <v xml:space="preserve">G E K A  - - -&gt; </v>
      </c>
      <c r="K342" s="5">
        <f t="shared" si="7"/>
        <v>46702</v>
      </c>
      <c r="L342" s="130">
        <f>WEEKDAY(Tbl_GEKA[[#This Row],[Datum_GEKA]],11)</f>
        <v>4</v>
      </c>
      <c r="M342" s="130">
        <v>1</v>
      </c>
      <c r="N342" s="131"/>
      <c r="O342" s="132" t="s">
        <v>85</v>
      </c>
      <c r="P342" s="131" t="s">
        <v>214</v>
      </c>
    </row>
    <row r="343" spans="1:16" x14ac:dyDescent="0.25">
      <c r="A343" s="140">
        <v>46548</v>
      </c>
      <c r="B343" s="7">
        <v>4</v>
      </c>
      <c r="C343" s="130">
        <v>5</v>
      </c>
      <c r="D343" s="131"/>
      <c r="E343" s="128" t="s">
        <v>85</v>
      </c>
      <c r="F343" s="135" t="s">
        <v>214</v>
      </c>
      <c r="G343" s="3"/>
      <c r="I343" s="4" t="str">
        <f>CONCATENATE(Tbl_GEKA[[#This Row],[Thuis]]," - ",Tbl_GEKA[[#This Row],[Uit]],"- -&gt; ",Tbl_GEKA[[#This Row],[Opmerking]])</f>
        <v xml:space="preserve">G E K A  - - -&gt; </v>
      </c>
      <c r="K343" s="5">
        <f t="shared" si="7"/>
        <v>46702</v>
      </c>
      <c r="L343" s="130">
        <f>WEEKDAY(Tbl_GEKA[[#This Row],[Datum_GEKA]],11)</f>
        <v>4</v>
      </c>
      <c r="M343" s="130">
        <v>2</v>
      </c>
      <c r="N343" s="131"/>
      <c r="O343" s="132" t="s">
        <v>85</v>
      </c>
      <c r="P343" s="131" t="s">
        <v>214</v>
      </c>
    </row>
    <row r="344" spans="1:16" x14ac:dyDescent="0.25">
      <c r="A344" s="142">
        <v>46549</v>
      </c>
      <c r="B344" s="7">
        <f>WEEKDAY(Tbl_GEKA[[#This Row],[Datum_GEKA]],11)</f>
        <v>5</v>
      </c>
      <c r="C344" s="130">
        <v>5</v>
      </c>
      <c r="D344" s="131"/>
      <c r="E344" s="128" t="s">
        <v>85</v>
      </c>
      <c r="F344" s="135" t="s">
        <v>848</v>
      </c>
      <c r="G344" s="3" t="s">
        <v>849</v>
      </c>
      <c r="I344" s="4" t="str">
        <f>CONCATENATE(Tbl_GEKA[[#This Row],[Thuis]]," - ",Tbl_GEKA[[#This Row],[Uit]],"- -&gt; ",Tbl_GEKA[[#This Row],[Opmerking]])</f>
        <v xml:space="preserve">Les  -  - - Privé- -&gt; </v>
      </c>
      <c r="K344" s="5">
        <f t="shared" si="7"/>
        <v>46702</v>
      </c>
      <c r="L344" s="130">
        <f>WEEKDAY(Tbl_GEKA[[#This Row],[Datum_GEKA]],11)</f>
        <v>5</v>
      </c>
      <c r="M344" s="130">
        <v>3</v>
      </c>
      <c r="N344" s="131"/>
      <c r="O344" s="132" t="s">
        <v>85</v>
      </c>
      <c r="P344" s="131" t="s">
        <v>214</v>
      </c>
    </row>
    <row r="345" spans="1:16" x14ac:dyDescent="0.25">
      <c r="A345" s="142">
        <v>46549</v>
      </c>
      <c r="B345" s="7">
        <f>WEEKDAY(Tbl_GEKA[[#This Row],[Datum_GEKA]],11)</f>
        <v>5</v>
      </c>
      <c r="C345" s="130">
        <v>4</v>
      </c>
      <c r="D345" s="131"/>
      <c r="E345" s="128" t="s">
        <v>85</v>
      </c>
      <c r="F345" s="135" t="s">
        <v>848</v>
      </c>
      <c r="G345" s="3" t="s">
        <v>849</v>
      </c>
      <c r="I345" s="4" t="str">
        <f>CONCATENATE(Tbl_GEKA[[#This Row],[Thuis]]," - ",Tbl_GEKA[[#This Row],[Uit]],"- -&gt; ",Tbl_GEKA[[#This Row],[Opmerking]])</f>
        <v xml:space="preserve">Les  -  - - Privé- -&gt; </v>
      </c>
      <c r="K345" s="5">
        <f t="shared" si="7"/>
        <v>46702</v>
      </c>
      <c r="L345" s="130">
        <f>WEEKDAY(Tbl_GEKA[[#This Row],[Datum_GEKA]],11)</f>
        <v>5</v>
      </c>
      <c r="M345" s="130">
        <v>4</v>
      </c>
      <c r="N345" s="131"/>
      <c r="O345" s="132" t="s">
        <v>85</v>
      </c>
      <c r="P345" s="131" t="s">
        <v>214</v>
      </c>
    </row>
    <row r="346" spans="1:16" x14ac:dyDescent="0.25">
      <c r="A346" s="142">
        <v>46549</v>
      </c>
      <c r="B346" s="7">
        <f>WEEKDAY(Tbl_GEKA[[#This Row],[Datum_GEKA]],11)</f>
        <v>5</v>
      </c>
      <c r="C346" s="130">
        <v>3</v>
      </c>
      <c r="D346" s="131"/>
      <c r="E346" s="128" t="s">
        <v>85</v>
      </c>
      <c r="F346" s="135" t="s">
        <v>848</v>
      </c>
      <c r="G346" s="3" t="s">
        <v>849</v>
      </c>
      <c r="I346" s="4" t="str">
        <f>CONCATENATE(Tbl_GEKA[[#This Row],[Thuis]]," - ",Tbl_GEKA[[#This Row],[Uit]],"- -&gt; ",Tbl_GEKA[[#This Row],[Opmerking]])</f>
        <v xml:space="preserve">Les  -  - - Privé- -&gt; </v>
      </c>
      <c r="K346" s="5">
        <f t="shared" si="7"/>
        <v>46702</v>
      </c>
      <c r="L346" s="130">
        <f>WEEKDAY(Tbl_GEKA[[#This Row],[Datum_GEKA]],11)</f>
        <v>5</v>
      </c>
      <c r="M346" s="130">
        <v>5</v>
      </c>
      <c r="N346" s="131"/>
      <c r="O346" s="132" t="s">
        <v>85</v>
      </c>
      <c r="P346" s="131" t="s">
        <v>214</v>
      </c>
    </row>
    <row r="347" spans="1:16" x14ac:dyDescent="0.25">
      <c r="A347" s="140">
        <f>A343+7</f>
        <v>46555</v>
      </c>
      <c r="B347" s="7">
        <f>WEEKDAY(Tbl_GEKA[[#This Row],[Datum_GEKA]],11)</f>
        <v>4</v>
      </c>
      <c r="C347" s="130">
        <v>4</v>
      </c>
      <c r="D347" s="131"/>
      <c r="E347" s="128" t="s">
        <v>85</v>
      </c>
      <c r="F347" s="135" t="s">
        <v>214</v>
      </c>
      <c r="G347" s="3"/>
      <c r="I347" s="4" t="str">
        <f>CONCATENATE(Tbl_GEKA[[#This Row],[Thuis]]," - ",Tbl_GEKA[[#This Row],[Uit]],"- -&gt; ",Tbl_GEKA[[#This Row],[Opmerking]])</f>
        <v xml:space="preserve">G E K A  - - -&gt; </v>
      </c>
      <c r="K347" s="5">
        <f t="shared" si="7"/>
        <v>46709</v>
      </c>
      <c r="L347" s="130">
        <f>WEEKDAY(Tbl_GEKA[[#This Row],[Datum_GEKA]],11)</f>
        <v>4</v>
      </c>
      <c r="M347" s="130">
        <v>1</v>
      </c>
      <c r="N347" s="131"/>
      <c r="O347" s="132" t="s">
        <v>85</v>
      </c>
      <c r="P347" s="131" t="s">
        <v>214</v>
      </c>
    </row>
    <row r="348" spans="1:16" x14ac:dyDescent="0.25">
      <c r="A348" s="140">
        <f>A344+7</f>
        <v>46556</v>
      </c>
      <c r="B348" s="7">
        <f>WEEKDAY(Tbl_GEKA[[#This Row],[Datum_GEKA]],11)</f>
        <v>5</v>
      </c>
      <c r="C348" s="130">
        <v>1</v>
      </c>
      <c r="D348" s="131"/>
      <c r="E348" s="128" t="s">
        <v>85</v>
      </c>
      <c r="F348" s="135" t="s">
        <v>214</v>
      </c>
      <c r="G348" s="3"/>
      <c r="I348" s="4" t="str">
        <f>CONCATENATE(Tbl_GEKA[[#This Row],[Thuis]]," - ",Tbl_GEKA[[#This Row],[Uit]],"- -&gt; ",Tbl_GEKA[[#This Row],[Opmerking]])</f>
        <v xml:space="preserve">G E K A  - - -&gt; </v>
      </c>
      <c r="K348" s="5">
        <f t="shared" si="7"/>
        <v>46709</v>
      </c>
      <c r="L348" s="130">
        <f>WEEKDAY(Tbl_GEKA[[#This Row],[Datum_GEKA]],11)</f>
        <v>5</v>
      </c>
      <c r="M348" s="130">
        <v>2</v>
      </c>
      <c r="N348" s="131"/>
      <c r="O348" s="132" t="s">
        <v>85</v>
      </c>
      <c r="P348" s="131" t="s">
        <v>214</v>
      </c>
    </row>
    <row r="349" spans="1:16" x14ac:dyDescent="0.25">
      <c r="A349" s="140">
        <f>A345+7</f>
        <v>46556</v>
      </c>
      <c r="B349" s="7">
        <f>WEEKDAY(Tbl_GEKA[[#This Row],[Datum_GEKA]],11)</f>
        <v>5</v>
      </c>
      <c r="C349" s="130">
        <v>2</v>
      </c>
      <c r="D349" s="131"/>
      <c r="E349" s="128" t="s">
        <v>85</v>
      </c>
      <c r="F349" s="135" t="s">
        <v>214</v>
      </c>
      <c r="G349" s="3"/>
      <c r="I349" s="4" t="str">
        <f>CONCATENATE(Tbl_GEKA[[#This Row],[Thuis]]," - ",Tbl_GEKA[[#This Row],[Uit]],"- -&gt; ",Tbl_GEKA[[#This Row],[Opmerking]])</f>
        <v xml:space="preserve">G E K A  - - -&gt; </v>
      </c>
      <c r="K349" s="5">
        <f t="shared" si="7"/>
        <v>46709</v>
      </c>
      <c r="L349" s="130">
        <f>WEEKDAY(Tbl_GEKA[[#This Row],[Datum_GEKA]],11)</f>
        <v>5</v>
      </c>
      <c r="M349" s="130">
        <v>3</v>
      </c>
      <c r="N349" s="131"/>
      <c r="O349" s="132" t="s">
        <v>85</v>
      </c>
      <c r="P349" s="131" t="s">
        <v>214</v>
      </c>
    </row>
    <row r="350" spans="1:16" x14ac:dyDescent="0.25">
      <c r="A350" s="140">
        <f>A346+7</f>
        <v>46556</v>
      </c>
      <c r="B350" s="7">
        <f>WEEKDAY(Tbl_GEKA[[#This Row],[Datum_GEKA]],11)</f>
        <v>5</v>
      </c>
      <c r="C350" s="130">
        <v>3</v>
      </c>
      <c r="D350" s="131"/>
      <c r="E350" s="128" t="s">
        <v>85</v>
      </c>
      <c r="F350" s="135" t="s">
        <v>214</v>
      </c>
      <c r="G350" s="3"/>
      <c r="I350" s="4" t="str">
        <f>CONCATENATE(Tbl_GEKA[[#This Row],[Thuis]]," - ",Tbl_GEKA[[#This Row],[Uit]],"- -&gt; ",Tbl_GEKA[[#This Row],[Opmerking]])</f>
        <v xml:space="preserve">G E K A  - - -&gt; </v>
      </c>
      <c r="K350" s="5">
        <f t="shared" si="7"/>
        <v>46709</v>
      </c>
      <c r="L350" s="130">
        <f>WEEKDAY(Tbl_GEKA[[#This Row],[Datum_GEKA]],11)</f>
        <v>5</v>
      </c>
      <c r="M350" s="130">
        <v>4</v>
      </c>
      <c r="N350" s="131"/>
      <c r="O350" s="132" t="s">
        <v>85</v>
      </c>
      <c r="P350" s="131" t="s">
        <v>214</v>
      </c>
    </row>
    <row r="351" spans="1:16" x14ac:dyDescent="0.25">
      <c r="A351" s="140">
        <v>46555</v>
      </c>
      <c r="B351" s="7">
        <v>4</v>
      </c>
      <c r="C351" s="130">
        <v>5</v>
      </c>
      <c r="D351" s="131"/>
      <c r="E351" s="128" t="s">
        <v>85</v>
      </c>
      <c r="F351" s="135" t="s">
        <v>214</v>
      </c>
      <c r="G351" s="3"/>
      <c r="I351" s="4" t="str">
        <f>CONCATENATE(Tbl_GEKA[[#This Row],[Thuis]]," - ",Tbl_GEKA[[#This Row],[Uit]],"- -&gt; ",Tbl_GEKA[[#This Row],[Opmerking]])</f>
        <v xml:space="preserve">G E K A  - - -&gt; </v>
      </c>
      <c r="K351" s="5">
        <f t="shared" si="7"/>
        <v>46709</v>
      </c>
      <c r="L351" s="130">
        <f>WEEKDAY(Tbl_GEKA[[#This Row],[Datum_GEKA]],11)</f>
        <v>4</v>
      </c>
      <c r="M351" s="130">
        <v>5</v>
      </c>
      <c r="N351" s="131"/>
      <c r="O351" s="132" t="s">
        <v>85</v>
      </c>
      <c r="P351" s="131" t="s">
        <v>214</v>
      </c>
    </row>
    <row r="352" spans="1:16" x14ac:dyDescent="0.25">
      <c r="A352" s="140">
        <f>A348+7</f>
        <v>46563</v>
      </c>
      <c r="B352" s="7">
        <f>WEEKDAY(Tbl_GEKA[[#This Row],[Datum_GEKA]],11)</f>
        <v>5</v>
      </c>
      <c r="C352" s="130">
        <v>4</v>
      </c>
      <c r="D352" s="131"/>
      <c r="E352" s="128" t="s">
        <v>85</v>
      </c>
      <c r="F352" s="135" t="s">
        <v>214</v>
      </c>
      <c r="G352" s="3"/>
      <c r="I352" s="4" t="str">
        <f>CONCATENATE(Tbl_GEKA[[#This Row],[Thuis]]," - ",Tbl_GEKA[[#This Row],[Uit]],"- -&gt; ",Tbl_GEKA[[#This Row],[Opmerking]])</f>
        <v xml:space="preserve">G E K A  - - -&gt; </v>
      </c>
      <c r="K352" s="5">
        <f t="shared" si="7"/>
        <v>46716</v>
      </c>
      <c r="L352" s="130">
        <f>WEEKDAY(Tbl_GEKA[[#This Row],[Datum_GEKA]],11)</f>
        <v>5</v>
      </c>
      <c r="M352" s="130">
        <v>1</v>
      </c>
      <c r="N352" s="131"/>
      <c r="O352" s="132" t="s">
        <v>85</v>
      </c>
      <c r="P352" s="131" t="s">
        <v>214</v>
      </c>
    </row>
    <row r="353" spans="1:16" x14ac:dyDescent="0.25">
      <c r="A353" s="140">
        <f>A349+7</f>
        <v>46563</v>
      </c>
      <c r="B353" s="7">
        <f>WEEKDAY(Tbl_GEKA[[#This Row],[Datum_GEKA]],11)</f>
        <v>5</v>
      </c>
      <c r="C353" s="130">
        <v>1</v>
      </c>
      <c r="D353" s="131"/>
      <c r="E353" s="128" t="s">
        <v>85</v>
      </c>
      <c r="F353" s="135" t="s">
        <v>214</v>
      </c>
      <c r="G353" s="3"/>
      <c r="I353" s="4" t="str">
        <f>CONCATENATE(Tbl_GEKA[[#This Row],[Thuis]]," - ",Tbl_GEKA[[#This Row],[Uit]],"- -&gt; ",Tbl_GEKA[[#This Row],[Opmerking]])</f>
        <v xml:space="preserve">G E K A  - - -&gt; </v>
      </c>
      <c r="K353" s="5">
        <f t="shared" si="7"/>
        <v>46716</v>
      </c>
      <c r="L353" s="130">
        <f>WEEKDAY(Tbl_GEKA[[#This Row],[Datum_GEKA]],11)</f>
        <v>5</v>
      </c>
      <c r="M353" s="130">
        <v>2</v>
      </c>
      <c r="N353" s="131"/>
      <c r="O353" s="132" t="s">
        <v>85</v>
      </c>
      <c r="P353" s="131" t="s">
        <v>214</v>
      </c>
    </row>
    <row r="354" spans="1:16" x14ac:dyDescent="0.25">
      <c r="A354" s="140">
        <f>A350+7</f>
        <v>46563</v>
      </c>
      <c r="B354" s="7">
        <f>WEEKDAY(Tbl_GEKA[[#This Row],[Datum_GEKA]],11)</f>
        <v>5</v>
      </c>
      <c r="C354" s="130">
        <v>2</v>
      </c>
      <c r="D354" s="131"/>
      <c r="E354" s="128" t="s">
        <v>85</v>
      </c>
      <c r="F354" s="135" t="s">
        <v>214</v>
      </c>
      <c r="G354" s="3"/>
      <c r="I354" s="4" t="str">
        <f>CONCATENATE(Tbl_GEKA[[#This Row],[Thuis]]," - ",Tbl_GEKA[[#This Row],[Uit]],"- -&gt; ",Tbl_GEKA[[#This Row],[Opmerking]])</f>
        <v xml:space="preserve">G E K A  - - -&gt; </v>
      </c>
      <c r="K354" s="5">
        <f t="shared" si="7"/>
        <v>46716</v>
      </c>
      <c r="L354" s="130">
        <f>WEEKDAY(Tbl_GEKA[[#This Row],[Datum_GEKA]],11)</f>
        <v>5</v>
      </c>
      <c r="M354" s="130">
        <v>3</v>
      </c>
      <c r="N354" s="131"/>
      <c r="O354" s="132" t="s">
        <v>85</v>
      </c>
      <c r="P354" s="131" t="s">
        <v>214</v>
      </c>
    </row>
    <row r="355" spans="1:16" x14ac:dyDescent="0.25">
      <c r="A355" s="140">
        <f>A351+7</f>
        <v>46562</v>
      </c>
      <c r="B355" s="7">
        <f>WEEKDAY(Tbl_GEKA[[#This Row],[Datum_GEKA]],11)</f>
        <v>4</v>
      </c>
      <c r="C355" s="130">
        <v>3</v>
      </c>
      <c r="D355" s="131"/>
      <c r="E355" s="128" t="s">
        <v>85</v>
      </c>
      <c r="F355" s="135" t="s">
        <v>214</v>
      </c>
      <c r="G355" s="3"/>
      <c r="I355" s="4" t="str">
        <f>CONCATENATE(Tbl_GEKA[[#This Row],[Thuis]]," - ",Tbl_GEKA[[#This Row],[Uit]],"- -&gt; ",Tbl_GEKA[[#This Row],[Opmerking]])</f>
        <v xml:space="preserve">G E K A  - - -&gt; </v>
      </c>
      <c r="K355" s="5">
        <f t="shared" si="7"/>
        <v>46716</v>
      </c>
      <c r="L355" s="130">
        <f>WEEKDAY(Tbl_GEKA[[#This Row],[Datum_GEKA]],11)</f>
        <v>4</v>
      </c>
      <c r="M355" s="130">
        <v>4</v>
      </c>
      <c r="N355" s="131"/>
      <c r="O355" s="132" t="s">
        <v>85</v>
      </c>
      <c r="P355" s="131" t="s">
        <v>214</v>
      </c>
    </row>
    <row r="356" spans="1:16" x14ac:dyDescent="0.25">
      <c r="A356" s="140">
        <v>46562</v>
      </c>
      <c r="B356" s="7">
        <v>4</v>
      </c>
      <c r="C356" s="130">
        <v>5</v>
      </c>
      <c r="D356" s="131"/>
      <c r="E356" s="128" t="s">
        <v>85</v>
      </c>
      <c r="F356" s="135" t="s">
        <v>214</v>
      </c>
      <c r="G356" s="3"/>
      <c r="I356" s="4" t="str">
        <f>CONCATENATE(Tbl_GEKA[[#This Row],[Thuis]]," - ",Tbl_GEKA[[#This Row],[Uit]],"- -&gt; ",Tbl_GEKA[[#This Row],[Opmerking]])</f>
        <v xml:space="preserve">G E K A  - - -&gt; </v>
      </c>
      <c r="K356" s="5">
        <f t="shared" si="7"/>
        <v>46716</v>
      </c>
      <c r="L356" s="130">
        <f>WEEKDAY(Tbl_GEKA[[#This Row],[Datum_GEKA]],11)</f>
        <v>4</v>
      </c>
      <c r="M356" s="130">
        <v>5</v>
      </c>
      <c r="N356" s="131"/>
      <c r="O356" s="132" t="s">
        <v>85</v>
      </c>
      <c r="P356" s="131" t="s">
        <v>214</v>
      </c>
    </row>
    <row r="357" spans="1:16" x14ac:dyDescent="0.25">
      <c r="A357" s="140">
        <f>A353+7</f>
        <v>46570</v>
      </c>
      <c r="B357" s="7">
        <f>WEEKDAY(Tbl_GEKA[[#This Row],[Datum_GEKA]],11)</f>
        <v>5</v>
      </c>
      <c r="C357" s="130">
        <v>4</v>
      </c>
      <c r="D357" s="131"/>
      <c r="E357" s="128" t="s">
        <v>85</v>
      </c>
      <c r="F357" s="135" t="s">
        <v>214</v>
      </c>
      <c r="G357" s="3"/>
      <c r="I357" s="4" t="str">
        <f>CONCATENATE(Tbl_GEKA[[#This Row],[Thuis]]," - ",Tbl_GEKA[[#This Row],[Uit]],"- -&gt; ",Tbl_GEKA[[#This Row],[Opmerking]])</f>
        <v xml:space="preserve">G E K A  - - -&gt; </v>
      </c>
      <c r="K357" s="5">
        <f t="shared" si="7"/>
        <v>46723</v>
      </c>
      <c r="L357" s="130">
        <f>WEEKDAY(Tbl_GEKA[[#This Row],[Datum_GEKA]],11)</f>
        <v>5</v>
      </c>
      <c r="M357" s="130">
        <v>1</v>
      </c>
      <c r="N357" s="131"/>
      <c r="O357" s="132" t="s">
        <v>85</v>
      </c>
      <c r="P357" s="131" t="s">
        <v>214</v>
      </c>
    </row>
    <row r="358" spans="1:16" x14ac:dyDescent="0.25">
      <c r="A358" s="140">
        <f>A354+7</f>
        <v>46570</v>
      </c>
      <c r="B358" s="7">
        <f>WEEKDAY(Tbl_GEKA[[#This Row],[Datum_GEKA]],11)</f>
        <v>5</v>
      </c>
      <c r="C358" s="130">
        <v>1</v>
      </c>
      <c r="D358" s="131"/>
      <c r="E358" s="128" t="s">
        <v>85</v>
      </c>
      <c r="F358" s="135" t="s">
        <v>214</v>
      </c>
      <c r="G358" s="3"/>
      <c r="I358" s="4" t="str">
        <f>CONCATENATE(Tbl_GEKA[[#This Row],[Thuis]]," - ",Tbl_GEKA[[#This Row],[Uit]],"- -&gt; ",Tbl_GEKA[[#This Row],[Opmerking]])</f>
        <v xml:space="preserve">G E K A  - - -&gt; </v>
      </c>
      <c r="K358" s="5">
        <f t="shared" si="7"/>
        <v>46723</v>
      </c>
      <c r="L358" s="130">
        <f>WEEKDAY(Tbl_GEKA[[#This Row],[Datum_GEKA]],11)</f>
        <v>5</v>
      </c>
      <c r="M358" s="130">
        <v>2</v>
      </c>
      <c r="N358" s="131"/>
      <c r="O358" s="132" t="s">
        <v>85</v>
      </c>
      <c r="P358" s="131" t="s">
        <v>214</v>
      </c>
    </row>
    <row r="359" spans="1:16" x14ac:dyDescent="0.25">
      <c r="A359" s="140">
        <f>A355+7</f>
        <v>46569</v>
      </c>
      <c r="B359" s="7">
        <f>WEEKDAY(Tbl_GEKA[[#This Row],[Datum_GEKA]],11)</f>
        <v>4</v>
      </c>
      <c r="C359" s="130">
        <v>2</v>
      </c>
      <c r="D359" s="131"/>
      <c r="E359" s="128" t="s">
        <v>85</v>
      </c>
      <c r="F359" s="135" t="s">
        <v>214</v>
      </c>
      <c r="G359" s="3"/>
      <c r="I359" s="4" t="str">
        <f>CONCATENATE(Tbl_GEKA[[#This Row],[Thuis]]," - ",Tbl_GEKA[[#This Row],[Uit]],"- -&gt; ",Tbl_GEKA[[#This Row],[Opmerking]])</f>
        <v xml:space="preserve">G E K A  - - -&gt; </v>
      </c>
      <c r="K359" s="5">
        <f t="shared" si="7"/>
        <v>46723</v>
      </c>
      <c r="L359" s="130">
        <f>WEEKDAY(Tbl_GEKA[[#This Row],[Datum_GEKA]],11)</f>
        <v>4</v>
      </c>
      <c r="M359" s="130">
        <v>3</v>
      </c>
      <c r="N359" s="131"/>
      <c r="O359" s="132" t="s">
        <v>85</v>
      </c>
      <c r="P359" s="131" t="s">
        <v>214</v>
      </c>
    </row>
    <row r="360" spans="1:16" x14ac:dyDescent="0.25">
      <c r="A360" s="140">
        <f>A356+7</f>
        <v>46569</v>
      </c>
      <c r="B360" s="7">
        <f>WEEKDAY(Tbl_GEKA[[#This Row],[Datum_GEKA]],11)</f>
        <v>4</v>
      </c>
      <c r="C360" s="130">
        <v>3</v>
      </c>
      <c r="D360" s="131"/>
      <c r="E360" s="128" t="s">
        <v>85</v>
      </c>
      <c r="F360" s="135" t="s">
        <v>214</v>
      </c>
      <c r="G360" s="3"/>
      <c r="I360" s="4" t="str">
        <f>CONCATENATE(Tbl_GEKA[[#This Row],[Thuis]]," - ",Tbl_GEKA[[#This Row],[Uit]],"- -&gt; ",Tbl_GEKA[[#This Row],[Opmerking]])</f>
        <v xml:space="preserve">G E K A  - - -&gt; </v>
      </c>
      <c r="K360" s="5">
        <f t="shared" si="7"/>
        <v>46723</v>
      </c>
      <c r="L360" s="130">
        <f>WEEKDAY(Tbl_GEKA[[#This Row],[Datum_GEKA]],11)</f>
        <v>4</v>
      </c>
      <c r="M360" s="130">
        <v>4</v>
      </c>
      <c r="N360" s="131"/>
      <c r="O360" s="132" t="s">
        <v>85</v>
      </c>
      <c r="P360" s="131" t="s">
        <v>214</v>
      </c>
    </row>
    <row r="361" spans="1:16" x14ac:dyDescent="0.25">
      <c r="A361" s="140">
        <v>46569</v>
      </c>
      <c r="B361" s="7">
        <v>4</v>
      </c>
      <c r="C361" s="130">
        <v>5</v>
      </c>
      <c r="D361" s="131"/>
      <c r="E361" s="128" t="s">
        <v>85</v>
      </c>
      <c r="F361" s="135" t="s">
        <v>214</v>
      </c>
      <c r="G361" s="3"/>
      <c r="I361" s="4" t="str">
        <f>CONCATENATE(Tbl_GEKA[[#This Row],[Thuis]]," - ",Tbl_GEKA[[#This Row],[Uit]],"- -&gt; ",Tbl_GEKA[[#This Row],[Opmerking]])</f>
        <v xml:space="preserve">G E K A  - - -&gt; </v>
      </c>
      <c r="K361" s="5">
        <f t="shared" si="7"/>
        <v>46723</v>
      </c>
      <c r="L361" s="130">
        <f>WEEKDAY(Tbl_GEKA[[#This Row],[Datum_GEKA]],11)</f>
        <v>4</v>
      </c>
      <c r="M361" s="130">
        <v>5</v>
      </c>
      <c r="N361" s="131"/>
      <c r="O361" s="132" t="s">
        <v>85</v>
      </c>
      <c r="P361" s="131" t="s">
        <v>214</v>
      </c>
    </row>
    <row r="362" spans="1:16" x14ac:dyDescent="0.25">
      <c r="A362" s="140">
        <f>A358+7</f>
        <v>46577</v>
      </c>
      <c r="B362" s="7">
        <f>WEEKDAY(Tbl_GEKA[[#This Row],[Datum_GEKA]],11)</f>
        <v>5</v>
      </c>
      <c r="C362" s="130">
        <v>4</v>
      </c>
      <c r="D362" s="131"/>
      <c r="E362" s="128" t="s">
        <v>85</v>
      </c>
      <c r="F362" s="135" t="s">
        <v>214</v>
      </c>
      <c r="G362" s="3"/>
      <c r="I362" s="4" t="str">
        <f>CONCATENATE(Tbl_GEKA[[#This Row],[Thuis]]," - ",Tbl_GEKA[[#This Row],[Uit]],"- -&gt; ",Tbl_GEKA[[#This Row],[Opmerking]])</f>
        <v xml:space="preserve">G E K A  - - -&gt; </v>
      </c>
      <c r="K362" s="5">
        <f t="shared" si="7"/>
        <v>46730</v>
      </c>
      <c r="L362" s="130">
        <f>WEEKDAY(Tbl_GEKA[[#This Row],[Datum_GEKA]],11)</f>
        <v>5</v>
      </c>
      <c r="M362" s="130">
        <v>1</v>
      </c>
      <c r="N362" s="131"/>
      <c r="O362" s="132" t="s">
        <v>85</v>
      </c>
      <c r="P362" s="131" t="s">
        <v>214</v>
      </c>
    </row>
    <row r="363" spans="1:16" x14ac:dyDescent="0.25">
      <c r="A363" s="140">
        <f>A359+7</f>
        <v>46576</v>
      </c>
      <c r="B363" s="7">
        <f>WEEKDAY(Tbl_GEKA[[#This Row],[Datum_GEKA]],11)</f>
        <v>4</v>
      </c>
      <c r="C363" s="130">
        <v>1</v>
      </c>
      <c r="D363" s="131"/>
      <c r="E363" s="128" t="s">
        <v>85</v>
      </c>
      <c r="F363" s="135" t="s">
        <v>214</v>
      </c>
      <c r="G363" s="3"/>
      <c r="I363" s="4" t="str">
        <f>CONCATENATE(Tbl_GEKA[[#This Row],[Thuis]]," - ",Tbl_GEKA[[#This Row],[Uit]],"- -&gt; ",Tbl_GEKA[[#This Row],[Opmerking]])</f>
        <v xml:space="preserve">G E K A  - - -&gt; </v>
      </c>
      <c r="K363" s="5">
        <f t="shared" si="7"/>
        <v>46730</v>
      </c>
      <c r="L363" s="130">
        <f>WEEKDAY(Tbl_GEKA[[#This Row],[Datum_GEKA]],11)</f>
        <v>4</v>
      </c>
      <c r="M363" s="130">
        <v>2</v>
      </c>
      <c r="N363" s="131"/>
      <c r="O363" s="132" t="s">
        <v>85</v>
      </c>
      <c r="P363" s="131" t="s">
        <v>214</v>
      </c>
    </row>
    <row r="364" spans="1:16" x14ac:dyDescent="0.25">
      <c r="A364" s="140">
        <f>A360+7</f>
        <v>46576</v>
      </c>
      <c r="B364" s="7">
        <f>WEEKDAY(Tbl_GEKA[[#This Row],[Datum_GEKA]],11)</f>
        <v>4</v>
      </c>
      <c r="C364" s="130">
        <v>2</v>
      </c>
      <c r="D364" s="131"/>
      <c r="E364" s="128" t="s">
        <v>85</v>
      </c>
      <c r="F364" s="135" t="s">
        <v>214</v>
      </c>
      <c r="G364" s="3"/>
      <c r="I364" s="4" t="str">
        <f>CONCATENATE(Tbl_GEKA[[#This Row],[Thuis]]," - ",Tbl_GEKA[[#This Row],[Uit]],"- -&gt; ",Tbl_GEKA[[#This Row],[Opmerking]])</f>
        <v xml:space="preserve">G E K A  - - -&gt; </v>
      </c>
      <c r="K364" s="5">
        <f t="shared" si="7"/>
        <v>46730</v>
      </c>
      <c r="L364" s="130">
        <f>WEEKDAY(Tbl_GEKA[[#This Row],[Datum_GEKA]],11)</f>
        <v>4</v>
      </c>
      <c r="M364" s="130">
        <v>3</v>
      </c>
      <c r="N364" s="131"/>
      <c r="O364" s="132" t="s">
        <v>85</v>
      </c>
      <c r="P364" s="131" t="s">
        <v>214</v>
      </c>
    </row>
    <row r="365" spans="1:16" x14ac:dyDescent="0.25">
      <c r="A365" s="140">
        <f>A361+7</f>
        <v>46576</v>
      </c>
      <c r="B365" s="7">
        <f>WEEKDAY(Tbl_GEKA[[#This Row],[Datum_GEKA]],11)</f>
        <v>4</v>
      </c>
      <c r="C365" s="130">
        <v>3</v>
      </c>
      <c r="D365" s="131"/>
      <c r="E365" s="128" t="s">
        <v>85</v>
      </c>
      <c r="F365" s="135" t="s">
        <v>214</v>
      </c>
      <c r="G365" s="3"/>
      <c r="I365" s="4" t="str">
        <f>CONCATENATE(Tbl_GEKA[[#This Row],[Thuis]]," - ",Tbl_GEKA[[#This Row],[Uit]],"- -&gt; ",Tbl_GEKA[[#This Row],[Opmerking]])</f>
        <v xml:space="preserve">G E K A  - - -&gt; </v>
      </c>
      <c r="K365" s="5">
        <f t="shared" si="7"/>
        <v>46730</v>
      </c>
      <c r="L365" s="130">
        <f>WEEKDAY(Tbl_GEKA[[#This Row],[Datum_GEKA]],11)</f>
        <v>4</v>
      </c>
      <c r="M365" s="130">
        <v>4</v>
      </c>
      <c r="N365" s="131"/>
      <c r="O365" s="132" t="s">
        <v>85</v>
      </c>
      <c r="P365" s="131" t="s">
        <v>214</v>
      </c>
    </row>
    <row r="366" spans="1:16" x14ac:dyDescent="0.25">
      <c r="A366" s="140">
        <v>46576</v>
      </c>
      <c r="B366" s="7">
        <v>4</v>
      </c>
      <c r="C366" s="130">
        <v>5</v>
      </c>
      <c r="D366" s="131"/>
      <c r="E366" s="128" t="s">
        <v>85</v>
      </c>
      <c r="F366" s="135" t="s">
        <v>214</v>
      </c>
      <c r="G366" s="3"/>
      <c r="I366" s="4" t="str">
        <f>CONCATENATE(Tbl_GEKA[[#This Row],[Thuis]]," - ",Tbl_GEKA[[#This Row],[Uit]],"- -&gt; ",Tbl_GEKA[[#This Row],[Opmerking]])</f>
        <v xml:space="preserve">G E K A  - - -&gt; </v>
      </c>
      <c r="K366" s="5">
        <f t="shared" si="7"/>
        <v>46730</v>
      </c>
      <c r="L366" s="130">
        <f>WEEKDAY(Tbl_GEKA[[#This Row],[Datum_GEKA]],11)</f>
        <v>4</v>
      </c>
      <c r="M366" s="130">
        <v>5</v>
      </c>
      <c r="N366" s="131"/>
      <c r="O366" s="132" t="s">
        <v>85</v>
      </c>
      <c r="P366" s="131" t="s">
        <v>214</v>
      </c>
    </row>
    <row r="367" spans="1:16" x14ac:dyDescent="0.25">
      <c r="A367" s="140">
        <f>A363+7</f>
        <v>46583</v>
      </c>
      <c r="B367" s="7">
        <f>WEEKDAY(Tbl_GEKA[[#This Row],[Datum_GEKA]],11)</f>
        <v>4</v>
      </c>
      <c r="C367" s="130">
        <v>4</v>
      </c>
      <c r="D367" s="131"/>
      <c r="E367" s="128" t="s">
        <v>85</v>
      </c>
      <c r="F367" s="135" t="s">
        <v>214</v>
      </c>
      <c r="G367" s="3"/>
      <c r="I367" s="4" t="str">
        <f>CONCATENATE(Tbl_GEKA[[#This Row],[Thuis]]," - ",Tbl_GEKA[[#This Row],[Uit]],"- -&gt; ",Tbl_GEKA[[#This Row],[Opmerking]])</f>
        <v xml:space="preserve">G E K A  - - -&gt; </v>
      </c>
      <c r="K367" s="5">
        <f t="shared" si="7"/>
        <v>46737</v>
      </c>
      <c r="L367" s="130">
        <f>WEEKDAY(Tbl_GEKA[[#This Row],[Datum_GEKA]],11)</f>
        <v>4</v>
      </c>
      <c r="M367" s="130">
        <v>1</v>
      </c>
      <c r="N367" s="131"/>
      <c r="O367" s="132" t="s">
        <v>85</v>
      </c>
      <c r="P367" s="131" t="s">
        <v>214</v>
      </c>
    </row>
    <row r="368" spans="1:16" x14ac:dyDescent="0.25">
      <c r="A368" s="140">
        <f>A364+7</f>
        <v>46583</v>
      </c>
      <c r="B368" s="7">
        <f>WEEKDAY(Tbl_GEKA[[#This Row],[Datum_GEKA]],11)</f>
        <v>4</v>
      </c>
      <c r="C368" s="130">
        <v>1</v>
      </c>
      <c r="D368" s="131"/>
      <c r="E368" s="128" t="s">
        <v>85</v>
      </c>
      <c r="F368" s="135" t="s">
        <v>214</v>
      </c>
      <c r="G368" s="3"/>
      <c r="I368" s="4" t="str">
        <f>CONCATENATE(Tbl_GEKA[[#This Row],[Thuis]]," - ",Tbl_GEKA[[#This Row],[Uit]],"- -&gt; ",Tbl_GEKA[[#This Row],[Opmerking]])</f>
        <v xml:space="preserve">G E K A  - - -&gt; </v>
      </c>
      <c r="K368" s="5">
        <f t="shared" si="7"/>
        <v>46737</v>
      </c>
      <c r="L368" s="130">
        <f>WEEKDAY(Tbl_GEKA[[#This Row],[Datum_GEKA]],11)</f>
        <v>4</v>
      </c>
      <c r="M368" s="130">
        <v>2</v>
      </c>
      <c r="N368" s="131"/>
      <c r="O368" s="132" t="s">
        <v>85</v>
      </c>
      <c r="P368" s="131" t="s">
        <v>214</v>
      </c>
    </row>
    <row r="369" spans="1:16" x14ac:dyDescent="0.25">
      <c r="A369" s="140">
        <f>A365+7</f>
        <v>46583</v>
      </c>
      <c r="B369" s="7">
        <f>WEEKDAY(Tbl_GEKA[[#This Row],[Datum_GEKA]],11)</f>
        <v>4</v>
      </c>
      <c r="C369" s="130">
        <v>2</v>
      </c>
      <c r="D369" s="131"/>
      <c r="E369" s="128" t="s">
        <v>85</v>
      </c>
      <c r="F369" s="135" t="s">
        <v>214</v>
      </c>
      <c r="G369" s="3"/>
      <c r="I369" s="4" t="str">
        <f>CONCATENATE(Tbl_GEKA[[#This Row],[Thuis]]," - ",Tbl_GEKA[[#This Row],[Uit]],"- -&gt; ",Tbl_GEKA[[#This Row],[Opmerking]])</f>
        <v xml:space="preserve">G E K A  - - -&gt; </v>
      </c>
      <c r="K369" s="5">
        <f t="shared" si="7"/>
        <v>46737</v>
      </c>
      <c r="L369" s="130">
        <f>WEEKDAY(Tbl_GEKA[[#This Row],[Datum_GEKA]],11)</f>
        <v>4</v>
      </c>
      <c r="M369" s="130">
        <v>3</v>
      </c>
      <c r="N369" s="131"/>
      <c r="O369" s="132" t="s">
        <v>85</v>
      </c>
      <c r="P369" s="131" t="s">
        <v>214</v>
      </c>
    </row>
    <row r="370" spans="1:16" x14ac:dyDescent="0.25">
      <c r="A370" s="140">
        <f>A366+7</f>
        <v>46583</v>
      </c>
      <c r="B370" s="7">
        <f>WEEKDAY(Tbl_GEKA[[#This Row],[Datum_GEKA]],11)</f>
        <v>4</v>
      </c>
      <c r="C370" s="130">
        <v>3</v>
      </c>
      <c r="D370" s="131"/>
      <c r="E370" s="128" t="s">
        <v>85</v>
      </c>
      <c r="F370" s="135" t="s">
        <v>214</v>
      </c>
      <c r="G370" s="3"/>
      <c r="I370" s="4" t="str">
        <f>CONCATENATE(Tbl_GEKA[[#This Row],[Thuis]]," - ",Tbl_GEKA[[#This Row],[Uit]],"- -&gt; ",Tbl_GEKA[[#This Row],[Opmerking]])</f>
        <v xml:space="preserve">G E K A  - - -&gt; </v>
      </c>
      <c r="K370" s="5">
        <f t="shared" si="7"/>
        <v>46737</v>
      </c>
      <c r="L370" s="130">
        <f>WEEKDAY(Tbl_GEKA[[#This Row],[Datum_GEKA]],11)</f>
        <v>4</v>
      </c>
      <c r="M370" s="130">
        <v>4</v>
      </c>
      <c r="N370" s="131"/>
      <c r="O370" s="132" t="s">
        <v>85</v>
      </c>
      <c r="P370" s="131" t="s">
        <v>214</v>
      </c>
    </row>
    <row r="371" spans="1:16" x14ac:dyDescent="0.25">
      <c r="A371" s="140">
        <v>46583</v>
      </c>
      <c r="B371" s="7">
        <v>4</v>
      </c>
      <c r="C371" s="130">
        <v>5</v>
      </c>
      <c r="D371" s="131"/>
      <c r="E371" s="128" t="s">
        <v>85</v>
      </c>
      <c r="F371" s="135" t="s">
        <v>214</v>
      </c>
      <c r="G371" s="3"/>
      <c r="I371" s="4" t="str">
        <f>CONCATENATE(Tbl_GEKA[[#This Row],[Thuis]]," - ",Tbl_GEKA[[#This Row],[Uit]],"- -&gt; ",Tbl_GEKA[[#This Row],[Opmerking]])</f>
        <v xml:space="preserve">G E K A  - - -&gt; </v>
      </c>
      <c r="K371" s="5">
        <f t="shared" si="7"/>
        <v>46737</v>
      </c>
      <c r="L371" s="130">
        <f>WEEKDAY(Tbl_GEKA[[#This Row],[Datum_GEKA]],11)</f>
        <v>4</v>
      </c>
      <c r="M371" s="130">
        <v>5</v>
      </c>
      <c r="N371" s="131"/>
      <c r="O371" s="132" t="s">
        <v>85</v>
      </c>
      <c r="P371" s="131" t="s">
        <v>214</v>
      </c>
    </row>
    <row r="372" spans="1:16" x14ac:dyDescent="0.25">
      <c r="A372" s="140">
        <f>A368+7</f>
        <v>46590</v>
      </c>
      <c r="B372" s="7">
        <f>WEEKDAY(Tbl_GEKA[[#This Row],[Datum_GEKA]],11)</f>
        <v>4</v>
      </c>
      <c r="C372" s="130">
        <v>4</v>
      </c>
      <c r="D372" s="131"/>
      <c r="E372" s="128" t="s">
        <v>85</v>
      </c>
      <c r="F372" s="135" t="s">
        <v>214</v>
      </c>
      <c r="G372" s="3"/>
      <c r="I372" s="4" t="str">
        <f>CONCATENATE(Tbl_GEKA[[#This Row],[Thuis]]," - ",Tbl_GEKA[[#This Row],[Uit]],"- -&gt; ",Tbl_GEKA[[#This Row],[Opmerking]])</f>
        <v xml:space="preserve">G E K A  - - -&gt; </v>
      </c>
      <c r="K372" s="5">
        <f t="shared" si="7"/>
        <v>46744</v>
      </c>
      <c r="L372" s="130">
        <f>WEEKDAY(Tbl_GEKA[[#This Row],[Datum_GEKA]],11)</f>
        <v>4</v>
      </c>
      <c r="M372" s="130">
        <v>1</v>
      </c>
      <c r="N372" s="131"/>
      <c r="O372" s="132" t="s">
        <v>85</v>
      </c>
      <c r="P372" s="131" t="s">
        <v>214</v>
      </c>
    </row>
    <row r="373" spans="1:16" x14ac:dyDescent="0.25">
      <c r="A373" s="140">
        <f>A369+7</f>
        <v>46590</v>
      </c>
      <c r="B373" s="7">
        <f>WEEKDAY(Tbl_GEKA[[#This Row],[Datum_GEKA]],11)</f>
        <v>4</v>
      </c>
      <c r="C373" s="130">
        <v>1</v>
      </c>
      <c r="D373" s="131"/>
      <c r="E373" s="128" t="s">
        <v>85</v>
      </c>
      <c r="F373" s="135" t="s">
        <v>214</v>
      </c>
      <c r="G373" s="3"/>
      <c r="I373" s="4" t="str">
        <f>CONCATENATE(Tbl_GEKA[[#This Row],[Thuis]]," - ",Tbl_GEKA[[#This Row],[Uit]],"- -&gt; ",Tbl_GEKA[[#This Row],[Opmerking]])</f>
        <v xml:space="preserve">G E K A  - - -&gt; </v>
      </c>
      <c r="K373" s="5">
        <f t="shared" si="7"/>
        <v>46744</v>
      </c>
      <c r="L373" s="130">
        <f>WEEKDAY(Tbl_GEKA[[#This Row],[Datum_GEKA]],11)</f>
        <v>4</v>
      </c>
      <c r="M373" s="130">
        <v>2</v>
      </c>
      <c r="N373" s="131"/>
      <c r="O373" s="132" t="s">
        <v>85</v>
      </c>
      <c r="P373" s="131" t="s">
        <v>214</v>
      </c>
    </row>
    <row r="374" spans="1:16" x14ac:dyDescent="0.25">
      <c r="A374" s="140">
        <f>A370+7</f>
        <v>46590</v>
      </c>
      <c r="B374" s="7">
        <f>WEEKDAY(Tbl_GEKA[[#This Row],[Datum_GEKA]],11)</f>
        <v>4</v>
      </c>
      <c r="C374" s="130">
        <v>2</v>
      </c>
      <c r="D374" s="131"/>
      <c r="E374" s="128" t="s">
        <v>85</v>
      </c>
      <c r="F374" s="135" t="s">
        <v>214</v>
      </c>
      <c r="G374" s="3"/>
      <c r="I374" s="4" t="str">
        <f>CONCATENATE(Tbl_GEKA[[#This Row],[Thuis]]," - ",Tbl_GEKA[[#This Row],[Uit]],"- -&gt; ",Tbl_GEKA[[#This Row],[Opmerking]])</f>
        <v xml:space="preserve">G E K A  - - -&gt; </v>
      </c>
      <c r="K374" s="5">
        <f t="shared" si="7"/>
        <v>46744</v>
      </c>
      <c r="L374" s="130">
        <f>WEEKDAY(Tbl_GEKA[[#This Row],[Datum_GEKA]],11)</f>
        <v>4</v>
      </c>
      <c r="M374" s="130">
        <v>3</v>
      </c>
      <c r="N374" s="131"/>
      <c r="O374" s="132" t="s">
        <v>85</v>
      </c>
      <c r="P374" s="131" t="s">
        <v>214</v>
      </c>
    </row>
    <row r="375" spans="1:16" x14ac:dyDescent="0.25">
      <c r="A375" s="140">
        <f>A371+7</f>
        <v>46590</v>
      </c>
      <c r="B375" s="7">
        <f>WEEKDAY(Tbl_GEKA[[#This Row],[Datum_GEKA]],11)</f>
        <v>4</v>
      </c>
      <c r="C375" s="130">
        <v>3</v>
      </c>
      <c r="D375" s="131"/>
      <c r="E375" s="128" t="s">
        <v>85</v>
      </c>
      <c r="F375" s="135" t="s">
        <v>214</v>
      </c>
      <c r="G375" s="3"/>
      <c r="I375" s="4" t="str">
        <f>CONCATENATE(Tbl_GEKA[[#This Row],[Thuis]]," - ",Tbl_GEKA[[#This Row],[Uit]],"- -&gt; ",Tbl_GEKA[[#This Row],[Opmerking]])</f>
        <v xml:space="preserve">G E K A  - - -&gt; </v>
      </c>
      <c r="K375" s="5">
        <f t="shared" si="7"/>
        <v>46744</v>
      </c>
      <c r="L375" s="130">
        <f>WEEKDAY(Tbl_GEKA[[#This Row],[Datum_GEKA]],11)</f>
        <v>4</v>
      </c>
      <c r="M375" s="130">
        <v>4</v>
      </c>
      <c r="N375" s="131"/>
      <c r="O375" s="132" t="s">
        <v>85</v>
      </c>
      <c r="P375" s="131" t="s">
        <v>214</v>
      </c>
    </row>
    <row r="376" spans="1:16" x14ac:dyDescent="0.25">
      <c r="A376" s="140">
        <v>46590</v>
      </c>
      <c r="B376" s="7">
        <v>4</v>
      </c>
      <c r="C376" s="130">
        <v>5</v>
      </c>
      <c r="D376" s="131"/>
      <c r="E376" s="128" t="s">
        <v>85</v>
      </c>
      <c r="F376" s="135" t="s">
        <v>214</v>
      </c>
      <c r="G376" s="3"/>
      <c r="I376" s="4" t="str">
        <f>CONCATENATE(Tbl_GEKA[[#This Row],[Thuis]]," - ",Tbl_GEKA[[#This Row],[Uit]],"- -&gt; ",Tbl_GEKA[[#This Row],[Opmerking]])</f>
        <v xml:space="preserve">G E K A  - - -&gt; </v>
      </c>
      <c r="K376" s="5">
        <f t="shared" si="7"/>
        <v>46744</v>
      </c>
      <c r="L376" s="130">
        <f>WEEKDAY(Tbl_GEKA[[#This Row],[Datum_GEKA]],11)</f>
        <v>4</v>
      </c>
      <c r="M376" s="130">
        <v>5</v>
      </c>
      <c r="N376" s="131"/>
      <c r="O376" s="132" t="s">
        <v>85</v>
      </c>
      <c r="P376" s="131" t="s">
        <v>214</v>
      </c>
    </row>
    <row r="377" spans="1:16" x14ac:dyDescent="0.25">
      <c r="A377" s="140">
        <f>A373+7</f>
        <v>46597</v>
      </c>
      <c r="B377" s="7">
        <f>WEEKDAY(Tbl_GEKA[[#This Row],[Datum_GEKA]],11)</f>
        <v>4</v>
      </c>
      <c r="C377" s="130">
        <v>4</v>
      </c>
      <c r="D377" s="131"/>
      <c r="E377" s="128" t="s">
        <v>85</v>
      </c>
      <c r="F377" s="135" t="s">
        <v>214</v>
      </c>
      <c r="G377" s="3"/>
      <c r="I377" s="4" t="str">
        <f>CONCATENATE(Tbl_GEKA[[#This Row],[Thuis]]," - ",Tbl_GEKA[[#This Row],[Uit]],"- -&gt; ",Tbl_GEKA[[#This Row],[Opmerking]])</f>
        <v xml:space="preserve">G E K A  - - -&gt; </v>
      </c>
      <c r="K377" s="5">
        <f t="shared" si="7"/>
        <v>46751</v>
      </c>
      <c r="L377" s="130">
        <f>WEEKDAY(Tbl_GEKA[[#This Row],[Datum_GEKA]],11)</f>
        <v>4</v>
      </c>
      <c r="M377" s="130">
        <v>1</v>
      </c>
      <c r="N377" s="131"/>
      <c r="O377" s="132" t="s">
        <v>85</v>
      </c>
      <c r="P377" s="131" t="s">
        <v>214</v>
      </c>
    </row>
    <row r="378" spans="1:16" x14ac:dyDescent="0.25">
      <c r="A378" s="140">
        <f>A374+7</f>
        <v>46597</v>
      </c>
      <c r="B378" s="7">
        <f>WEEKDAY(Tbl_GEKA[[#This Row],[Datum_GEKA]],11)</f>
        <v>4</v>
      </c>
      <c r="C378" s="130">
        <v>1</v>
      </c>
      <c r="D378" s="131"/>
      <c r="E378" s="128" t="s">
        <v>85</v>
      </c>
      <c r="F378" s="135" t="s">
        <v>214</v>
      </c>
      <c r="G378" s="3"/>
      <c r="I378" s="4" t="str">
        <f>CONCATENATE(Tbl_GEKA[[#This Row],[Thuis]]," - ",Tbl_GEKA[[#This Row],[Uit]],"- -&gt; ",Tbl_GEKA[[#This Row],[Opmerking]])</f>
        <v xml:space="preserve">G E K A  - - -&gt; </v>
      </c>
      <c r="K378" s="5">
        <f t="shared" si="7"/>
        <v>46751</v>
      </c>
      <c r="L378" s="130">
        <f>WEEKDAY(Tbl_GEKA[[#This Row],[Datum_GEKA]],11)</f>
        <v>4</v>
      </c>
      <c r="M378" s="130">
        <v>2</v>
      </c>
      <c r="N378" s="131"/>
      <c r="O378" s="132" t="s">
        <v>85</v>
      </c>
      <c r="P378" s="131" t="s">
        <v>214</v>
      </c>
    </row>
    <row r="379" spans="1:16" x14ac:dyDescent="0.25">
      <c r="A379" s="140">
        <f>A375+7</f>
        <v>46597</v>
      </c>
      <c r="B379" s="7">
        <f>WEEKDAY(Tbl_GEKA[[#This Row],[Datum_GEKA]],11)</f>
        <v>4</v>
      </c>
      <c r="C379" s="130">
        <v>2</v>
      </c>
      <c r="D379" s="131"/>
      <c r="E379" s="128" t="s">
        <v>85</v>
      </c>
      <c r="F379" s="135" t="s">
        <v>214</v>
      </c>
      <c r="G379" s="3"/>
      <c r="I379" s="4" t="str">
        <f>CONCATENATE(Tbl_GEKA[[#This Row],[Thuis]]," - ",Tbl_GEKA[[#This Row],[Uit]],"- -&gt; ",Tbl_GEKA[[#This Row],[Opmerking]])</f>
        <v xml:space="preserve">G E K A  - - -&gt; </v>
      </c>
      <c r="K379" s="5">
        <f t="shared" si="7"/>
        <v>46751</v>
      </c>
      <c r="L379" s="130">
        <f>WEEKDAY(Tbl_GEKA[[#This Row],[Datum_GEKA]],11)</f>
        <v>4</v>
      </c>
      <c r="M379" s="130">
        <v>3</v>
      </c>
      <c r="N379" s="131"/>
      <c r="O379" s="132" t="s">
        <v>85</v>
      </c>
      <c r="P379" s="131" t="s">
        <v>214</v>
      </c>
    </row>
    <row r="380" spans="1:16" x14ac:dyDescent="0.25">
      <c r="A380" s="140">
        <f>A376+7</f>
        <v>46597</v>
      </c>
      <c r="B380" s="7">
        <f>WEEKDAY(Tbl_GEKA[[#This Row],[Datum_GEKA]],11)</f>
        <v>4</v>
      </c>
      <c r="C380" s="130">
        <v>3</v>
      </c>
      <c r="D380" s="131"/>
      <c r="E380" s="128" t="s">
        <v>85</v>
      </c>
      <c r="F380" s="135" t="s">
        <v>214</v>
      </c>
      <c r="G380" s="3"/>
      <c r="I380" s="4" t="str">
        <f>CONCATENATE(Tbl_GEKA[[#This Row],[Thuis]]," - ",Tbl_GEKA[[#This Row],[Uit]],"- -&gt; ",Tbl_GEKA[[#This Row],[Opmerking]])</f>
        <v xml:space="preserve">G E K A  - - -&gt; </v>
      </c>
      <c r="K380" s="5">
        <f t="shared" si="7"/>
        <v>46751</v>
      </c>
      <c r="L380" s="130">
        <f>WEEKDAY(Tbl_GEKA[[#This Row],[Datum_GEKA]],11)</f>
        <v>4</v>
      </c>
      <c r="M380" s="130">
        <v>4</v>
      </c>
      <c r="N380" s="131"/>
      <c r="O380" s="132" t="s">
        <v>85</v>
      </c>
      <c r="P380" s="131" t="s">
        <v>214</v>
      </c>
    </row>
    <row r="381" spans="1:16" x14ac:dyDescent="0.25">
      <c r="A381" s="140">
        <v>46597</v>
      </c>
      <c r="B381" s="7">
        <v>4</v>
      </c>
      <c r="C381" s="130">
        <v>5</v>
      </c>
      <c r="D381" s="131"/>
      <c r="E381" s="128" t="s">
        <v>85</v>
      </c>
      <c r="F381" s="135" t="s">
        <v>214</v>
      </c>
      <c r="G381" s="3"/>
      <c r="I381" s="4" t="str">
        <f>CONCATENATE(Tbl_GEKA[[#This Row],[Thuis]]," - ",Tbl_GEKA[[#This Row],[Uit]],"- -&gt; ",Tbl_GEKA[[#This Row],[Opmerking]])</f>
        <v xml:space="preserve">G E K A  - - -&gt; </v>
      </c>
      <c r="K381" s="5">
        <f t="shared" si="7"/>
        <v>46751</v>
      </c>
      <c r="L381" s="130">
        <f>WEEKDAY(Tbl_GEKA[[#This Row],[Datum_GEKA]],11)</f>
        <v>4</v>
      </c>
      <c r="M381" s="130">
        <v>5</v>
      </c>
      <c r="N381" s="131"/>
      <c r="O381" s="132" t="s">
        <v>85</v>
      </c>
      <c r="P381" s="131" t="s">
        <v>214</v>
      </c>
    </row>
    <row r="382" spans="1:16" x14ac:dyDescent="0.25">
      <c r="A382" s="140">
        <f>A378+7</f>
        <v>46604</v>
      </c>
      <c r="B382" s="7">
        <f>WEEKDAY(Tbl_GEKA[[#This Row],[Datum_GEKA]],11)</f>
        <v>4</v>
      </c>
      <c r="C382" s="130">
        <v>4</v>
      </c>
      <c r="D382" s="131"/>
      <c r="E382" s="128" t="s">
        <v>85</v>
      </c>
      <c r="F382" s="135" t="s">
        <v>214</v>
      </c>
      <c r="G382" s="3"/>
      <c r="I382" s="4" t="str">
        <f>CONCATENATE(Tbl_GEKA[[#This Row],[Thuis]]," - ",Tbl_GEKA[[#This Row],[Uit]],"- -&gt; ",Tbl_GEKA[[#This Row],[Opmerking]])</f>
        <v xml:space="preserve">G E K A  - - -&gt; </v>
      </c>
      <c r="K382" s="5">
        <f t="shared" si="7"/>
        <v>46758</v>
      </c>
      <c r="L382" s="130">
        <f>WEEKDAY(Tbl_GEKA[[#This Row],[Datum_GEKA]],11)</f>
        <v>4</v>
      </c>
      <c r="M382" s="130">
        <v>1</v>
      </c>
      <c r="N382" s="131"/>
      <c r="O382" s="132" t="s">
        <v>85</v>
      </c>
      <c r="P382" s="131" t="s">
        <v>214</v>
      </c>
    </row>
    <row r="383" spans="1:16" x14ac:dyDescent="0.25">
      <c r="A383" s="140">
        <f>A379+7</f>
        <v>46604</v>
      </c>
      <c r="B383" s="7">
        <f>WEEKDAY(Tbl_GEKA[[#This Row],[Datum_GEKA]],11)</f>
        <v>4</v>
      </c>
      <c r="C383" s="130">
        <v>1</v>
      </c>
      <c r="D383" s="131"/>
      <c r="E383" s="128" t="s">
        <v>85</v>
      </c>
      <c r="F383" s="135" t="s">
        <v>214</v>
      </c>
      <c r="G383" s="3"/>
      <c r="I383" s="4" t="str">
        <f>CONCATENATE(Tbl_GEKA[[#This Row],[Thuis]]," - ",Tbl_GEKA[[#This Row],[Uit]],"- -&gt; ",Tbl_GEKA[[#This Row],[Opmerking]])</f>
        <v xml:space="preserve">G E K A  - - -&gt; </v>
      </c>
      <c r="K383" s="5">
        <f t="shared" si="7"/>
        <v>46758</v>
      </c>
      <c r="L383" s="130">
        <f>WEEKDAY(Tbl_GEKA[[#This Row],[Datum_GEKA]],11)</f>
        <v>4</v>
      </c>
      <c r="M383" s="130">
        <v>2</v>
      </c>
      <c r="N383" s="131"/>
      <c r="O383" s="132" t="s">
        <v>85</v>
      </c>
      <c r="P383" s="131" t="s">
        <v>214</v>
      </c>
    </row>
    <row r="384" spans="1:16" x14ac:dyDescent="0.25">
      <c r="A384" s="140">
        <f>A380+7</f>
        <v>46604</v>
      </c>
      <c r="B384" s="7">
        <f>WEEKDAY(Tbl_GEKA[[#This Row],[Datum_GEKA]],11)</f>
        <v>4</v>
      </c>
      <c r="C384" s="130">
        <v>2</v>
      </c>
      <c r="D384" s="131"/>
      <c r="E384" s="128" t="s">
        <v>85</v>
      </c>
      <c r="F384" s="135" t="s">
        <v>214</v>
      </c>
      <c r="G384" s="3"/>
      <c r="I384" s="4" t="str">
        <f>CONCATENATE(Tbl_GEKA[[#This Row],[Thuis]]," - ",Tbl_GEKA[[#This Row],[Uit]],"- -&gt; ",Tbl_GEKA[[#This Row],[Opmerking]])</f>
        <v xml:space="preserve">G E K A  - - -&gt; </v>
      </c>
      <c r="K384" s="5">
        <f t="shared" si="7"/>
        <v>46758</v>
      </c>
      <c r="L384" s="130">
        <f>WEEKDAY(Tbl_GEKA[[#This Row],[Datum_GEKA]],11)</f>
        <v>4</v>
      </c>
      <c r="M384" s="130">
        <v>3</v>
      </c>
      <c r="N384" s="131"/>
      <c r="O384" s="132" t="s">
        <v>85</v>
      </c>
      <c r="P384" s="131" t="s">
        <v>214</v>
      </c>
    </row>
    <row r="385" spans="1:16" x14ac:dyDescent="0.25">
      <c r="A385" s="140">
        <f>A381+7</f>
        <v>46604</v>
      </c>
      <c r="B385" s="7">
        <f>WEEKDAY(Tbl_GEKA[[#This Row],[Datum_GEKA]],11)</f>
        <v>4</v>
      </c>
      <c r="C385" s="130">
        <v>3</v>
      </c>
      <c r="D385" s="131"/>
      <c r="E385" s="128" t="s">
        <v>85</v>
      </c>
      <c r="F385" s="135" t="s">
        <v>214</v>
      </c>
      <c r="G385" s="3"/>
      <c r="I385" s="4" t="str">
        <f>CONCATENATE(Tbl_GEKA[[#This Row],[Thuis]]," - ",Tbl_GEKA[[#This Row],[Uit]],"- -&gt; ",Tbl_GEKA[[#This Row],[Opmerking]])</f>
        <v xml:space="preserve">G E K A  - - -&gt; </v>
      </c>
      <c r="K385" s="5">
        <f t="shared" si="7"/>
        <v>46758</v>
      </c>
      <c r="L385" s="130">
        <f>WEEKDAY(Tbl_GEKA[[#This Row],[Datum_GEKA]],11)</f>
        <v>4</v>
      </c>
      <c r="M385" s="130">
        <v>4</v>
      </c>
      <c r="N385" s="131"/>
      <c r="O385" s="132" t="s">
        <v>85</v>
      </c>
      <c r="P385" s="131" t="s">
        <v>214</v>
      </c>
    </row>
    <row r="386" spans="1:16" x14ac:dyDescent="0.25">
      <c r="A386" s="140">
        <v>46604</v>
      </c>
      <c r="B386" s="7">
        <v>4</v>
      </c>
      <c r="C386" s="130">
        <v>5</v>
      </c>
      <c r="D386" s="131"/>
      <c r="E386" s="128" t="s">
        <v>85</v>
      </c>
      <c r="F386" s="135" t="s">
        <v>214</v>
      </c>
      <c r="G386" s="3"/>
      <c r="I386" s="4" t="str">
        <f>CONCATENATE(Tbl_GEKA[[#This Row],[Thuis]]," - ",Tbl_GEKA[[#This Row],[Uit]],"- -&gt; ",Tbl_GEKA[[#This Row],[Opmerking]])</f>
        <v xml:space="preserve">G E K A  - - -&gt; </v>
      </c>
      <c r="K386" s="5">
        <f t="shared" si="7"/>
        <v>46758</v>
      </c>
      <c r="L386" s="130">
        <f>WEEKDAY(Tbl_GEKA[[#This Row],[Datum_GEKA]],11)</f>
        <v>4</v>
      </c>
      <c r="M386" s="130">
        <v>5</v>
      </c>
      <c r="N386" s="131"/>
      <c r="O386" s="132" t="s">
        <v>85</v>
      </c>
      <c r="P386" s="131" t="s">
        <v>214</v>
      </c>
    </row>
    <row r="387" spans="1:16" x14ac:dyDescent="0.25">
      <c r="A387" s="140">
        <f>A383+7</f>
        <v>46611</v>
      </c>
      <c r="B387" s="7">
        <f>WEEKDAY(Tbl_GEKA[[#This Row],[Datum_GEKA]],11)</f>
        <v>4</v>
      </c>
      <c r="C387" s="130">
        <v>4</v>
      </c>
      <c r="D387" s="131"/>
      <c r="E387" s="128" t="s">
        <v>85</v>
      </c>
      <c r="F387" s="135" t="s">
        <v>214</v>
      </c>
      <c r="G387" s="3"/>
      <c r="I387" s="4" t="str">
        <f>CONCATENATE(Tbl_GEKA[[#This Row],[Thuis]]," - ",Tbl_GEKA[[#This Row],[Uit]],"- -&gt; ",Tbl_GEKA[[#This Row],[Opmerking]])</f>
        <v xml:space="preserve">G E K A  - - -&gt; </v>
      </c>
      <c r="K387" s="5">
        <f t="shared" si="7"/>
        <v>46765</v>
      </c>
      <c r="L387" s="130">
        <f>WEEKDAY(Tbl_GEKA[[#This Row],[Datum_GEKA]],11)</f>
        <v>4</v>
      </c>
      <c r="M387" s="130">
        <v>1</v>
      </c>
      <c r="N387" s="131"/>
      <c r="O387" s="132" t="s">
        <v>85</v>
      </c>
      <c r="P387" s="131" t="s">
        <v>214</v>
      </c>
    </row>
    <row r="388" spans="1:16" x14ac:dyDescent="0.25">
      <c r="A388" s="140">
        <f>A384+7</f>
        <v>46611</v>
      </c>
      <c r="B388" s="7">
        <f>WEEKDAY(Tbl_GEKA[[#This Row],[Datum_GEKA]],11)</f>
        <v>4</v>
      </c>
      <c r="C388" s="130">
        <v>1</v>
      </c>
      <c r="D388" s="131"/>
      <c r="E388" s="128" t="s">
        <v>85</v>
      </c>
      <c r="F388" s="135" t="s">
        <v>214</v>
      </c>
      <c r="G388" s="3"/>
      <c r="I388" s="4" t="str">
        <f>CONCATENATE(Tbl_GEKA[[#This Row],[Thuis]]," - ",Tbl_GEKA[[#This Row],[Uit]],"- -&gt; ",Tbl_GEKA[[#This Row],[Opmerking]])</f>
        <v xml:space="preserve">G E K A  - - -&gt; </v>
      </c>
      <c r="K388" s="5">
        <f t="shared" si="7"/>
        <v>46765</v>
      </c>
      <c r="L388" s="130">
        <f>WEEKDAY(Tbl_GEKA[[#This Row],[Datum_GEKA]],11)</f>
        <v>4</v>
      </c>
      <c r="M388" s="130">
        <v>2</v>
      </c>
      <c r="N388" s="131"/>
      <c r="O388" s="132" t="s">
        <v>85</v>
      </c>
      <c r="P388" s="131" t="s">
        <v>214</v>
      </c>
    </row>
    <row r="389" spans="1:16" x14ac:dyDescent="0.25">
      <c r="A389" s="140">
        <f>A385+7</f>
        <v>46611</v>
      </c>
      <c r="B389" s="7">
        <f>WEEKDAY(Tbl_GEKA[[#This Row],[Datum_GEKA]],11)</f>
        <v>4</v>
      </c>
      <c r="C389" s="130">
        <v>2</v>
      </c>
      <c r="D389" s="131"/>
      <c r="E389" s="128" t="s">
        <v>85</v>
      </c>
      <c r="F389" s="135" t="s">
        <v>214</v>
      </c>
      <c r="G389" s="3"/>
      <c r="I389" s="4" t="str">
        <f>CONCATENATE(Tbl_GEKA[[#This Row],[Thuis]]," - ",Tbl_GEKA[[#This Row],[Uit]],"- -&gt; ",Tbl_GEKA[[#This Row],[Opmerking]])</f>
        <v xml:space="preserve">G E K A  - - -&gt; </v>
      </c>
      <c r="K389" s="5">
        <f t="shared" si="7"/>
        <v>46765</v>
      </c>
      <c r="L389" s="130">
        <f>WEEKDAY(Tbl_GEKA[[#This Row],[Datum_GEKA]],11)</f>
        <v>4</v>
      </c>
      <c r="M389" s="130">
        <v>3</v>
      </c>
      <c r="N389" s="131"/>
      <c r="O389" s="132" t="s">
        <v>85</v>
      </c>
      <c r="P389" s="131" t="s">
        <v>214</v>
      </c>
    </row>
    <row r="390" spans="1:16" x14ac:dyDescent="0.25">
      <c r="A390" s="140">
        <f>A386+7</f>
        <v>46611</v>
      </c>
      <c r="B390" s="7">
        <f>WEEKDAY(Tbl_GEKA[[#This Row],[Datum_GEKA]],11)</f>
        <v>4</v>
      </c>
      <c r="C390" s="130">
        <v>3</v>
      </c>
      <c r="D390" s="131"/>
      <c r="E390" s="128" t="s">
        <v>85</v>
      </c>
      <c r="F390" s="135" t="s">
        <v>214</v>
      </c>
      <c r="G390" s="3"/>
      <c r="I390" s="4" t="str">
        <f>CONCATENATE(Tbl_GEKA[[#This Row],[Thuis]]," - ",Tbl_GEKA[[#This Row],[Uit]],"- -&gt; ",Tbl_GEKA[[#This Row],[Opmerking]])</f>
        <v xml:space="preserve">G E K A  - - -&gt; </v>
      </c>
      <c r="K390" s="5">
        <f t="shared" si="7"/>
        <v>46765</v>
      </c>
      <c r="L390" s="130">
        <f>WEEKDAY(Tbl_GEKA[[#This Row],[Datum_GEKA]],11)</f>
        <v>4</v>
      </c>
      <c r="M390" s="130">
        <v>4</v>
      </c>
      <c r="N390" s="131"/>
      <c r="O390" s="132" t="s">
        <v>85</v>
      </c>
      <c r="P390" s="131" t="s">
        <v>214</v>
      </c>
    </row>
    <row r="391" spans="1:16" x14ac:dyDescent="0.25">
      <c r="A391" s="140">
        <v>46611</v>
      </c>
      <c r="B391" s="7">
        <v>4</v>
      </c>
      <c r="C391" s="130">
        <v>5</v>
      </c>
      <c r="D391" s="131"/>
      <c r="E391" s="128" t="s">
        <v>85</v>
      </c>
      <c r="F391" s="135" t="s">
        <v>214</v>
      </c>
      <c r="G391" s="3"/>
      <c r="I391" s="4" t="str">
        <f>CONCATENATE(Tbl_GEKA[[#This Row],[Thuis]]," - ",Tbl_GEKA[[#This Row],[Uit]],"- -&gt; ",Tbl_GEKA[[#This Row],[Opmerking]])</f>
        <v xml:space="preserve">G E K A  - - -&gt; </v>
      </c>
      <c r="K391" s="5">
        <f t="shared" si="7"/>
        <v>46765</v>
      </c>
      <c r="L391" s="130">
        <f>WEEKDAY(Tbl_GEKA[[#This Row],[Datum_GEKA]],11)</f>
        <v>4</v>
      </c>
      <c r="M391" s="130">
        <v>5</v>
      </c>
      <c r="N391" s="131"/>
      <c r="O391" s="132" t="s">
        <v>85</v>
      </c>
      <c r="P391" s="131" t="s">
        <v>214</v>
      </c>
    </row>
    <row r="392" spans="1:16" x14ac:dyDescent="0.25">
      <c r="A392" s="140">
        <f>A388+7</f>
        <v>46618</v>
      </c>
      <c r="B392" s="7">
        <f>WEEKDAY(Tbl_GEKA[[#This Row],[Datum_GEKA]],11)</f>
        <v>4</v>
      </c>
      <c r="C392" s="130">
        <v>4</v>
      </c>
      <c r="D392" s="131"/>
      <c r="E392" s="128" t="s">
        <v>85</v>
      </c>
      <c r="F392" s="135" t="s">
        <v>214</v>
      </c>
      <c r="G392" s="3"/>
      <c r="I392" s="4" t="str">
        <f>CONCATENATE(Tbl_GEKA[[#This Row],[Thuis]]," - ",Tbl_GEKA[[#This Row],[Uit]],"- -&gt; ",Tbl_GEKA[[#This Row],[Opmerking]])</f>
        <v xml:space="preserve">G E K A  - - -&gt; </v>
      </c>
      <c r="K392" s="5">
        <f t="shared" si="7"/>
        <v>46772</v>
      </c>
      <c r="L392" s="130">
        <f>WEEKDAY(Tbl_GEKA[[#This Row],[Datum_GEKA]],11)</f>
        <v>4</v>
      </c>
      <c r="M392" s="130">
        <v>1</v>
      </c>
      <c r="N392" s="131"/>
      <c r="O392" s="132" t="s">
        <v>85</v>
      </c>
      <c r="P392" s="131" t="s">
        <v>214</v>
      </c>
    </row>
    <row r="393" spans="1:16" x14ac:dyDescent="0.25">
      <c r="A393" s="140">
        <f>A389+7</f>
        <v>46618</v>
      </c>
      <c r="B393" s="7">
        <f>WEEKDAY(Tbl_GEKA[[#This Row],[Datum_GEKA]],11)</f>
        <v>4</v>
      </c>
      <c r="C393" s="130">
        <v>1</v>
      </c>
      <c r="D393" s="131"/>
      <c r="E393" s="128" t="s">
        <v>85</v>
      </c>
      <c r="F393" s="135" t="s">
        <v>214</v>
      </c>
      <c r="G393" s="3"/>
      <c r="I393" s="4" t="str">
        <f>CONCATENATE(Tbl_GEKA[[#This Row],[Thuis]]," - ",Tbl_GEKA[[#This Row],[Uit]],"- -&gt; ",Tbl_GEKA[[#This Row],[Opmerking]])</f>
        <v xml:space="preserve">G E K A  - - -&gt; </v>
      </c>
      <c r="K393" s="5">
        <f t="shared" si="7"/>
        <v>46772</v>
      </c>
      <c r="L393" s="130">
        <f>WEEKDAY(Tbl_GEKA[[#This Row],[Datum_GEKA]],11)</f>
        <v>4</v>
      </c>
      <c r="M393" s="130">
        <v>2</v>
      </c>
      <c r="N393" s="131"/>
      <c r="O393" s="132" t="s">
        <v>85</v>
      </c>
      <c r="P393" s="131" t="s">
        <v>214</v>
      </c>
    </row>
    <row r="394" spans="1:16" x14ac:dyDescent="0.25">
      <c r="A394" s="140">
        <f>A390+7</f>
        <v>46618</v>
      </c>
      <c r="B394" s="7">
        <f>WEEKDAY(Tbl_GEKA[[#This Row],[Datum_GEKA]],11)</f>
        <v>4</v>
      </c>
      <c r="C394" s="130">
        <v>2</v>
      </c>
      <c r="D394" s="131"/>
      <c r="E394" s="128" t="s">
        <v>85</v>
      </c>
      <c r="F394" s="135" t="s">
        <v>214</v>
      </c>
      <c r="G394" s="3"/>
      <c r="I394" s="4" t="str">
        <f>CONCATENATE(Tbl_GEKA[[#This Row],[Thuis]]," - ",Tbl_GEKA[[#This Row],[Uit]],"- -&gt; ",Tbl_GEKA[[#This Row],[Opmerking]])</f>
        <v xml:space="preserve">G E K A  - - -&gt; </v>
      </c>
      <c r="K394" s="5">
        <f t="shared" si="7"/>
        <v>46772</v>
      </c>
      <c r="L394" s="130">
        <f>WEEKDAY(Tbl_GEKA[[#This Row],[Datum_GEKA]],11)</f>
        <v>4</v>
      </c>
      <c r="M394" s="130">
        <v>3</v>
      </c>
      <c r="N394" s="131"/>
      <c r="O394" s="132" t="s">
        <v>85</v>
      </c>
      <c r="P394" s="131" t="s">
        <v>214</v>
      </c>
    </row>
    <row r="395" spans="1:16" x14ac:dyDescent="0.25">
      <c r="A395" s="140">
        <f>A391+7</f>
        <v>46618</v>
      </c>
      <c r="B395" s="7">
        <f>WEEKDAY(Tbl_GEKA[[#This Row],[Datum_GEKA]],11)</f>
        <v>4</v>
      </c>
      <c r="C395" s="130">
        <v>3</v>
      </c>
      <c r="D395" s="131"/>
      <c r="E395" s="128" t="s">
        <v>85</v>
      </c>
      <c r="F395" s="135" t="s">
        <v>214</v>
      </c>
      <c r="G395" s="3"/>
      <c r="I395" s="4" t="str">
        <f>CONCATENATE(Tbl_GEKA[[#This Row],[Thuis]]," - ",Tbl_GEKA[[#This Row],[Uit]],"- -&gt; ",Tbl_GEKA[[#This Row],[Opmerking]])</f>
        <v xml:space="preserve">G E K A  - - -&gt; </v>
      </c>
      <c r="K395" s="5">
        <f t="shared" si="7"/>
        <v>46772</v>
      </c>
      <c r="L395" s="130">
        <f>WEEKDAY(Tbl_GEKA[[#This Row],[Datum_GEKA]],11)</f>
        <v>4</v>
      </c>
      <c r="M395" s="130">
        <v>4</v>
      </c>
      <c r="N395" s="131"/>
      <c r="O395" s="132" t="s">
        <v>85</v>
      </c>
      <c r="P395" s="131" t="s">
        <v>214</v>
      </c>
    </row>
    <row r="396" spans="1:16" x14ac:dyDescent="0.25">
      <c r="A396" s="140">
        <v>46618</v>
      </c>
      <c r="B396" s="7">
        <v>4</v>
      </c>
      <c r="C396" s="130">
        <v>5</v>
      </c>
      <c r="D396" s="131"/>
      <c r="E396" s="128" t="s">
        <v>85</v>
      </c>
      <c r="F396" s="135" t="s">
        <v>214</v>
      </c>
      <c r="G396" s="3"/>
      <c r="I396" s="4" t="str">
        <f>CONCATENATE(Tbl_GEKA[[#This Row],[Thuis]]," - ",Tbl_GEKA[[#This Row],[Uit]],"- -&gt; ",Tbl_GEKA[[#This Row],[Opmerking]])</f>
        <v xml:space="preserve">G E K A  - - -&gt; </v>
      </c>
      <c r="K396" s="5">
        <f t="shared" si="7"/>
        <v>46772</v>
      </c>
      <c r="L396" s="130">
        <f>WEEKDAY(Tbl_GEKA[[#This Row],[Datum_GEKA]],11)</f>
        <v>4</v>
      </c>
      <c r="M396" s="130">
        <v>5</v>
      </c>
      <c r="N396" s="131"/>
      <c r="O396" s="132" t="s">
        <v>85</v>
      </c>
      <c r="P396" s="131" t="s">
        <v>214</v>
      </c>
    </row>
    <row r="397" spans="1:16" x14ac:dyDescent="0.25">
      <c r="A397" s="140">
        <f>A393+7</f>
        <v>46625</v>
      </c>
      <c r="B397" s="7">
        <f>WEEKDAY(Tbl_GEKA[[#This Row],[Datum_GEKA]],11)</f>
        <v>4</v>
      </c>
      <c r="C397" s="130">
        <v>4</v>
      </c>
      <c r="D397" s="131"/>
      <c r="E397" s="128" t="s">
        <v>85</v>
      </c>
      <c r="F397" s="135" t="s">
        <v>214</v>
      </c>
      <c r="G397" s="3"/>
      <c r="I397" s="4" t="str">
        <f>CONCATENATE(Tbl_GEKA[[#This Row],[Thuis]]," - ",Tbl_GEKA[[#This Row],[Uit]],"- -&gt; ",Tbl_GEKA[[#This Row],[Opmerking]])</f>
        <v xml:space="preserve">G E K A  - - -&gt; </v>
      </c>
      <c r="K397" s="5">
        <f t="shared" si="7"/>
        <v>46779</v>
      </c>
      <c r="L397" s="130">
        <f>WEEKDAY(Tbl_GEKA[[#This Row],[Datum_GEKA]],11)</f>
        <v>4</v>
      </c>
      <c r="M397" s="130">
        <v>1</v>
      </c>
      <c r="N397" s="131"/>
      <c r="O397" s="132" t="s">
        <v>85</v>
      </c>
      <c r="P397" s="131" t="s">
        <v>214</v>
      </c>
    </row>
    <row r="398" spans="1:16" x14ac:dyDescent="0.25">
      <c r="A398" s="140">
        <f>A394+7</f>
        <v>46625</v>
      </c>
      <c r="B398" s="7">
        <f>WEEKDAY(Tbl_GEKA[[#This Row],[Datum_GEKA]],11)</f>
        <v>4</v>
      </c>
      <c r="C398" s="130">
        <v>1</v>
      </c>
      <c r="D398" s="131"/>
      <c r="E398" s="128" t="s">
        <v>85</v>
      </c>
      <c r="F398" s="135" t="s">
        <v>214</v>
      </c>
      <c r="G398" s="3"/>
      <c r="I398" s="4" t="str">
        <f>CONCATENATE(Tbl_GEKA[[#This Row],[Thuis]]," - ",Tbl_GEKA[[#This Row],[Uit]],"- -&gt; ",Tbl_GEKA[[#This Row],[Opmerking]])</f>
        <v xml:space="preserve">G E K A  - - -&gt; </v>
      </c>
      <c r="K398" s="5">
        <f t="shared" si="7"/>
        <v>46779</v>
      </c>
      <c r="L398" s="130">
        <f>WEEKDAY(Tbl_GEKA[[#This Row],[Datum_GEKA]],11)</f>
        <v>4</v>
      </c>
      <c r="M398" s="130">
        <v>2</v>
      </c>
      <c r="N398" s="131"/>
      <c r="O398" s="132" t="s">
        <v>85</v>
      </c>
      <c r="P398" s="131" t="s">
        <v>214</v>
      </c>
    </row>
    <row r="399" spans="1:16" x14ac:dyDescent="0.25">
      <c r="A399" s="140">
        <f>A395+7</f>
        <v>46625</v>
      </c>
      <c r="B399" s="7">
        <f>WEEKDAY(Tbl_GEKA[[#This Row],[Datum_GEKA]],11)</f>
        <v>4</v>
      </c>
      <c r="C399" s="130">
        <v>2</v>
      </c>
      <c r="D399" s="131"/>
      <c r="E399" s="128" t="s">
        <v>85</v>
      </c>
      <c r="F399" s="135" t="s">
        <v>214</v>
      </c>
      <c r="G399" s="3"/>
      <c r="I399" s="4" t="str">
        <f>CONCATENATE(Tbl_GEKA[[#This Row],[Thuis]]," - ",Tbl_GEKA[[#This Row],[Uit]],"- -&gt; ",Tbl_GEKA[[#This Row],[Opmerking]])</f>
        <v xml:space="preserve">G E K A  - - -&gt; </v>
      </c>
      <c r="K399" s="5">
        <f t="shared" si="7"/>
        <v>46779</v>
      </c>
      <c r="L399" s="130">
        <f>WEEKDAY(Tbl_GEKA[[#This Row],[Datum_GEKA]],11)</f>
        <v>4</v>
      </c>
      <c r="M399" s="130">
        <v>3</v>
      </c>
      <c r="N399" s="131"/>
      <c r="O399" s="132" t="s">
        <v>85</v>
      </c>
      <c r="P399" s="131" t="s">
        <v>214</v>
      </c>
    </row>
    <row r="400" spans="1:16" x14ac:dyDescent="0.25">
      <c r="A400" s="140">
        <f>A396+7</f>
        <v>46625</v>
      </c>
      <c r="B400" s="7">
        <f>WEEKDAY(Tbl_GEKA[[#This Row],[Datum_GEKA]],11)</f>
        <v>4</v>
      </c>
      <c r="C400" s="130">
        <v>3</v>
      </c>
      <c r="D400" s="131"/>
      <c r="E400" s="128" t="s">
        <v>85</v>
      </c>
      <c r="F400" s="135" t="s">
        <v>214</v>
      </c>
      <c r="G400" s="3"/>
      <c r="I400" s="4" t="str">
        <f>CONCATENATE(Tbl_GEKA[[#This Row],[Thuis]]," - ",Tbl_GEKA[[#This Row],[Uit]],"- -&gt; ",Tbl_GEKA[[#This Row],[Opmerking]])</f>
        <v xml:space="preserve">G E K A  - - -&gt; </v>
      </c>
      <c r="K400" s="5">
        <f t="shared" si="7"/>
        <v>46779</v>
      </c>
      <c r="L400" s="130">
        <f>WEEKDAY(Tbl_GEKA[[#This Row],[Datum_GEKA]],11)</f>
        <v>4</v>
      </c>
      <c r="M400" s="130">
        <v>4</v>
      </c>
      <c r="N400" s="131"/>
      <c r="O400" s="132" t="s">
        <v>85</v>
      </c>
      <c r="P400" s="131" t="s">
        <v>214</v>
      </c>
    </row>
    <row r="401" spans="1:16" x14ac:dyDescent="0.25">
      <c r="A401" s="140">
        <v>46625</v>
      </c>
      <c r="B401" s="7">
        <v>4</v>
      </c>
      <c r="C401" s="130">
        <v>5</v>
      </c>
      <c r="D401" s="131"/>
      <c r="E401" s="128" t="s">
        <v>85</v>
      </c>
      <c r="F401" s="135" t="s">
        <v>214</v>
      </c>
      <c r="G401" s="3"/>
      <c r="I401" s="4" t="str">
        <f>CONCATENATE(Tbl_GEKA[[#This Row],[Thuis]]," - ",Tbl_GEKA[[#This Row],[Uit]],"- -&gt; ",Tbl_GEKA[[#This Row],[Opmerking]])</f>
        <v xml:space="preserve">G E K A  - - -&gt; </v>
      </c>
      <c r="K401" s="5">
        <f t="shared" si="7"/>
        <v>46779</v>
      </c>
      <c r="L401" s="130">
        <f>WEEKDAY(Tbl_GEKA[[#This Row],[Datum_GEKA]],11)</f>
        <v>4</v>
      </c>
      <c r="M401" s="130">
        <v>5</v>
      </c>
      <c r="N401" s="131"/>
      <c r="O401" s="132" t="s">
        <v>85</v>
      </c>
      <c r="P401" s="131" t="s">
        <v>214</v>
      </c>
    </row>
    <row r="402" spans="1:16" x14ac:dyDescent="0.25">
      <c r="A402" s="140">
        <f>A398+7</f>
        <v>46632</v>
      </c>
      <c r="B402" s="7">
        <f>WEEKDAY(Tbl_GEKA[[#This Row],[Datum_GEKA]],11)</f>
        <v>4</v>
      </c>
      <c r="C402" s="130">
        <v>4</v>
      </c>
      <c r="D402" s="131"/>
      <c r="E402" s="128" t="s">
        <v>85</v>
      </c>
      <c r="F402" s="135" t="s">
        <v>214</v>
      </c>
      <c r="G402" s="3"/>
      <c r="I402" s="4" t="str">
        <f>CONCATENATE(Tbl_GEKA[[#This Row],[Thuis]]," - ",Tbl_GEKA[[#This Row],[Uit]],"- -&gt; ",Tbl_GEKA[[#This Row],[Opmerking]])</f>
        <v xml:space="preserve">G E K A  - - -&gt; </v>
      </c>
      <c r="K402" s="5">
        <f t="shared" ref="K402:K465" si="8">K397+7</f>
        <v>46786</v>
      </c>
      <c r="L402" s="130">
        <f>WEEKDAY(Tbl_GEKA[[#This Row],[Datum_GEKA]],11)</f>
        <v>4</v>
      </c>
      <c r="M402" s="130">
        <v>1</v>
      </c>
      <c r="N402" s="131"/>
      <c r="O402" s="132" t="s">
        <v>85</v>
      </c>
      <c r="P402" s="131" t="s">
        <v>214</v>
      </c>
    </row>
    <row r="403" spans="1:16" x14ac:dyDescent="0.25">
      <c r="A403" s="140">
        <f>A399+7</f>
        <v>46632</v>
      </c>
      <c r="B403" s="7">
        <f>WEEKDAY(Tbl_GEKA[[#This Row],[Datum_GEKA]],11)</f>
        <v>4</v>
      </c>
      <c r="C403" s="130">
        <v>1</v>
      </c>
      <c r="D403" s="131"/>
      <c r="E403" s="128" t="s">
        <v>85</v>
      </c>
      <c r="F403" s="135" t="s">
        <v>214</v>
      </c>
      <c r="G403" s="3"/>
      <c r="I403" s="4" t="str">
        <f>CONCATENATE(Tbl_GEKA[[#This Row],[Thuis]]," - ",Tbl_GEKA[[#This Row],[Uit]],"- -&gt; ",Tbl_GEKA[[#This Row],[Opmerking]])</f>
        <v xml:space="preserve">G E K A  - - -&gt; </v>
      </c>
      <c r="K403" s="5">
        <f t="shared" si="8"/>
        <v>46786</v>
      </c>
      <c r="L403" s="130">
        <f>WEEKDAY(Tbl_GEKA[[#This Row],[Datum_GEKA]],11)</f>
        <v>4</v>
      </c>
      <c r="M403" s="130">
        <v>2</v>
      </c>
      <c r="N403" s="131"/>
      <c r="O403" s="132" t="s">
        <v>85</v>
      </c>
      <c r="P403" s="131" t="s">
        <v>214</v>
      </c>
    </row>
    <row r="404" spans="1:16" x14ac:dyDescent="0.25">
      <c r="A404" s="140">
        <f>A400+7</f>
        <v>46632</v>
      </c>
      <c r="B404" s="7">
        <f>WEEKDAY(Tbl_GEKA[[#This Row],[Datum_GEKA]],11)</f>
        <v>4</v>
      </c>
      <c r="C404" s="130">
        <v>2</v>
      </c>
      <c r="D404" s="131"/>
      <c r="E404" s="128" t="s">
        <v>85</v>
      </c>
      <c r="F404" s="135" t="s">
        <v>214</v>
      </c>
      <c r="G404" s="3"/>
      <c r="I404" s="4" t="str">
        <f>CONCATENATE(Tbl_GEKA[[#This Row],[Thuis]]," - ",Tbl_GEKA[[#This Row],[Uit]],"- -&gt; ",Tbl_GEKA[[#This Row],[Opmerking]])</f>
        <v xml:space="preserve">G E K A  - - -&gt; </v>
      </c>
      <c r="K404" s="5">
        <f t="shared" si="8"/>
        <v>46786</v>
      </c>
      <c r="L404" s="130">
        <f>WEEKDAY(Tbl_GEKA[[#This Row],[Datum_GEKA]],11)</f>
        <v>4</v>
      </c>
      <c r="M404" s="130">
        <v>3</v>
      </c>
      <c r="N404" s="131"/>
      <c r="O404" s="132" t="s">
        <v>85</v>
      </c>
      <c r="P404" s="131" t="s">
        <v>214</v>
      </c>
    </row>
    <row r="405" spans="1:16" x14ac:dyDescent="0.25">
      <c r="A405" s="140">
        <f>A401+7</f>
        <v>46632</v>
      </c>
      <c r="B405" s="7">
        <f>WEEKDAY(Tbl_GEKA[[#This Row],[Datum_GEKA]],11)</f>
        <v>4</v>
      </c>
      <c r="C405" s="130">
        <v>3</v>
      </c>
      <c r="D405" s="131"/>
      <c r="E405" s="128" t="s">
        <v>85</v>
      </c>
      <c r="F405" s="135" t="s">
        <v>214</v>
      </c>
      <c r="G405" s="3"/>
      <c r="I405" s="4" t="str">
        <f>CONCATENATE(Tbl_GEKA[[#This Row],[Thuis]]," - ",Tbl_GEKA[[#This Row],[Uit]],"- -&gt; ",Tbl_GEKA[[#This Row],[Opmerking]])</f>
        <v xml:space="preserve">G E K A  - - -&gt; </v>
      </c>
      <c r="K405" s="5">
        <f t="shared" si="8"/>
        <v>46786</v>
      </c>
      <c r="L405" s="130">
        <f>WEEKDAY(Tbl_GEKA[[#This Row],[Datum_GEKA]],11)</f>
        <v>4</v>
      </c>
      <c r="M405" s="130">
        <v>4</v>
      </c>
      <c r="N405" s="131"/>
      <c r="O405" s="132" t="s">
        <v>85</v>
      </c>
      <c r="P405" s="131" t="s">
        <v>214</v>
      </c>
    </row>
    <row r="406" spans="1:16" x14ac:dyDescent="0.25">
      <c r="A406" s="140">
        <v>46632</v>
      </c>
      <c r="B406" s="7">
        <v>4</v>
      </c>
      <c r="C406" s="130">
        <v>5</v>
      </c>
      <c r="D406" s="131"/>
      <c r="E406" s="128" t="s">
        <v>85</v>
      </c>
      <c r="F406" s="135" t="s">
        <v>214</v>
      </c>
      <c r="G406" s="3"/>
      <c r="I406" s="4" t="str">
        <f>CONCATENATE(Tbl_GEKA[[#This Row],[Thuis]]," - ",Tbl_GEKA[[#This Row],[Uit]],"- -&gt; ",Tbl_GEKA[[#This Row],[Opmerking]])</f>
        <v xml:space="preserve">G E K A  - - -&gt; </v>
      </c>
      <c r="K406" s="5">
        <f t="shared" si="8"/>
        <v>46786</v>
      </c>
      <c r="L406" s="130">
        <f>WEEKDAY(Tbl_GEKA[[#This Row],[Datum_GEKA]],11)</f>
        <v>4</v>
      </c>
      <c r="M406" s="130">
        <v>5</v>
      </c>
      <c r="N406" s="131"/>
      <c r="O406" s="132" t="s">
        <v>85</v>
      </c>
      <c r="P406" s="131" t="s">
        <v>214</v>
      </c>
    </row>
    <row r="407" spans="1:16" x14ac:dyDescent="0.25">
      <c r="A407" s="140">
        <f>A403+7</f>
        <v>46639</v>
      </c>
      <c r="B407" s="7">
        <f>WEEKDAY(Tbl_GEKA[[#This Row],[Datum_GEKA]],11)</f>
        <v>4</v>
      </c>
      <c r="C407" s="130">
        <v>4</v>
      </c>
      <c r="D407" s="131"/>
      <c r="E407" s="128" t="s">
        <v>85</v>
      </c>
      <c r="F407" s="135" t="s">
        <v>214</v>
      </c>
      <c r="G407" s="3"/>
      <c r="I407" s="4" t="str">
        <f>CONCATENATE(Tbl_GEKA[[#This Row],[Thuis]]," - ",Tbl_GEKA[[#This Row],[Uit]],"- -&gt; ",Tbl_GEKA[[#This Row],[Opmerking]])</f>
        <v xml:space="preserve">G E K A  - - -&gt; </v>
      </c>
      <c r="K407" s="5">
        <f t="shared" si="8"/>
        <v>46793</v>
      </c>
      <c r="L407" s="130">
        <f>WEEKDAY(Tbl_GEKA[[#This Row],[Datum_GEKA]],11)</f>
        <v>4</v>
      </c>
      <c r="M407" s="130">
        <v>1</v>
      </c>
      <c r="N407" s="131"/>
      <c r="O407" s="132" t="s">
        <v>85</v>
      </c>
      <c r="P407" s="131" t="s">
        <v>214</v>
      </c>
    </row>
    <row r="408" spans="1:16" x14ac:dyDescent="0.25">
      <c r="A408" s="140">
        <f>A404+7</f>
        <v>46639</v>
      </c>
      <c r="B408" s="7">
        <f>WEEKDAY(Tbl_GEKA[[#This Row],[Datum_GEKA]],11)</f>
        <v>4</v>
      </c>
      <c r="C408" s="130">
        <v>1</v>
      </c>
      <c r="D408" s="131"/>
      <c r="E408" s="128" t="s">
        <v>85</v>
      </c>
      <c r="F408" s="135" t="s">
        <v>214</v>
      </c>
      <c r="G408" s="3"/>
      <c r="I408" s="4" t="str">
        <f>CONCATENATE(Tbl_GEKA[[#This Row],[Thuis]]," - ",Tbl_GEKA[[#This Row],[Uit]],"- -&gt; ",Tbl_GEKA[[#This Row],[Opmerking]])</f>
        <v xml:space="preserve">G E K A  - - -&gt; </v>
      </c>
      <c r="K408" s="5">
        <f t="shared" si="8"/>
        <v>46793</v>
      </c>
      <c r="L408" s="130">
        <f>WEEKDAY(Tbl_GEKA[[#This Row],[Datum_GEKA]],11)</f>
        <v>4</v>
      </c>
      <c r="M408" s="130">
        <v>2</v>
      </c>
      <c r="N408" s="131"/>
      <c r="O408" s="132" t="s">
        <v>85</v>
      </c>
      <c r="P408" s="131" t="s">
        <v>214</v>
      </c>
    </row>
    <row r="409" spans="1:16" x14ac:dyDescent="0.25">
      <c r="A409" s="140">
        <f>A405+7</f>
        <v>46639</v>
      </c>
      <c r="B409" s="7">
        <f>WEEKDAY(Tbl_GEKA[[#This Row],[Datum_GEKA]],11)</f>
        <v>4</v>
      </c>
      <c r="C409" s="130">
        <v>2</v>
      </c>
      <c r="D409" s="131"/>
      <c r="E409" s="128" t="s">
        <v>85</v>
      </c>
      <c r="F409" s="135" t="s">
        <v>214</v>
      </c>
      <c r="G409" s="3"/>
      <c r="I409" s="4" t="str">
        <f>CONCATENATE(Tbl_GEKA[[#This Row],[Thuis]]," - ",Tbl_GEKA[[#This Row],[Uit]],"- -&gt; ",Tbl_GEKA[[#This Row],[Opmerking]])</f>
        <v xml:space="preserve">G E K A  - - -&gt; </v>
      </c>
      <c r="K409" s="5">
        <f t="shared" si="8"/>
        <v>46793</v>
      </c>
      <c r="L409" s="130">
        <f>WEEKDAY(Tbl_GEKA[[#This Row],[Datum_GEKA]],11)</f>
        <v>4</v>
      </c>
      <c r="M409" s="130">
        <v>3</v>
      </c>
      <c r="N409" s="131"/>
      <c r="O409" s="132" t="s">
        <v>85</v>
      </c>
      <c r="P409" s="131" t="s">
        <v>214</v>
      </c>
    </row>
    <row r="410" spans="1:16" x14ac:dyDescent="0.25">
      <c r="A410" s="140">
        <f>A406+7</f>
        <v>46639</v>
      </c>
      <c r="B410" s="7">
        <f>WEEKDAY(Tbl_GEKA[[#This Row],[Datum_GEKA]],11)</f>
        <v>4</v>
      </c>
      <c r="C410" s="130">
        <v>3</v>
      </c>
      <c r="D410" s="131"/>
      <c r="E410" s="128" t="s">
        <v>85</v>
      </c>
      <c r="F410" s="135" t="s">
        <v>214</v>
      </c>
      <c r="G410" s="3"/>
      <c r="I410" s="4" t="str">
        <f>CONCATENATE(Tbl_GEKA[[#This Row],[Thuis]]," - ",Tbl_GEKA[[#This Row],[Uit]],"- -&gt; ",Tbl_GEKA[[#This Row],[Opmerking]])</f>
        <v xml:space="preserve">G E K A  - - -&gt; </v>
      </c>
      <c r="K410" s="5">
        <f t="shared" si="8"/>
        <v>46793</v>
      </c>
      <c r="L410" s="130">
        <f>WEEKDAY(Tbl_GEKA[[#This Row],[Datum_GEKA]],11)</f>
        <v>4</v>
      </c>
      <c r="M410" s="130">
        <v>4</v>
      </c>
      <c r="N410" s="131"/>
      <c r="O410" s="132" t="s">
        <v>85</v>
      </c>
      <c r="P410" s="131" t="s">
        <v>214</v>
      </c>
    </row>
    <row r="411" spans="1:16" x14ac:dyDescent="0.25">
      <c r="A411" s="140">
        <v>46639</v>
      </c>
      <c r="B411" s="7">
        <v>4</v>
      </c>
      <c r="C411" s="130">
        <v>5</v>
      </c>
      <c r="D411" s="131"/>
      <c r="E411" s="128" t="s">
        <v>85</v>
      </c>
      <c r="F411" s="135" t="s">
        <v>214</v>
      </c>
      <c r="G411" s="3"/>
      <c r="I411" s="4" t="str">
        <f>CONCATENATE(Tbl_GEKA[[#This Row],[Thuis]]," - ",Tbl_GEKA[[#This Row],[Uit]],"- -&gt; ",Tbl_GEKA[[#This Row],[Opmerking]])</f>
        <v xml:space="preserve">G E K A  - - -&gt; </v>
      </c>
      <c r="K411" s="5">
        <f t="shared" si="8"/>
        <v>46793</v>
      </c>
      <c r="L411" s="130">
        <f>WEEKDAY(Tbl_GEKA[[#This Row],[Datum_GEKA]],11)</f>
        <v>4</v>
      </c>
      <c r="M411" s="130">
        <v>5</v>
      </c>
      <c r="N411" s="131"/>
      <c r="O411" s="132" t="s">
        <v>85</v>
      </c>
      <c r="P411" s="131" t="s">
        <v>214</v>
      </c>
    </row>
    <row r="412" spans="1:16" x14ac:dyDescent="0.25">
      <c r="A412" s="140">
        <f>A408+7</f>
        <v>46646</v>
      </c>
      <c r="B412" s="7">
        <f>WEEKDAY(Tbl_GEKA[[#This Row],[Datum_GEKA]],11)</f>
        <v>4</v>
      </c>
      <c r="C412" s="130">
        <v>4</v>
      </c>
      <c r="D412" s="131"/>
      <c r="E412" s="128" t="s">
        <v>85</v>
      </c>
      <c r="F412" s="135" t="s">
        <v>214</v>
      </c>
      <c r="G412" s="3"/>
      <c r="I412" s="4" t="str">
        <f>CONCATENATE(Tbl_GEKA[[#This Row],[Thuis]]," - ",Tbl_GEKA[[#This Row],[Uit]],"- -&gt; ",Tbl_GEKA[[#This Row],[Opmerking]])</f>
        <v xml:space="preserve">G E K A  - - -&gt; </v>
      </c>
      <c r="K412" s="5">
        <f t="shared" si="8"/>
        <v>46800</v>
      </c>
      <c r="L412" s="130">
        <f>WEEKDAY(Tbl_GEKA[[#This Row],[Datum_GEKA]],11)</f>
        <v>4</v>
      </c>
      <c r="M412" s="130">
        <v>1</v>
      </c>
      <c r="N412" s="131"/>
      <c r="O412" s="132" t="s">
        <v>85</v>
      </c>
      <c r="P412" s="131" t="s">
        <v>214</v>
      </c>
    </row>
    <row r="413" spans="1:16" x14ac:dyDescent="0.25">
      <c r="A413" s="140">
        <f>A409+7</f>
        <v>46646</v>
      </c>
      <c r="B413" s="7">
        <f>WEEKDAY(Tbl_GEKA[[#This Row],[Datum_GEKA]],11)</f>
        <v>4</v>
      </c>
      <c r="C413" s="130">
        <v>1</v>
      </c>
      <c r="D413" s="131"/>
      <c r="E413" s="128" t="s">
        <v>85</v>
      </c>
      <c r="F413" s="135" t="s">
        <v>214</v>
      </c>
      <c r="G413" s="3"/>
      <c r="I413" s="4" t="str">
        <f>CONCATENATE(Tbl_GEKA[[#This Row],[Thuis]]," - ",Tbl_GEKA[[#This Row],[Uit]],"- -&gt; ",Tbl_GEKA[[#This Row],[Opmerking]])</f>
        <v xml:space="preserve">G E K A  - - -&gt; </v>
      </c>
      <c r="K413" s="5">
        <f t="shared" si="8"/>
        <v>46800</v>
      </c>
      <c r="L413" s="130">
        <f>WEEKDAY(Tbl_GEKA[[#This Row],[Datum_GEKA]],11)</f>
        <v>4</v>
      </c>
      <c r="M413" s="130">
        <v>2</v>
      </c>
      <c r="N413" s="131"/>
      <c r="O413" s="132" t="s">
        <v>85</v>
      </c>
      <c r="P413" s="131" t="s">
        <v>214</v>
      </c>
    </row>
    <row r="414" spans="1:16" x14ac:dyDescent="0.25">
      <c r="A414" s="140">
        <f>A410+7</f>
        <v>46646</v>
      </c>
      <c r="B414" s="7">
        <f>WEEKDAY(Tbl_GEKA[[#This Row],[Datum_GEKA]],11)</f>
        <v>4</v>
      </c>
      <c r="C414" s="130">
        <v>2</v>
      </c>
      <c r="D414" s="131"/>
      <c r="E414" s="128" t="s">
        <v>85</v>
      </c>
      <c r="F414" s="135" t="s">
        <v>214</v>
      </c>
      <c r="G414" s="3"/>
      <c r="I414" s="4" t="str">
        <f>CONCATENATE(Tbl_GEKA[[#This Row],[Thuis]]," - ",Tbl_GEKA[[#This Row],[Uit]],"- -&gt; ",Tbl_GEKA[[#This Row],[Opmerking]])</f>
        <v xml:space="preserve">G E K A  - - -&gt; </v>
      </c>
      <c r="K414" s="5">
        <f t="shared" si="8"/>
        <v>46800</v>
      </c>
      <c r="L414" s="130">
        <f>WEEKDAY(Tbl_GEKA[[#This Row],[Datum_GEKA]],11)</f>
        <v>4</v>
      </c>
      <c r="M414" s="130">
        <v>3</v>
      </c>
      <c r="N414" s="131"/>
      <c r="O414" s="132" t="s">
        <v>85</v>
      </c>
      <c r="P414" s="131" t="s">
        <v>214</v>
      </c>
    </row>
    <row r="415" spans="1:16" x14ac:dyDescent="0.25">
      <c r="A415" s="140">
        <f>A411+7</f>
        <v>46646</v>
      </c>
      <c r="B415" s="7">
        <f>WEEKDAY(Tbl_GEKA[[#This Row],[Datum_GEKA]],11)</f>
        <v>4</v>
      </c>
      <c r="C415" s="130">
        <v>3</v>
      </c>
      <c r="D415" s="131"/>
      <c r="E415" s="128" t="s">
        <v>85</v>
      </c>
      <c r="F415" s="135" t="s">
        <v>214</v>
      </c>
      <c r="G415" s="3"/>
      <c r="I415" s="4" t="str">
        <f>CONCATENATE(Tbl_GEKA[[#This Row],[Thuis]]," - ",Tbl_GEKA[[#This Row],[Uit]],"- -&gt; ",Tbl_GEKA[[#This Row],[Opmerking]])</f>
        <v xml:space="preserve">G E K A  - - -&gt; </v>
      </c>
      <c r="K415" s="5">
        <f t="shared" si="8"/>
        <v>46800</v>
      </c>
      <c r="L415" s="130">
        <f>WEEKDAY(Tbl_GEKA[[#This Row],[Datum_GEKA]],11)</f>
        <v>4</v>
      </c>
      <c r="M415" s="130">
        <v>4</v>
      </c>
      <c r="N415" s="131"/>
      <c r="O415" s="132" t="s">
        <v>85</v>
      </c>
      <c r="P415" s="131" t="s">
        <v>214</v>
      </c>
    </row>
    <row r="416" spans="1:16" x14ac:dyDescent="0.25">
      <c r="A416" s="140">
        <v>46646</v>
      </c>
      <c r="B416" s="7">
        <v>4</v>
      </c>
      <c r="C416" s="130">
        <v>5</v>
      </c>
      <c r="D416" s="131"/>
      <c r="E416" s="128" t="s">
        <v>85</v>
      </c>
      <c r="F416" s="135" t="s">
        <v>214</v>
      </c>
      <c r="G416" s="3"/>
      <c r="I416" s="4" t="str">
        <f>CONCATENATE(Tbl_GEKA[[#This Row],[Thuis]]," - ",Tbl_GEKA[[#This Row],[Uit]],"- -&gt; ",Tbl_GEKA[[#This Row],[Opmerking]])</f>
        <v xml:space="preserve">G E K A  - - -&gt; </v>
      </c>
      <c r="K416" s="5">
        <f t="shared" si="8"/>
        <v>46800</v>
      </c>
      <c r="L416" s="130">
        <f>WEEKDAY(Tbl_GEKA[[#This Row],[Datum_GEKA]],11)</f>
        <v>4</v>
      </c>
      <c r="M416" s="130">
        <v>5</v>
      </c>
      <c r="N416" s="131"/>
      <c r="O416" s="132" t="s">
        <v>85</v>
      </c>
      <c r="P416" s="131" t="s">
        <v>214</v>
      </c>
    </row>
    <row r="417" spans="1:16" x14ac:dyDescent="0.25">
      <c r="A417" s="140">
        <f>A413+7</f>
        <v>46653</v>
      </c>
      <c r="B417" s="7">
        <f>WEEKDAY(Tbl_GEKA[[#This Row],[Datum_GEKA]],11)</f>
        <v>4</v>
      </c>
      <c r="C417" s="130">
        <v>4</v>
      </c>
      <c r="D417" s="131"/>
      <c r="E417" s="128" t="s">
        <v>85</v>
      </c>
      <c r="F417" s="135" t="s">
        <v>214</v>
      </c>
      <c r="G417" s="3"/>
      <c r="I417" s="4" t="str">
        <f>CONCATENATE(Tbl_GEKA[[#This Row],[Thuis]]," - ",Tbl_GEKA[[#This Row],[Uit]],"- -&gt; ",Tbl_GEKA[[#This Row],[Opmerking]])</f>
        <v xml:space="preserve">G E K A  - - -&gt; </v>
      </c>
      <c r="K417" s="5">
        <f t="shared" si="8"/>
        <v>46807</v>
      </c>
      <c r="L417" s="130">
        <f>WEEKDAY(Tbl_GEKA[[#This Row],[Datum_GEKA]],11)</f>
        <v>4</v>
      </c>
      <c r="M417" s="130">
        <v>1</v>
      </c>
      <c r="N417" s="131"/>
      <c r="O417" s="132" t="s">
        <v>85</v>
      </c>
      <c r="P417" s="131" t="s">
        <v>214</v>
      </c>
    </row>
    <row r="418" spans="1:16" x14ac:dyDescent="0.25">
      <c r="A418" s="140">
        <f>A414+7</f>
        <v>46653</v>
      </c>
      <c r="B418" s="7">
        <f>WEEKDAY(Tbl_GEKA[[#This Row],[Datum_GEKA]],11)</f>
        <v>4</v>
      </c>
      <c r="C418" s="130">
        <v>1</v>
      </c>
      <c r="D418" s="131"/>
      <c r="E418" s="128" t="s">
        <v>85</v>
      </c>
      <c r="F418" s="135" t="s">
        <v>214</v>
      </c>
      <c r="G418" s="3"/>
      <c r="I418" s="4" t="str">
        <f>CONCATENATE(Tbl_GEKA[[#This Row],[Thuis]]," - ",Tbl_GEKA[[#This Row],[Uit]],"- -&gt; ",Tbl_GEKA[[#This Row],[Opmerking]])</f>
        <v xml:space="preserve">G E K A  - - -&gt; </v>
      </c>
      <c r="K418" s="5">
        <f t="shared" si="8"/>
        <v>46807</v>
      </c>
      <c r="L418" s="130">
        <f>WEEKDAY(Tbl_GEKA[[#This Row],[Datum_GEKA]],11)</f>
        <v>4</v>
      </c>
      <c r="M418" s="130">
        <v>2</v>
      </c>
      <c r="N418" s="131"/>
      <c r="O418" s="132" t="s">
        <v>85</v>
      </c>
      <c r="P418" s="131" t="s">
        <v>214</v>
      </c>
    </row>
    <row r="419" spans="1:16" x14ac:dyDescent="0.25">
      <c r="A419" s="140">
        <f>A415+7</f>
        <v>46653</v>
      </c>
      <c r="B419" s="7">
        <f>WEEKDAY(Tbl_GEKA[[#This Row],[Datum_GEKA]],11)</f>
        <v>4</v>
      </c>
      <c r="C419" s="130">
        <v>2</v>
      </c>
      <c r="D419" s="131"/>
      <c r="E419" s="128" t="s">
        <v>85</v>
      </c>
      <c r="F419" s="135" t="s">
        <v>214</v>
      </c>
      <c r="G419" s="3"/>
      <c r="I419" s="4" t="str">
        <f>CONCATENATE(Tbl_GEKA[[#This Row],[Thuis]]," - ",Tbl_GEKA[[#This Row],[Uit]],"- -&gt; ",Tbl_GEKA[[#This Row],[Opmerking]])</f>
        <v xml:space="preserve">G E K A  - - -&gt; </v>
      </c>
      <c r="K419" s="5">
        <f t="shared" si="8"/>
        <v>46807</v>
      </c>
      <c r="L419" s="130">
        <f>WEEKDAY(Tbl_GEKA[[#This Row],[Datum_GEKA]],11)</f>
        <v>4</v>
      </c>
      <c r="M419" s="130">
        <v>3</v>
      </c>
      <c r="N419" s="131"/>
      <c r="O419" s="132" t="s">
        <v>85</v>
      </c>
      <c r="P419" s="131" t="s">
        <v>214</v>
      </c>
    </row>
    <row r="420" spans="1:16" x14ac:dyDescent="0.25">
      <c r="A420" s="140">
        <f>A416+7</f>
        <v>46653</v>
      </c>
      <c r="B420" s="7">
        <f>WEEKDAY(Tbl_GEKA[[#This Row],[Datum_GEKA]],11)</f>
        <v>4</v>
      </c>
      <c r="C420" s="130">
        <v>3</v>
      </c>
      <c r="D420" s="131"/>
      <c r="E420" s="128" t="s">
        <v>85</v>
      </c>
      <c r="F420" s="135" t="s">
        <v>214</v>
      </c>
      <c r="G420" s="3"/>
      <c r="I420" s="4" t="str">
        <f>CONCATENATE(Tbl_GEKA[[#This Row],[Thuis]]," - ",Tbl_GEKA[[#This Row],[Uit]],"- -&gt; ",Tbl_GEKA[[#This Row],[Opmerking]])</f>
        <v xml:space="preserve">G E K A  - - -&gt; </v>
      </c>
      <c r="K420" s="5">
        <f t="shared" si="8"/>
        <v>46807</v>
      </c>
      <c r="L420" s="130">
        <f>WEEKDAY(Tbl_GEKA[[#This Row],[Datum_GEKA]],11)</f>
        <v>4</v>
      </c>
      <c r="M420" s="130">
        <v>4</v>
      </c>
      <c r="N420" s="131"/>
      <c r="O420" s="132" t="s">
        <v>85</v>
      </c>
      <c r="P420" s="131" t="s">
        <v>214</v>
      </c>
    </row>
    <row r="421" spans="1:16" x14ac:dyDescent="0.25">
      <c r="A421" s="140">
        <v>46653</v>
      </c>
      <c r="B421" s="7">
        <v>4</v>
      </c>
      <c r="C421" s="130">
        <v>5</v>
      </c>
      <c r="D421" s="131"/>
      <c r="E421" s="128" t="s">
        <v>85</v>
      </c>
      <c r="F421" s="135" t="s">
        <v>214</v>
      </c>
      <c r="G421" s="3"/>
      <c r="I421" s="4" t="str">
        <f>CONCATENATE(Tbl_GEKA[[#This Row],[Thuis]]," - ",Tbl_GEKA[[#This Row],[Uit]],"- -&gt; ",Tbl_GEKA[[#This Row],[Opmerking]])</f>
        <v xml:space="preserve">G E K A  - - -&gt; </v>
      </c>
      <c r="K421" s="5">
        <f t="shared" si="8"/>
        <v>46807</v>
      </c>
      <c r="L421" s="130">
        <f>WEEKDAY(Tbl_GEKA[[#This Row],[Datum_GEKA]],11)</f>
        <v>4</v>
      </c>
      <c r="M421" s="130">
        <v>5</v>
      </c>
      <c r="N421" s="131"/>
      <c r="O421" s="132" t="s">
        <v>85</v>
      </c>
      <c r="P421" s="131" t="s">
        <v>214</v>
      </c>
    </row>
    <row r="422" spans="1:16" x14ac:dyDescent="0.25">
      <c r="A422" s="140">
        <f>A418+7</f>
        <v>46660</v>
      </c>
      <c r="B422" s="7">
        <f>WEEKDAY(Tbl_GEKA[[#This Row],[Datum_GEKA]],11)</f>
        <v>4</v>
      </c>
      <c r="C422" s="130">
        <v>4</v>
      </c>
      <c r="D422" s="131"/>
      <c r="E422" s="128" t="s">
        <v>85</v>
      </c>
      <c r="F422" s="135" t="s">
        <v>214</v>
      </c>
      <c r="G422" s="3"/>
      <c r="I422" s="4" t="str">
        <f>CONCATENATE(Tbl_GEKA[[#This Row],[Thuis]]," - ",Tbl_GEKA[[#This Row],[Uit]],"- -&gt; ",Tbl_GEKA[[#This Row],[Opmerking]])</f>
        <v xml:space="preserve">G E K A  - - -&gt; </v>
      </c>
      <c r="K422" s="5">
        <f t="shared" si="8"/>
        <v>46814</v>
      </c>
      <c r="L422" s="130">
        <f>WEEKDAY(Tbl_GEKA[[#This Row],[Datum_GEKA]],11)</f>
        <v>4</v>
      </c>
      <c r="M422" s="130">
        <v>1</v>
      </c>
      <c r="N422" s="131"/>
      <c r="O422" s="132" t="s">
        <v>85</v>
      </c>
      <c r="P422" s="131" t="s">
        <v>214</v>
      </c>
    </row>
    <row r="423" spans="1:16" x14ac:dyDescent="0.25">
      <c r="A423" s="140">
        <f>A419+7</f>
        <v>46660</v>
      </c>
      <c r="B423" s="7">
        <f>WEEKDAY(Tbl_GEKA[[#This Row],[Datum_GEKA]],11)</f>
        <v>4</v>
      </c>
      <c r="C423" s="130">
        <v>1</v>
      </c>
      <c r="D423" s="131"/>
      <c r="E423" s="128" t="s">
        <v>85</v>
      </c>
      <c r="F423" s="135" t="s">
        <v>214</v>
      </c>
      <c r="G423" s="3"/>
      <c r="I423" s="4" t="str">
        <f>CONCATENATE(Tbl_GEKA[[#This Row],[Thuis]]," - ",Tbl_GEKA[[#This Row],[Uit]],"- -&gt; ",Tbl_GEKA[[#This Row],[Opmerking]])</f>
        <v xml:space="preserve">G E K A  - - -&gt; </v>
      </c>
      <c r="K423" s="5">
        <f t="shared" si="8"/>
        <v>46814</v>
      </c>
      <c r="L423" s="130">
        <f>WEEKDAY(Tbl_GEKA[[#This Row],[Datum_GEKA]],11)</f>
        <v>4</v>
      </c>
      <c r="M423" s="130">
        <v>2</v>
      </c>
      <c r="N423" s="131"/>
      <c r="O423" s="132" t="s">
        <v>85</v>
      </c>
      <c r="P423" s="131" t="s">
        <v>214</v>
      </c>
    </row>
    <row r="424" spans="1:16" x14ac:dyDescent="0.25">
      <c r="A424" s="140">
        <f>A420+7</f>
        <v>46660</v>
      </c>
      <c r="B424" s="7">
        <f>WEEKDAY(Tbl_GEKA[[#This Row],[Datum_GEKA]],11)</f>
        <v>4</v>
      </c>
      <c r="C424" s="130">
        <v>2</v>
      </c>
      <c r="D424" s="131"/>
      <c r="E424" s="128" t="s">
        <v>85</v>
      </c>
      <c r="F424" s="135" t="s">
        <v>214</v>
      </c>
      <c r="G424" s="3"/>
      <c r="I424" s="4" t="str">
        <f>CONCATENATE(Tbl_GEKA[[#This Row],[Thuis]]," - ",Tbl_GEKA[[#This Row],[Uit]],"- -&gt; ",Tbl_GEKA[[#This Row],[Opmerking]])</f>
        <v xml:space="preserve">G E K A  - - -&gt; </v>
      </c>
      <c r="K424" s="5">
        <f t="shared" si="8"/>
        <v>46814</v>
      </c>
      <c r="L424" s="130">
        <f>WEEKDAY(Tbl_GEKA[[#This Row],[Datum_GEKA]],11)</f>
        <v>4</v>
      </c>
      <c r="M424" s="130">
        <v>3</v>
      </c>
      <c r="N424" s="131"/>
      <c r="O424" s="132" t="s">
        <v>85</v>
      </c>
      <c r="P424" s="131" t="s">
        <v>214</v>
      </c>
    </row>
    <row r="425" spans="1:16" x14ac:dyDescent="0.25">
      <c r="A425" s="140">
        <f>A421+7</f>
        <v>46660</v>
      </c>
      <c r="B425" s="7">
        <f>WEEKDAY(Tbl_GEKA[[#This Row],[Datum_GEKA]],11)</f>
        <v>4</v>
      </c>
      <c r="C425" s="130">
        <v>3</v>
      </c>
      <c r="D425" s="131"/>
      <c r="E425" s="128" t="s">
        <v>85</v>
      </c>
      <c r="F425" s="135" t="s">
        <v>214</v>
      </c>
      <c r="G425" s="3"/>
      <c r="I425" s="4" t="str">
        <f>CONCATENATE(Tbl_GEKA[[#This Row],[Thuis]]," - ",Tbl_GEKA[[#This Row],[Uit]],"- -&gt; ",Tbl_GEKA[[#This Row],[Opmerking]])</f>
        <v xml:space="preserve">G E K A  - - -&gt; </v>
      </c>
      <c r="K425" s="5">
        <f t="shared" si="8"/>
        <v>46814</v>
      </c>
      <c r="L425" s="130">
        <f>WEEKDAY(Tbl_GEKA[[#This Row],[Datum_GEKA]],11)</f>
        <v>4</v>
      </c>
      <c r="M425" s="130">
        <v>4</v>
      </c>
      <c r="N425" s="131"/>
      <c r="O425" s="132" t="s">
        <v>85</v>
      </c>
      <c r="P425" s="131" t="s">
        <v>214</v>
      </c>
    </row>
    <row r="426" spans="1:16" x14ac:dyDescent="0.25">
      <c r="A426" s="140">
        <v>46660</v>
      </c>
      <c r="B426" s="7">
        <v>4</v>
      </c>
      <c r="C426" s="130">
        <v>5</v>
      </c>
      <c r="D426" s="131"/>
      <c r="E426" s="128" t="s">
        <v>85</v>
      </c>
      <c r="F426" s="135" t="s">
        <v>214</v>
      </c>
      <c r="G426" s="3"/>
      <c r="I426" s="4" t="str">
        <f>CONCATENATE(Tbl_GEKA[[#This Row],[Thuis]]," - ",Tbl_GEKA[[#This Row],[Uit]],"- -&gt; ",Tbl_GEKA[[#This Row],[Opmerking]])</f>
        <v xml:space="preserve">G E K A  - - -&gt; </v>
      </c>
      <c r="K426" s="5">
        <f t="shared" si="8"/>
        <v>46814</v>
      </c>
      <c r="L426" s="130">
        <f>WEEKDAY(Tbl_GEKA[[#This Row],[Datum_GEKA]],11)</f>
        <v>4</v>
      </c>
      <c r="M426" s="130">
        <v>5</v>
      </c>
      <c r="N426" s="131"/>
      <c r="O426" s="132" t="s">
        <v>85</v>
      </c>
      <c r="P426" s="131" t="s">
        <v>214</v>
      </c>
    </row>
    <row r="427" spans="1:16" x14ac:dyDescent="0.25">
      <c r="A427" s="140">
        <f>A423+7</f>
        <v>46667</v>
      </c>
      <c r="B427" s="7">
        <f>WEEKDAY(Tbl_GEKA[[#This Row],[Datum_GEKA]],11)</f>
        <v>4</v>
      </c>
      <c r="C427" s="130">
        <v>4</v>
      </c>
      <c r="D427" s="131"/>
      <c r="E427" s="128" t="s">
        <v>85</v>
      </c>
      <c r="F427" s="135" t="s">
        <v>214</v>
      </c>
      <c r="G427" s="3"/>
      <c r="I427" s="4" t="str">
        <f>CONCATENATE(Tbl_GEKA[[#This Row],[Thuis]]," - ",Tbl_GEKA[[#This Row],[Uit]],"- -&gt; ",Tbl_GEKA[[#This Row],[Opmerking]])</f>
        <v xml:space="preserve">G E K A  - - -&gt; </v>
      </c>
      <c r="K427" s="5">
        <f t="shared" si="8"/>
        <v>46821</v>
      </c>
      <c r="L427" s="130">
        <f>WEEKDAY(Tbl_GEKA[[#This Row],[Datum_GEKA]],11)</f>
        <v>4</v>
      </c>
      <c r="M427" s="130">
        <v>1</v>
      </c>
      <c r="N427" s="131"/>
      <c r="O427" s="132" t="s">
        <v>85</v>
      </c>
      <c r="P427" s="131" t="s">
        <v>214</v>
      </c>
    </row>
    <row r="428" spans="1:16" x14ac:dyDescent="0.25">
      <c r="A428" s="140">
        <f>A424+7</f>
        <v>46667</v>
      </c>
      <c r="B428" s="7">
        <f>WEEKDAY(Tbl_GEKA[[#This Row],[Datum_GEKA]],11)</f>
        <v>4</v>
      </c>
      <c r="C428" s="130">
        <v>1</v>
      </c>
      <c r="D428" s="131"/>
      <c r="E428" s="128" t="s">
        <v>85</v>
      </c>
      <c r="F428" s="135" t="s">
        <v>214</v>
      </c>
      <c r="G428" s="3"/>
      <c r="I428" s="4" t="str">
        <f>CONCATENATE(Tbl_GEKA[[#This Row],[Thuis]]," - ",Tbl_GEKA[[#This Row],[Uit]],"- -&gt; ",Tbl_GEKA[[#This Row],[Opmerking]])</f>
        <v xml:space="preserve">G E K A  - - -&gt; </v>
      </c>
      <c r="K428" s="5">
        <f t="shared" si="8"/>
        <v>46821</v>
      </c>
      <c r="L428" s="130">
        <f>WEEKDAY(Tbl_GEKA[[#This Row],[Datum_GEKA]],11)</f>
        <v>4</v>
      </c>
      <c r="M428" s="130">
        <v>2</v>
      </c>
      <c r="N428" s="131"/>
      <c r="O428" s="132" t="s">
        <v>85</v>
      </c>
      <c r="P428" s="131" t="s">
        <v>214</v>
      </c>
    </row>
    <row r="429" spans="1:16" x14ac:dyDescent="0.25">
      <c r="A429" s="140">
        <f>A425+7</f>
        <v>46667</v>
      </c>
      <c r="B429" s="7">
        <f>WEEKDAY(Tbl_GEKA[[#This Row],[Datum_GEKA]],11)</f>
        <v>4</v>
      </c>
      <c r="C429" s="130">
        <v>2</v>
      </c>
      <c r="D429" s="131"/>
      <c r="E429" s="128" t="s">
        <v>85</v>
      </c>
      <c r="F429" s="135" t="s">
        <v>214</v>
      </c>
      <c r="G429" s="3"/>
      <c r="I429" s="4" t="str">
        <f>CONCATENATE(Tbl_GEKA[[#This Row],[Thuis]]," - ",Tbl_GEKA[[#This Row],[Uit]],"- -&gt; ",Tbl_GEKA[[#This Row],[Opmerking]])</f>
        <v xml:space="preserve">G E K A  - - -&gt; </v>
      </c>
      <c r="K429" s="5">
        <f t="shared" si="8"/>
        <v>46821</v>
      </c>
      <c r="L429" s="130">
        <f>WEEKDAY(Tbl_GEKA[[#This Row],[Datum_GEKA]],11)</f>
        <v>4</v>
      </c>
      <c r="M429" s="130">
        <v>3</v>
      </c>
      <c r="N429" s="131"/>
      <c r="O429" s="132" t="s">
        <v>85</v>
      </c>
      <c r="P429" s="131" t="s">
        <v>214</v>
      </c>
    </row>
    <row r="430" spans="1:16" x14ac:dyDescent="0.25">
      <c r="A430" s="140">
        <f>A426+7</f>
        <v>46667</v>
      </c>
      <c r="B430" s="7">
        <f>WEEKDAY(Tbl_GEKA[[#This Row],[Datum_GEKA]],11)</f>
        <v>4</v>
      </c>
      <c r="C430" s="130">
        <v>3</v>
      </c>
      <c r="D430" s="131"/>
      <c r="E430" s="128" t="s">
        <v>85</v>
      </c>
      <c r="F430" s="135" t="s">
        <v>214</v>
      </c>
      <c r="G430" s="3"/>
      <c r="I430" s="4" t="str">
        <f>CONCATENATE(Tbl_GEKA[[#This Row],[Thuis]]," - ",Tbl_GEKA[[#This Row],[Uit]],"- -&gt; ",Tbl_GEKA[[#This Row],[Opmerking]])</f>
        <v xml:space="preserve">G E K A  - - -&gt; </v>
      </c>
      <c r="K430" s="5">
        <f t="shared" si="8"/>
        <v>46821</v>
      </c>
      <c r="L430" s="130">
        <f>WEEKDAY(Tbl_GEKA[[#This Row],[Datum_GEKA]],11)</f>
        <v>4</v>
      </c>
      <c r="M430" s="130">
        <v>4</v>
      </c>
      <c r="N430" s="131"/>
      <c r="O430" s="132" t="s">
        <v>85</v>
      </c>
      <c r="P430" s="131" t="s">
        <v>214</v>
      </c>
    </row>
    <row r="431" spans="1:16" x14ac:dyDescent="0.25">
      <c r="A431" s="140">
        <v>46667</v>
      </c>
      <c r="B431" s="7">
        <v>4</v>
      </c>
      <c r="C431" s="130">
        <v>5</v>
      </c>
      <c r="D431" s="131"/>
      <c r="E431" s="128" t="s">
        <v>85</v>
      </c>
      <c r="F431" s="135" t="s">
        <v>214</v>
      </c>
      <c r="G431" s="3"/>
      <c r="I431" s="4" t="str">
        <f>CONCATENATE(Tbl_GEKA[[#This Row],[Thuis]]," - ",Tbl_GEKA[[#This Row],[Uit]],"- -&gt; ",Tbl_GEKA[[#This Row],[Opmerking]])</f>
        <v xml:space="preserve">G E K A  - - -&gt; </v>
      </c>
      <c r="K431" s="5">
        <f t="shared" si="8"/>
        <v>46821</v>
      </c>
      <c r="L431" s="130">
        <f>WEEKDAY(Tbl_GEKA[[#This Row],[Datum_GEKA]],11)</f>
        <v>4</v>
      </c>
      <c r="M431" s="130">
        <v>5</v>
      </c>
      <c r="N431" s="131"/>
      <c r="O431" s="132" t="s">
        <v>85</v>
      </c>
      <c r="P431" s="131" t="s">
        <v>214</v>
      </c>
    </row>
    <row r="432" spans="1:16" x14ac:dyDescent="0.25">
      <c r="A432" s="140">
        <f>A428+7</f>
        <v>46674</v>
      </c>
      <c r="B432" s="7">
        <f>WEEKDAY(Tbl_GEKA[[#This Row],[Datum_GEKA]],11)</f>
        <v>4</v>
      </c>
      <c r="C432" s="130">
        <v>4</v>
      </c>
      <c r="D432" s="131"/>
      <c r="E432" s="128" t="s">
        <v>85</v>
      </c>
      <c r="F432" s="135" t="s">
        <v>214</v>
      </c>
      <c r="G432" s="3"/>
      <c r="I432" s="4" t="str">
        <f>CONCATENATE(Tbl_GEKA[[#This Row],[Thuis]]," - ",Tbl_GEKA[[#This Row],[Uit]],"- -&gt; ",Tbl_GEKA[[#This Row],[Opmerking]])</f>
        <v xml:space="preserve">G E K A  - - -&gt; </v>
      </c>
      <c r="K432" s="5">
        <f t="shared" si="8"/>
        <v>46828</v>
      </c>
      <c r="L432" s="130">
        <f>WEEKDAY(Tbl_GEKA[[#This Row],[Datum_GEKA]],11)</f>
        <v>4</v>
      </c>
      <c r="M432" s="130">
        <v>1</v>
      </c>
      <c r="N432" s="131"/>
      <c r="O432" s="132" t="s">
        <v>85</v>
      </c>
      <c r="P432" s="131" t="s">
        <v>214</v>
      </c>
    </row>
    <row r="433" spans="1:16" x14ac:dyDescent="0.25">
      <c r="A433" s="140">
        <f>A429+7</f>
        <v>46674</v>
      </c>
      <c r="B433" s="7">
        <f>WEEKDAY(Tbl_GEKA[[#This Row],[Datum_GEKA]],11)</f>
        <v>4</v>
      </c>
      <c r="C433" s="130">
        <v>1</v>
      </c>
      <c r="D433" s="131"/>
      <c r="E433" s="128" t="s">
        <v>85</v>
      </c>
      <c r="F433" s="135" t="s">
        <v>214</v>
      </c>
      <c r="G433" s="3"/>
      <c r="I433" s="4" t="str">
        <f>CONCATENATE(Tbl_GEKA[[#This Row],[Thuis]]," - ",Tbl_GEKA[[#This Row],[Uit]],"- -&gt; ",Tbl_GEKA[[#This Row],[Opmerking]])</f>
        <v xml:space="preserve">G E K A  - - -&gt; </v>
      </c>
      <c r="K433" s="5">
        <f t="shared" si="8"/>
        <v>46828</v>
      </c>
      <c r="L433" s="130">
        <f>WEEKDAY(Tbl_GEKA[[#This Row],[Datum_GEKA]],11)</f>
        <v>4</v>
      </c>
      <c r="M433" s="130">
        <v>2</v>
      </c>
      <c r="N433" s="131"/>
      <c r="O433" s="132" t="s">
        <v>85</v>
      </c>
      <c r="P433" s="131" t="s">
        <v>214</v>
      </c>
    </row>
    <row r="434" spans="1:16" x14ac:dyDescent="0.25">
      <c r="A434" s="140">
        <f>A430+7</f>
        <v>46674</v>
      </c>
      <c r="B434" s="7">
        <f>WEEKDAY(Tbl_GEKA[[#This Row],[Datum_GEKA]],11)</f>
        <v>4</v>
      </c>
      <c r="C434" s="130">
        <v>2</v>
      </c>
      <c r="D434" s="131"/>
      <c r="E434" s="128" t="s">
        <v>85</v>
      </c>
      <c r="F434" s="135" t="s">
        <v>214</v>
      </c>
      <c r="G434" s="3"/>
      <c r="I434" s="4" t="str">
        <f>CONCATENATE(Tbl_GEKA[[#This Row],[Thuis]]," - ",Tbl_GEKA[[#This Row],[Uit]],"- -&gt; ",Tbl_GEKA[[#This Row],[Opmerking]])</f>
        <v xml:space="preserve">G E K A  - - -&gt; </v>
      </c>
      <c r="K434" s="5">
        <f t="shared" si="8"/>
        <v>46828</v>
      </c>
      <c r="L434" s="130">
        <f>WEEKDAY(Tbl_GEKA[[#This Row],[Datum_GEKA]],11)</f>
        <v>4</v>
      </c>
      <c r="M434" s="130">
        <v>3</v>
      </c>
      <c r="N434" s="131"/>
      <c r="O434" s="132" t="s">
        <v>85</v>
      </c>
      <c r="P434" s="131" t="s">
        <v>214</v>
      </c>
    </row>
    <row r="435" spans="1:16" x14ac:dyDescent="0.25">
      <c r="A435" s="140">
        <f>A431+7</f>
        <v>46674</v>
      </c>
      <c r="B435" s="7">
        <f>WEEKDAY(Tbl_GEKA[[#This Row],[Datum_GEKA]],11)</f>
        <v>4</v>
      </c>
      <c r="C435" s="130">
        <v>3</v>
      </c>
      <c r="D435" s="131"/>
      <c r="E435" s="128" t="s">
        <v>85</v>
      </c>
      <c r="F435" s="135" t="s">
        <v>214</v>
      </c>
      <c r="G435" s="3"/>
      <c r="I435" s="4" t="str">
        <f>CONCATENATE(Tbl_GEKA[[#This Row],[Thuis]]," - ",Tbl_GEKA[[#This Row],[Uit]],"- -&gt; ",Tbl_GEKA[[#This Row],[Opmerking]])</f>
        <v xml:space="preserve">G E K A  - - -&gt; </v>
      </c>
      <c r="K435" s="5">
        <f t="shared" si="8"/>
        <v>46828</v>
      </c>
      <c r="L435" s="130">
        <f>WEEKDAY(Tbl_GEKA[[#This Row],[Datum_GEKA]],11)</f>
        <v>4</v>
      </c>
      <c r="M435" s="130">
        <v>4</v>
      </c>
      <c r="N435" s="131"/>
      <c r="O435" s="132" t="s">
        <v>85</v>
      </c>
      <c r="P435" s="131" t="s">
        <v>214</v>
      </c>
    </row>
    <row r="436" spans="1:16" x14ac:dyDescent="0.25">
      <c r="A436" s="140">
        <v>46674</v>
      </c>
      <c r="B436" s="7">
        <v>4</v>
      </c>
      <c r="C436" s="130">
        <v>5</v>
      </c>
      <c r="D436" s="131"/>
      <c r="E436" s="128" t="s">
        <v>85</v>
      </c>
      <c r="F436" s="135" t="s">
        <v>214</v>
      </c>
      <c r="G436" s="3"/>
      <c r="I436" s="4" t="str">
        <f>CONCATENATE(Tbl_GEKA[[#This Row],[Thuis]]," - ",Tbl_GEKA[[#This Row],[Uit]],"- -&gt; ",Tbl_GEKA[[#This Row],[Opmerking]])</f>
        <v xml:space="preserve">G E K A  - - -&gt; </v>
      </c>
      <c r="K436" s="5">
        <f t="shared" si="8"/>
        <v>46828</v>
      </c>
      <c r="L436" s="130">
        <f>WEEKDAY(Tbl_GEKA[[#This Row],[Datum_GEKA]],11)</f>
        <v>4</v>
      </c>
      <c r="M436" s="130">
        <v>5</v>
      </c>
      <c r="N436" s="131"/>
      <c r="O436" s="132" t="s">
        <v>85</v>
      </c>
      <c r="P436" s="131" t="s">
        <v>214</v>
      </c>
    </row>
    <row r="437" spans="1:16" x14ac:dyDescent="0.25">
      <c r="A437" s="140">
        <f>A433+7</f>
        <v>46681</v>
      </c>
      <c r="B437" s="7">
        <f>WEEKDAY(Tbl_GEKA[[#This Row],[Datum_GEKA]],11)</f>
        <v>4</v>
      </c>
      <c r="C437" s="130">
        <v>4</v>
      </c>
      <c r="D437" s="131"/>
      <c r="E437" s="128" t="s">
        <v>85</v>
      </c>
      <c r="F437" s="135" t="s">
        <v>214</v>
      </c>
      <c r="G437" s="3"/>
      <c r="I437" s="4" t="str">
        <f>CONCATENATE(Tbl_GEKA[[#This Row],[Thuis]]," - ",Tbl_GEKA[[#This Row],[Uit]],"- -&gt; ",Tbl_GEKA[[#This Row],[Opmerking]])</f>
        <v xml:space="preserve">G E K A  - - -&gt; </v>
      </c>
      <c r="K437" s="5">
        <f t="shared" si="8"/>
        <v>46835</v>
      </c>
      <c r="L437" s="130">
        <f>WEEKDAY(Tbl_GEKA[[#This Row],[Datum_GEKA]],11)</f>
        <v>4</v>
      </c>
      <c r="M437" s="130">
        <v>1</v>
      </c>
      <c r="N437" s="131"/>
      <c r="O437" s="132" t="s">
        <v>85</v>
      </c>
      <c r="P437" s="131" t="s">
        <v>214</v>
      </c>
    </row>
    <row r="438" spans="1:16" x14ac:dyDescent="0.25">
      <c r="A438" s="140">
        <f>A434+7</f>
        <v>46681</v>
      </c>
      <c r="B438" s="7">
        <f>WEEKDAY(Tbl_GEKA[[#This Row],[Datum_GEKA]],11)</f>
        <v>4</v>
      </c>
      <c r="C438" s="130">
        <v>1</v>
      </c>
      <c r="D438" s="131"/>
      <c r="E438" s="128" t="s">
        <v>85</v>
      </c>
      <c r="F438" s="135" t="s">
        <v>214</v>
      </c>
      <c r="G438" s="3"/>
      <c r="I438" s="4" t="str">
        <f>CONCATENATE(Tbl_GEKA[[#This Row],[Thuis]]," - ",Tbl_GEKA[[#This Row],[Uit]],"- -&gt; ",Tbl_GEKA[[#This Row],[Opmerking]])</f>
        <v xml:space="preserve">G E K A  - - -&gt; </v>
      </c>
      <c r="K438" s="5">
        <f t="shared" si="8"/>
        <v>46835</v>
      </c>
      <c r="L438" s="130">
        <f>WEEKDAY(Tbl_GEKA[[#This Row],[Datum_GEKA]],11)</f>
        <v>4</v>
      </c>
      <c r="M438" s="130">
        <v>2</v>
      </c>
      <c r="N438" s="131"/>
      <c r="O438" s="132" t="s">
        <v>85</v>
      </c>
      <c r="P438" s="131" t="s">
        <v>214</v>
      </c>
    </row>
    <row r="439" spans="1:16" x14ac:dyDescent="0.25">
      <c r="A439" s="140">
        <f>A435+7</f>
        <v>46681</v>
      </c>
      <c r="B439" s="7">
        <f>WEEKDAY(Tbl_GEKA[[#This Row],[Datum_GEKA]],11)</f>
        <v>4</v>
      </c>
      <c r="C439" s="130">
        <v>2</v>
      </c>
      <c r="D439" s="131"/>
      <c r="E439" s="128" t="s">
        <v>85</v>
      </c>
      <c r="F439" s="135" t="s">
        <v>214</v>
      </c>
      <c r="G439" s="3"/>
      <c r="I439" s="4" t="str">
        <f>CONCATENATE(Tbl_GEKA[[#This Row],[Thuis]]," - ",Tbl_GEKA[[#This Row],[Uit]],"- -&gt; ",Tbl_GEKA[[#This Row],[Opmerking]])</f>
        <v xml:space="preserve">G E K A  - - -&gt; </v>
      </c>
      <c r="K439" s="5">
        <f t="shared" si="8"/>
        <v>46835</v>
      </c>
      <c r="L439" s="130">
        <f>WEEKDAY(Tbl_GEKA[[#This Row],[Datum_GEKA]],11)</f>
        <v>4</v>
      </c>
      <c r="M439" s="130">
        <v>3</v>
      </c>
      <c r="N439" s="131"/>
      <c r="O439" s="132" t="s">
        <v>85</v>
      </c>
      <c r="P439" s="131" t="s">
        <v>214</v>
      </c>
    </row>
    <row r="440" spans="1:16" x14ac:dyDescent="0.25">
      <c r="A440" s="140">
        <f>A436+7</f>
        <v>46681</v>
      </c>
      <c r="B440" s="7">
        <f>WEEKDAY(Tbl_GEKA[[#This Row],[Datum_GEKA]],11)</f>
        <v>4</v>
      </c>
      <c r="C440" s="130">
        <v>3</v>
      </c>
      <c r="D440" s="131"/>
      <c r="E440" s="128" t="s">
        <v>85</v>
      </c>
      <c r="F440" s="135" t="s">
        <v>214</v>
      </c>
      <c r="G440" s="3"/>
      <c r="I440" s="4" t="str">
        <f>CONCATENATE(Tbl_GEKA[[#This Row],[Thuis]]," - ",Tbl_GEKA[[#This Row],[Uit]],"- -&gt; ",Tbl_GEKA[[#This Row],[Opmerking]])</f>
        <v xml:space="preserve">G E K A  - - -&gt; </v>
      </c>
      <c r="K440" s="5">
        <f t="shared" si="8"/>
        <v>46835</v>
      </c>
      <c r="L440" s="130">
        <f>WEEKDAY(Tbl_GEKA[[#This Row],[Datum_GEKA]],11)</f>
        <v>4</v>
      </c>
      <c r="M440" s="130">
        <v>4</v>
      </c>
      <c r="N440" s="131"/>
      <c r="O440" s="132" t="s">
        <v>85</v>
      </c>
      <c r="P440" s="131" t="s">
        <v>214</v>
      </c>
    </row>
    <row r="441" spans="1:16" x14ac:dyDescent="0.25">
      <c r="A441" s="140">
        <v>46681</v>
      </c>
      <c r="B441" s="7">
        <v>4</v>
      </c>
      <c r="C441" s="130">
        <v>5</v>
      </c>
      <c r="D441" s="131"/>
      <c r="E441" s="128" t="s">
        <v>85</v>
      </c>
      <c r="F441" s="135" t="s">
        <v>214</v>
      </c>
      <c r="G441" s="3"/>
      <c r="I441" s="4" t="str">
        <f>CONCATENATE(Tbl_GEKA[[#This Row],[Thuis]]," - ",Tbl_GEKA[[#This Row],[Uit]],"- -&gt; ",Tbl_GEKA[[#This Row],[Opmerking]])</f>
        <v xml:space="preserve">G E K A  - - -&gt; </v>
      </c>
      <c r="K441" s="5">
        <f t="shared" si="8"/>
        <v>46835</v>
      </c>
      <c r="L441" s="130">
        <f>WEEKDAY(Tbl_GEKA[[#This Row],[Datum_GEKA]],11)</f>
        <v>4</v>
      </c>
      <c r="M441" s="130">
        <v>5</v>
      </c>
      <c r="N441" s="131"/>
      <c r="O441" s="132" t="s">
        <v>85</v>
      </c>
      <c r="P441" s="131" t="s">
        <v>214</v>
      </c>
    </row>
    <row r="442" spans="1:16" x14ac:dyDescent="0.25">
      <c r="A442" s="140">
        <f>A438+7</f>
        <v>46688</v>
      </c>
      <c r="B442" s="7">
        <f>WEEKDAY(Tbl_GEKA[[#This Row],[Datum_GEKA]],11)</f>
        <v>4</v>
      </c>
      <c r="C442" s="130">
        <v>4</v>
      </c>
      <c r="D442" s="131"/>
      <c r="E442" s="128" t="s">
        <v>85</v>
      </c>
      <c r="F442" s="135" t="s">
        <v>214</v>
      </c>
      <c r="G442" s="3"/>
      <c r="I442" s="4" t="str">
        <f>CONCATENATE(Tbl_GEKA[[#This Row],[Thuis]]," - ",Tbl_GEKA[[#This Row],[Uit]],"- -&gt; ",Tbl_GEKA[[#This Row],[Opmerking]])</f>
        <v xml:space="preserve">G E K A  - - -&gt; </v>
      </c>
      <c r="K442" s="5">
        <f t="shared" si="8"/>
        <v>46842</v>
      </c>
      <c r="L442" s="130">
        <f>WEEKDAY(Tbl_GEKA[[#This Row],[Datum_GEKA]],11)</f>
        <v>4</v>
      </c>
      <c r="M442" s="130">
        <v>1</v>
      </c>
      <c r="N442" s="131"/>
      <c r="O442" s="132" t="s">
        <v>85</v>
      </c>
      <c r="P442" s="131" t="s">
        <v>214</v>
      </c>
    </row>
    <row r="443" spans="1:16" x14ac:dyDescent="0.25">
      <c r="A443" s="140">
        <f>A439+7</f>
        <v>46688</v>
      </c>
      <c r="B443" s="7">
        <f>WEEKDAY(Tbl_GEKA[[#This Row],[Datum_GEKA]],11)</f>
        <v>4</v>
      </c>
      <c r="C443" s="130">
        <v>1</v>
      </c>
      <c r="D443" s="131"/>
      <c r="E443" s="128" t="s">
        <v>85</v>
      </c>
      <c r="F443" s="135" t="s">
        <v>214</v>
      </c>
      <c r="G443" s="3"/>
      <c r="I443" s="4" t="str">
        <f>CONCATENATE(Tbl_GEKA[[#This Row],[Thuis]]," - ",Tbl_GEKA[[#This Row],[Uit]],"- -&gt; ",Tbl_GEKA[[#This Row],[Opmerking]])</f>
        <v xml:space="preserve">G E K A  - - -&gt; </v>
      </c>
      <c r="K443" s="5">
        <f t="shared" si="8"/>
        <v>46842</v>
      </c>
      <c r="L443" s="130">
        <f>WEEKDAY(Tbl_GEKA[[#This Row],[Datum_GEKA]],11)</f>
        <v>4</v>
      </c>
      <c r="M443" s="130">
        <v>2</v>
      </c>
      <c r="N443" s="131"/>
      <c r="O443" s="132" t="s">
        <v>85</v>
      </c>
      <c r="P443" s="131" t="s">
        <v>214</v>
      </c>
    </row>
    <row r="444" spans="1:16" x14ac:dyDescent="0.25">
      <c r="A444" s="140">
        <f>A440+7</f>
        <v>46688</v>
      </c>
      <c r="B444" s="7">
        <f>WEEKDAY(Tbl_GEKA[[#This Row],[Datum_GEKA]],11)</f>
        <v>4</v>
      </c>
      <c r="C444" s="130">
        <v>2</v>
      </c>
      <c r="D444" s="131"/>
      <c r="E444" s="128" t="s">
        <v>85</v>
      </c>
      <c r="F444" s="135" t="s">
        <v>214</v>
      </c>
      <c r="G444" s="3"/>
      <c r="I444" s="4" t="str">
        <f>CONCATENATE(Tbl_GEKA[[#This Row],[Thuis]]," - ",Tbl_GEKA[[#This Row],[Uit]],"- -&gt; ",Tbl_GEKA[[#This Row],[Opmerking]])</f>
        <v xml:space="preserve">G E K A  - - -&gt; </v>
      </c>
      <c r="K444" s="5">
        <f t="shared" si="8"/>
        <v>46842</v>
      </c>
      <c r="L444" s="130">
        <f>WEEKDAY(Tbl_GEKA[[#This Row],[Datum_GEKA]],11)</f>
        <v>4</v>
      </c>
      <c r="M444" s="130">
        <v>3</v>
      </c>
      <c r="N444" s="131"/>
      <c r="O444" s="132" t="s">
        <v>85</v>
      </c>
      <c r="P444" s="131" t="s">
        <v>214</v>
      </c>
    </row>
    <row r="445" spans="1:16" x14ac:dyDescent="0.25">
      <c r="A445" s="140">
        <f>A441+7</f>
        <v>46688</v>
      </c>
      <c r="B445" s="7">
        <f>WEEKDAY(Tbl_GEKA[[#This Row],[Datum_GEKA]],11)</f>
        <v>4</v>
      </c>
      <c r="C445" s="130">
        <v>3</v>
      </c>
      <c r="D445" s="131"/>
      <c r="E445" s="128" t="s">
        <v>85</v>
      </c>
      <c r="F445" s="135" t="s">
        <v>214</v>
      </c>
      <c r="G445" s="3"/>
      <c r="I445" s="4" t="str">
        <f>CONCATENATE(Tbl_GEKA[[#This Row],[Thuis]]," - ",Tbl_GEKA[[#This Row],[Uit]],"- -&gt; ",Tbl_GEKA[[#This Row],[Opmerking]])</f>
        <v xml:space="preserve">G E K A  - - -&gt; </v>
      </c>
      <c r="K445" s="5">
        <f t="shared" si="8"/>
        <v>46842</v>
      </c>
      <c r="L445" s="130">
        <f>WEEKDAY(Tbl_GEKA[[#This Row],[Datum_GEKA]],11)</f>
        <v>4</v>
      </c>
      <c r="M445" s="130">
        <v>4</v>
      </c>
      <c r="N445" s="131"/>
      <c r="O445" s="132" t="s">
        <v>85</v>
      </c>
      <c r="P445" s="131" t="s">
        <v>214</v>
      </c>
    </row>
    <row r="446" spans="1:16" x14ac:dyDescent="0.25">
      <c r="A446" s="140">
        <v>46688</v>
      </c>
      <c r="B446" s="7">
        <v>4</v>
      </c>
      <c r="C446" s="130">
        <v>5</v>
      </c>
      <c r="D446" s="131"/>
      <c r="E446" s="128" t="s">
        <v>85</v>
      </c>
      <c r="F446" s="135" t="s">
        <v>214</v>
      </c>
      <c r="G446" s="3"/>
      <c r="I446" s="4" t="str">
        <f>CONCATENATE(Tbl_GEKA[[#This Row],[Thuis]]," - ",Tbl_GEKA[[#This Row],[Uit]],"- -&gt; ",Tbl_GEKA[[#This Row],[Opmerking]])</f>
        <v xml:space="preserve">G E K A  - - -&gt; </v>
      </c>
      <c r="K446" s="5">
        <f t="shared" si="8"/>
        <v>46842</v>
      </c>
      <c r="L446" s="130">
        <f>WEEKDAY(Tbl_GEKA[[#This Row],[Datum_GEKA]],11)</f>
        <v>4</v>
      </c>
      <c r="M446" s="130">
        <v>5</v>
      </c>
      <c r="N446" s="131"/>
      <c r="O446" s="132" t="s">
        <v>85</v>
      </c>
      <c r="P446" s="131" t="s">
        <v>214</v>
      </c>
    </row>
    <row r="447" spans="1:16" x14ac:dyDescent="0.25">
      <c r="A447" s="140">
        <f>A443+7</f>
        <v>46695</v>
      </c>
      <c r="B447" s="7">
        <f>WEEKDAY(Tbl_GEKA[[#This Row],[Datum_GEKA]],11)</f>
        <v>4</v>
      </c>
      <c r="C447" s="130">
        <v>4</v>
      </c>
      <c r="D447" s="131"/>
      <c r="E447" s="128" t="s">
        <v>85</v>
      </c>
      <c r="F447" s="135" t="s">
        <v>214</v>
      </c>
      <c r="G447" s="3"/>
      <c r="I447" s="4" t="str">
        <f>CONCATENATE(Tbl_GEKA[[#This Row],[Thuis]]," - ",Tbl_GEKA[[#This Row],[Uit]],"- -&gt; ",Tbl_GEKA[[#This Row],[Opmerking]])</f>
        <v xml:space="preserve">G E K A  - - -&gt; </v>
      </c>
      <c r="K447" s="5">
        <f t="shared" si="8"/>
        <v>46849</v>
      </c>
      <c r="L447" s="130">
        <f>WEEKDAY(Tbl_GEKA[[#This Row],[Datum_GEKA]],11)</f>
        <v>4</v>
      </c>
      <c r="M447" s="130">
        <v>1</v>
      </c>
      <c r="N447" s="131"/>
      <c r="O447" s="132" t="s">
        <v>85</v>
      </c>
      <c r="P447" s="131" t="s">
        <v>214</v>
      </c>
    </row>
    <row r="448" spans="1:16" x14ac:dyDescent="0.25">
      <c r="A448" s="140">
        <f>A444+7</f>
        <v>46695</v>
      </c>
      <c r="B448" s="7">
        <f>WEEKDAY(Tbl_GEKA[[#This Row],[Datum_GEKA]],11)</f>
        <v>4</v>
      </c>
      <c r="C448" s="130">
        <v>1</v>
      </c>
      <c r="D448" s="131"/>
      <c r="E448" s="128" t="s">
        <v>85</v>
      </c>
      <c r="F448" s="135" t="s">
        <v>214</v>
      </c>
      <c r="G448" s="3"/>
      <c r="I448" s="4" t="str">
        <f>CONCATENATE(Tbl_GEKA[[#This Row],[Thuis]]," - ",Tbl_GEKA[[#This Row],[Uit]],"- -&gt; ",Tbl_GEKA[[#This Row],[Opmerking]])</f>
        <v xml:space="preserve">G E K A  - - -&gt; </v>
      </c>
      <c r="K448" s="5">
        <f t="shared" si="8"/>
        <v>46849</v>
      </c>
      <c r="L448" s="130">
        <f>WEEKDAY(Tbl_GEKA[[#This Row],[Datum_GEKA]],11)</f>
        <v>4</v>
      </c>
      <c r="M448" s="130">
        <v>2</v>
      </c>
      <c r="N448" s="131"/>
      <c r="O448" s="132" t="s">
        <v>85</v>
      </c>
      <c r="P448" s="131" t="s">
        <v>214</v>
      </c>
    </row>
    <row r="449" spans="1:16" x14ac:dyDescent="0.25">
      <c r="A449" s="140">
        <f>A445+7</f>
        <v>46695</v>
      </c>
      <c r="B449" s="7">
        <f>WEEKDAY(Tbl_GEKA[[#This Row],[Datum_GEKA]],11)</f>
        <v>4</v>
      </c>
      <c r="C449" s="130">
        <v>2</v>
      </c>
      <c r="D449" s="131"/>
      <c r="E449" s="128" t="s">
        <v>85</v>
      </c>
      <c r="F449" s="135" t="s">
        <v>214</v>
      </c>
      <c r="G449" s="3"/>
      <c r="I449" s="4" t="str">
        <f>CONCATENATE(Tbl_GEKA[[#This Row],[Thuis]]," - ",Tbl_GEKA[[#This Row],[Uit]],"- -&gt; ",Tbl_GEKA[[#This Row],[Opmerking]])</f>
        <v xml:space="preserve">G E K A  - - -&gt; </v>
      </c>
      <c r="K449" s="5">
        <f t="shared" si="8"/>
        <v>46849</v>
      </c>
      <c r="L449" s="130">
        <f>WEEKDAY(Tbl_GEKA[[#This Row],[Datum_GEKA]],11)</f>
        <v>4</v>
      </c>
      <c r="M449" s="130">
        <v>3</v>
      </c>
      <c r="N449" s="131"/>
      <c r="O449" s="132" t="s">
        <v>85</v>
      </c>
      <c r="P449" s="131" t="s">
        <v>214</v>
      </c>
    </row>
    <row r="450" spans="1:16" x14ac:dyDescent="0.25">
      <c r="A450" s="140">
        <f>A446+7</f>
        <v>46695</v>
      </c>
      <c r="B450" s="7">
        <f>WEEKDAY(Tbl_GEKA[[#This Row],[Datum_GEKA]],11)</f>
        <v>4</v>
      </c>
      <c r="C450" s="130">
        <v>3</v>
      </c>
      <c r="D450" s="131"/>
      <c r="E450" s="128" t="s">
        <v>85</v>
      </c>
      <c r="F450" s="135" t="s">
        <v>214</v>
      </c>
      <c r="G450" s="3"/>
      <c r="I450" s="4" t="str">
        <f>CONCATENATE(Tbl_GEKA[[#This Row],[Thuis]]," - ",Tbl_GEKA[[#This Row],[Uit]],"- -&gt; ",Tbl_GEKA[[#This Row],[Opmerking]])</f>
        <v xml:space="preserve">G E K A  - - -&gt; </v>
      </c>
      <c r="K450" s="5">
        <f t="shared" si="8"/>
        <v>46849</v>
      </c>
      <c r="L450" s="130">
        <f>WEEKDAY(Tbl_GEKA[[#This Row],[Datum_GEKA]],11)</f>
        <v>4</v>
      </c>
      <c r="M450" s="130">
        <v>4</v>
      </c>
      <c r="N450" s="131"/>
      <c r="O450" s="132" t="s">
        <v>85</v>
      </c>
      <c r="P450" s="131" t="s">
        <v>214</v>
      </c>
    </row>
    <row r="451" spans="1:16" x14ac:dyDescent="0.25">
      <c r="A451" s="140">
        <v>46695</v>
      </c>
      <c r="B451" s="7">
        <v>4</v>
      </c>
      <c r="C451" s="130">
        <v>5</v>
      </c>
      <c r="D451" s="131"/>
      <c r="E451" s="128" t="s">
        <v>85</v>
      </c>
      <c r="F451" s="135" t="s">
        <v>214</v>
      </c>
      <c r="G451" s="3"/>
      <c r="I451" s="4" t="str">
        <f>CONCATENATE(Tbl_GEKA[[#This Row],[Thuis]]," - ",Tbl_GEKA[[#This Row],[Uit]],"- -&gt; ",Tbl_GEKA[[#This Row],[Opmerking]])</f>
        <v xml:space="preserve">G E K A  - - -&gt; </v>
      </c>
      <c r="K451" s="5">
        <f t="shared" si="8"/>
        <v>46849</v>
      </c>
      <c r="L451" s="130">
        <f>WEEKDAY(Tbl_GEKA[[#This Row],[Datum_GEKA]],11)</f>
        <v>4</v>
      </c>
      <c r="M451" s="130">
        <v>5</v>
      </c>
      <c r="N451" s="131"/>
      <c r="O451" s="132" t="s">
        <v>85</v>
      </c>
      <c r="P451" s="131" t="s">
        <v>214</v>
      </c>
    </row>
    <row r="452" spans="1:16" x14ac:dyDescent="0.25">
      <c r="A452" s="140">
        <f>A448+7</f>
        <v>46702</v>
      </c>
      <c r="B452" s="7">
        <f>WEEKDAY(Tbl_GEKA[[#This Row],[Datum_GEKA]],11)</f>
        <v>4</v>
      </c>
      <c r="C452" s="130">
        <v>4</v>
      </c>
      <c r="D452" s="131"/>
      <c r="E452" s="128" t="s">
        <v>85</v>
      </c>
      <c r="F452" s="135" t="s">
        <v>214</v>
      </c>
      <c r="G452" s="3"/>
      <c r="I452" s="4" t="str">
        <f>CONCATENATE(Tbl_GEKA[[#This Row],[Thuis]]," - ",Tbl_GEKA[[#This Row],[Uit]],"- -&gt; ",Tbl_GEKA[[#This Row],[Opmerking]])</f>
        <v xml:space="preserve">G E K A  - - -&gt; </v>
      </c>
      <c r="K452" s="5">
        <f t="shared" si="8"/>
        <v>46856</v>
      </c>
      <c r="L452" s="130">
        <f>WEEKDAY(Tbl_GEKA[[#This Row],[Datum_GEKA]],11)</f>
        <v>4</v>
      </c>
      <c r="M452" s="130">
        <v>1</v>
      </c>
      <c r="N452" s="131"/>
      <c r="O452" s="132" t="s">
        <v>85</v>
      </c>
      <c r="P452" s="131" t="s">
        <v>214</v>
      </c>
    </row>
    <row r="453" spans="1:16" x14ac:dyDescent="0.25">
      <c r="A453" s="140">
        <f>A449+7</f>
        <v>46702</v>
      </c>
      <c r="B453" s="7">
        <f>WEEKDAY(Tbl_GEKA[[#This Row],[Datum_GEKA]],11)</f>
        <v>4</v>
      </c>
      <c r="C453" s="130">
        <v>1</v>
      </c>
      <c r="D453" s="131"/>
      <c r="E453" s="128" t="s">
        <v>85</v>
      </c>
      <c r="F453" s="135" t="s">
        <v>214</v>
      </c>
      <c r="G453" s="3"/>
      <c r="I453" s="4" t="str">
        <f>CONCATENATE(Tbl_GEKA[[#This Row],[Thuis]]," - ",Tbl_GEKA[[#This Row],[Uit]],"- -&gt; ",Tbl_GEKA[[#This Row],[Opmerking]])</f>
        <v xml:space="preserve">G E K A  - - -&gt; </v>
      </c>
      <c r="K453" s="5">
        <f t="shared" si="8"/>
        <v>46856</v>
      </c>
      <c r="L453" s="130">
        <f>WEEKDAY(Tbl_GEKA[[#This Row],[Datum_GEKA]],11)</f>
        <v>4</v>
      </c>
      <c r="M453" s="130">
        <v>2</v>
      </c>
      <c r="N453" s="131"/>
      <c r="O453" s="132" t="s">
        <v>85</v>
      </c>
      <c r="P453" s="131" t="s">
        <v>214</v>
      </c>
    </row>
    <row r="454" spans="1:16" x14ac:dyDescent="0.25">
      <c r="A454" s="140">
        <f>A450+7</f>
        <v>46702</v>
      </c>
      <c r="B454" s="7">
        <f>WEEKDAY(Tbl_GEKA[[#This Row],[Datum_GEKA]],11)</f>
        <v>4</v>
      </c>
      <c r="C454" s="130">
        <v>2</v>
      </c>
      <c r="D454" s="131"/>
      <c r="E454" s="128" t="s">
        <v>85</v>
      </c>
      <c r="F454" s="135" t="s">
        <v>214</v>
      </c>
      <c r="G454" s="3"/>
      <c r="I454" s="4" t="str">
        <f>CONCATENATE(Tbl_GEKA[[#This Row],[Thuis]]," - ",Tbl_GEKA[[#This Row],[Uit]],"- -&gt; ",Tbl_GEKA[[#This Row],[Opmerking]])</f>
        <v xml:space="preserve">G E K A  - - -&gt; </v>
      </c>
      <c r="K454" s="5">
        <f t="shared" si="8"/>
        <v>46856</v>
      </c>
      <c r="L454" s="130">
        <f>WEEKDAY(Tbl_GEKA[[#This Row],[Datum_GEKA]],11)</f>
        <v>4</v>
      </c>
      <c r="M454" s="130">
        <v>3</v>
      </c>
      <c r="N454" s="131"/>
      <c r="O454" s="132" t="s">
        <v>85</v>
      </c>
      <c r="P454" s="131" t="s">
        <v>214</v>
      </c>
    </row>
    <row r="455" spans="1:16" x14ac:dyDescent="0.25">
      <c r="A455" s="140">
        <f>A451+7</f>
        <v>46702</v>
      </c>
      <c r="B455" s="7">
        <f>WEEKDAY(Tbl_GEKA[[#This Row],[Datum_GEKA]],11)</f>
        <v>4</v>
      </c>
      <c r="C455" s="130">
        <v>3</v>
      </c>
      <c r="D455" s="131"/>
      <c r="E455" s="128" t="s">
        <v>85</v>
      </c>
      <c r="F455" s="135" t="s">
        <v>214</v>
      </c>
      <c r="G455" s="3"/>
      <c r="I455" s="4" t="str">
        <f>CONCATENATE(Tbl_GEKA[[#This Row],[Thuis]]," - ",Tbl_GEKA[[#This Row],[Uit]],"- -&gt; ",Tbl_GEKA[[#This Row],[Opmerking]])</f>
        <v xml:space="preserve">G E K A  - - -&gt; </v>
      </c>
      <c r="K455" s="5">
        <f t="shared" si="8"/>
        <v>46856</v>
      </c>
      <c r="L455" s="130">
        <f>WEEKDAY(Tbl_GEKA[[#This Row],[Datum_GEKA]],11)</f>
        <v>4</v>
      </c>
      <c r="M455" s="130">
        <v>4</v>
      </c>
      <c r="N455" s="131"/>
      <c r="O455" s="132" t="s">
        <v>85</v>
      </c>
      <c r="P455" s="131" t="s">
        <v>214</v>
      </c>
    </row>
    <row r="456" spans="1:16" x14ac:dyDescent="0.25">
      <c r="A456" s="140">
        <v>46702</v>
      </c>
      <c r="B456" s="7">
        <v>4</v>
      </c>
      <c r="C456" s="130">
        <v>5</v>
      </c>
      <c r="D456" s="131"/>
      <c r="E456" s="128" t="s">
        <v>85</v>
      </c>
      <c r="F456" s="135" t="s">
        <v>214</v>
      </c>
      <c r="G456" s="3"/>
      <c r="I456" s="4" t="str">
        <f>CONCATENATE(Tbl_GEKA[[#This Row],[Thuis]]," - ",Tbl_GEKA[[#This Row],[Uit]],"- -&gt; ",Tbl_GEKA[[#This Row],[Opmerking]])</f>
        <v xml:space="preserve">G E K A  - - -&gt; </v>
      </c>
      <c r="K456" s="5">
        <f t="shared" si="8"/>
        <v>46856</v>
      </c>
      <c r="L456" s="130">
        <f>WEEKDAY(Tbl_GEKA[[#This Row],[Datum_GEKA]],11)</f>
        <v>4</v>
      </c>
      <c r="M456" s="130">
        <v>5</v>
      </c>
      <c r="N456" s="131"/>
      <c r="O456" s="132" t="s">
        <v>85</v>
      </c>
      <c r="P456" s="131" t="s">
        <v>214</v>
      </c>
    </row>
    <row r="457" spans="1:16" x14ac:dyDescent="0.25">
      <c r="A457" s="140">
        <f>A453+7</f>
        <v>46709</v>
      </c>
      <c r="B457" s="7">
        <f>WEEKDAY(Tbl_GEKA[[#This Row],[Datum_GEKA]],11)</f>
        <v>4</v>
      </c>
      <c r="C457" s="130">
        <v>4</v>
      </c>
      <c r="D457" s="131"/>
      <c r="E457" s="128" t="s">
        <v>85</v>
      </c>
      <c r="F457" s="135" t="s">
        <v>214</v>
      </c>
      <c r="G457" s="3"/>
      <c r="I457" s="4" t="str">
        <f>CONCATENATE(Tbl_GEKA[[#This Row],[Thuis]]," - ",Tbl_GEKA[[#This Row],[Uit]],"- -&gt; ",Tbl_GEKA[[#This Row],[Opmerking]])</f>
        <v xml:space="preserve">G E K A  - - -&gt; </v>
      </c>
      <c r="K457" s="5">
        <f t="shared" si="8"/>
        <v>46863</v>
      </c>
      <c r="L457" s="130">
        <f>WEEKDAY(Tbl_GEKA[[#This Row],[Datum_GEKA]],11)</f>
        <v>4</v>
      </c>
      <c r="M457" s="130">
        <v>1</v>
      </c>
      <c r="N457" s="131"/>
      <c r="O457" s="132" t="s">
        <v>85</v>
      </c>
      <c r="P457" s="131" t="s">
        <v>214</v>
      </c>
    </row>
    <row r="458" spans="1:16" x14ac:dyDescent="0.25">
      <c r="A458" s="140">
        <f>A454+7</f>
        <v>46709</v>
      </c>
      <c r="B458" s="7">
        <f>WEEKDAY(Tbl_GEKA[[#This Row],[Datum_GEKA]],11)</f>
        <v>4</v>
      </c>
      <c r="C458" s="130">
        <v>1</v>
      </c>
      <c r="D458" s="131"/>
      <c r="E458" s="128" t="s">
        <v>85</v>
      </c>
      <c r="F458" s="135" t="s">
        <v>214</v>
      </c>
      <c r="G458" s="3"/>
      <c r="I458" s="4" t="str">
        <f>CONCATENATE(Tbl_GEKA[[#This Row],[Thuis]]," - ",Tbl_GEKA[[#This Row],[Uit]],"- -&gt; ",Tbl_GEKA[[#This Row],[Opmerking]])</f>
        <v xml:space="preserve">G E K A  - - -&gt; </v>
      </c>
      <c r="K458" s="5">
        <f t="shared" si="8"/>
        <v>46863</v>
      </c>
      <c r="L458" s="130">
        <f>WEEKDAY(Tbl_GEKA[[#This Row],[Datum_GEKA]],11)</f>
        <v>4</v>
      </c>
      <c r="M458" s="130">
        <v>2</v>
      </c>
      <c r="N458" s="131"/>
      <c r="O458" s="132" t="s">
        <v>85</v>
      </c>
      <c r="P458" s="131" t="s">
        <v>214</v>
      </c>
    </row>
    <row r="459" spans="1:16" x14ac:dyDescent="0.25">
      <c r="A459" s="140">
        <f>A455+7</f>
        <v>46709</v>
      </c>
      <c r="B459" s="7">
        <f>WEEKDAY(Tbl_GEKA[[#This Row],[Datum_GEKA]],11)</f>
        <v>4</v>
      </c>
      <c r="C459" s="130">
        <v>2</v>
      </c>
      <c r="D459" s="131"/>
      <c r="E459" s="128" t="s">
        <v>85</v>
      </c>
      <c r="F459" s="135" t="s">
        <v>214</v>
      </c>
      <c r="G459" s="3"/>
      <c r="I459" s="4" t="str">
        <f>CONCATENATE(Tbl_GEKA[[#This Row],[Thuis]]," - ",Tbl_GEKA[[#This Row],[Uit]],"- -&gt; ",Tbl_GEKA[[#This Row],[Opmerking]])</f>
        <v xml:space="preserve">G E K A  - - -&gt; </v>
      </c>
      <c r="K459" s="5">
        <f t="shared" si="8"/>
        <v>46863</v>
      </c>
      <c r="L459" s="130">
        <f>WEEKDAY(Tbl_GEKA[[#This Row],[Datum_GEKA]],11)</f>
        <v>4</v>
      </c>
      <c r="M459" s="130">
        <v>3</v>
      </c>
      <c r="N459" s="131"/>
      <c r="O459" s="132" t="s">
        <v>85</v>
      </c>
      <c r="P459" s="131" t="s">
        <v>214</v>
      </c>
    </row>
    <row r="460" spans="1:16" x14ac:dyDescent="0.25">
      <c r="A460" s="140">
        <f>A456+7</f>
        <v>46709</v>
      </c>
      <c r="B460" s="7">
        <f>WEEKDAY(Tbl_GEKA[[#This Row],[Datum_GEKA]],11)</f>
        <v>4</v>
      </c>
      <c r="C460" s="130">
        <v>3</v>
      </c>
      <c r="D460" s="131"/>
      <c r="E460" s="128" t="s">
        <v>85</v>
      </c>
      <c r="F460" s="135" t="s">
        <v>214</v>
      </c>
      <c r="G460" s="3"/>
      <c r="I460" s="4" t="str">
        <f>CONCATENATE(Tbl_GEKA[[#This Row],[Thuis]]," - ",Tbl_GEKA[[#This Row],[Uit]],"- -&gt; ",Tbl_GEKA[[#This Row],[Opmerking]])</f>
        <v xml:space="preserve">G E K A  - - -&gt; </v>
      </c>
      <c r="K460" s="5">
        <f t="shared" si="8"/>
        <v>46863</v>
      </c>
      <c r="L460" s="130">
        <f>WEEKDAY(Tbl_GEKA[[#This Row],[Datum_GEKA]],11)</f>
        <v>4</v>
      </c>
      <c r="M460" s="130">
        <v>4</v>
      </c>
      <c r="N460" s="131"/>
      <c r="O460" s="132" t="s">
        <v>85</v>
      </c>
      <c r="P460" s="131" t="s">
        <v>214</v>
      </c>
    </row>
    <row r="461" spans="1:16" x14ac:dyDescent="0.25">
      <c r="A461" s="140">
        <v>46709</v>
      </c>
      <c r="B461" s="7">
        <v>4</v>
      </c>
      <c r="C461" s="130">
        <v>5</v>
      </c>
      <c r="D461" s="131"/>
      <c r="E461" s="128" t="s">
        <v>85</v>
      </c>
      <c r="F461" s="135" t="s">
        <v>214</v>
      </c>
      <c r="G461" s="3"/>
      <c r="I461" s="4" t="str">
        <f>CONCATENATE(Tbl_GEKA[[#This Row],[Thuis]]," - ",Tbl_GEKA[[#This Row],[Uit]],"- -&gt; ",Tbl_GEKA[[#This Row],[Opmerking]])</f>
        <v xml:space="preserve">G E K A  - - -&gt; </v>
      </c>
      <c r="K461" s="5">
        <f t="shared" si="8"/>
        <v>46863</v>
      </c>
      <c r="L461" s="130">
        <f>WEEKDAY(Tbl_GEKA[[#This Row],[Datum_GEKA]],11)</f>
        <v>4</v>
      </c>
      <c r="M461" s="130">
        <v>5</v>
      </c>
      <c r="N461" s="131"/>
      <c r="O461" s="132" t="s">
        <v>85</v>
      </c>
      <c r="P461" s="131" t="s">
        <v>214</v>
      </c>
    </row>
    <row r="462" spans="1:16" x14ac:dyDescent="0.25">
      <c r="A462" s="140">
        <f>A458+7</f>
        <v>46716</v>
      </c>
      <c r="B462" s="7">
        <f>WEEKDAY(Tbl_GEKA[[#This Row],[Datum_GEKA]],11)</f>
        <v>4</v>
      </c>
      <c r="C462" s="130">
        <v>4</v>
      </c>
      <c r="D462" s="131"/>
      <c r="E462" s="128" t="s">
        <v>85</v>
      </c>
      <c r="F462" s="135" t="s">
        <v>214</v>
      </c>
      <c r="G462" s="3"/>
      <c r="I462" s="4" t="str">
        <f>CONCATENATE(Tbl_GEKA[[#This Row],[Thuis]]," - ",Tbl_GEKA[[#This Row],[Uit]],"- -&gt; ",Tbl_GEKA[[#This Row],[Opmerking]])</f>
        <v xml:space="preserve">G E K A  - - -&gt; </v>
      </c>
      <c r="K462" s="5">
        <f t="shared" si="8"/>
        <v>46870</v>
      </c>
      <c r="L462" s="130">
        <f>WEEKDAY(Tbl_GEKA[[#This Row],[Datum_GEKA]],11)</f>
        <v>4</v>
      </c>
      <c r="M462" s="130">
        <v>1</v>
      </c>
      <c r="N462" s="131"/>
      <c r="O462" s="132" t="s">
        <v>85</v>
      </c>
      <c r="P462" s="131" t="s">
        <v>214</v>
      </c>
    </row>
    <row r="463" spans="1:16" x14ac:dyDescent="0.25">
      <c r="A463" s="140">
        <f>A459+7</f>
        <v>46716</v>
      </c>
      <c r="B463" s="7">
        <f>WEEKDAY(Tbl_GEKA[[#This Row],[Datum_GEKA]],11)</f>
        <v>4</v>
      </c>
      <c r="C463" s="130">
        <v>1</v>
      </c>
      <c r="D463" s="131"/>
      <c r="E463" s="128" t="s">
        <v>85</v>
      </c>
      <c r="F463" s="135" t="s">
        <v>214</v>
      </c>
      <c r="G463" s="3"/>
      <c r="I463" s="4" t="str">
        <f>CONCATENATE(Tbl_GEKA[[#This Row],[Thuis]]," - ",Tbl_GEKA[[#This Row],[Uit]],"- -&gt; ",Tbl_GEKA[[#This Row],[Opmerking]])</f>
        <v xml:space="preserve">G E K A  - - -&gt; </v>
      </c>
      <c r="K463" s="5">
        <f t="shared" si="8"/>
        <v>46870</v>
      </c>
      <c r="L463" s="130">
        <f>WEEKDAY(Tbl_GEKA[[#This Row],[Datum_GEKA]],11)</f>
        <v>4</v>
      </c>
      <c r="M463" s="130">
        <v>2</v>
      </c>
      <c r="N463" s="131"/>
      <c r="O463" s="132" t="s">
        <v>85</v>
      </c>
      <c r="P463" s="131" t="s">
        <v>214</v>
      </c>
    </row>
    <row r="464" spans="1:16" x14ac:dyDescent="0.25">
      <c r="A464" s="140">
        <f>A460+7</f>
        <v>46716</v>
      </c>
      <c r="B464" s="7">
        <f>WEEKDAY(Tbl_GEKA[[#This Row],[Datum_GEKA]],11)</f>
        <v>4</v>
      </c>
      <c r="C464" s="130">
        <v>2</v>
      </c>
      <c r="D464" s="131"/>
      <c r="E464" s="128" t="s">
        <v>85</v>
      </c>
      <c r="F464" s="135" t="s">
        <v>214</v>
      </c>
      <c r="G464" s="3"/>
      <c r="I464" s="4" t="str">
        <f>CONCATENATE(Tbl_GEKA[[#This Row],[Thuis]]," - ",Tbl_GEKA[[#This Row],[Uit]],"- -&gt; ",Tbl_GEKA[[#This Row],[Opmerking]])</f>
        <v xml:space="preserve">G E K A  - - -&gt; </v>
      </c>
      <c r="K464" s="5">
        <f t="shared" si="8"/>
        <v>46870</v>
      </c>
      <c r="L464" s="130">
        <f>WEEKDAY(Tbl_GEKA[[#This Row],[Datum_GEKA]],11)</f>
        <v>4</v>
      </c>
      <c r="M464" s="130">
        <v>3</v>
      </c>
      <c r="N464" s="131"/>
      <c r="O464" s="132" t="s">
        <v>85</v>
      </c>
      <c r="P464" s="131" t="s">
        <v>214</v>
      </c>
    </row>
    <row r="465" spans="1:16" x14ac:dyDescent="0.25">
      <c r="A465" s="139">
        <f>A461+7</f>
        <v>46716</v>
      </c>
      <c r="B465" s="7">
        <f>WEEKDAY(Tbl_GEKA[[#This Row],[Datum_GEKA]],11)</f>
        <v>4</v>
      </c>
      <c r="C465" s="7">
        <v>3</v>
      </c>
      <c r="E465" s="128" t="s">
        <v>85</v>
      </c>
      <c r="F465" s="3" t="s">
        <v>214</v>
      </c>
      <c r="G465" s="3"/>
      <c r="I465" s="4" t="str">
        <f>CONCATENATE(Tbl_GEKA[[#This Row],[Thuis]]," - ",Tbl_GEKA[[#This Row],[Uit]],"- -&gt; ",Tbl_GEKA[[#This Row],[Opmerking]])</f>
        <v xml:space="preserve">G E K A  - - -&gt; </v>
      </c>
      <c r="K465" s="5">
        <f t="shared" si="8"/>
        <v>46870</v>
      </c>
      <c r="L465" s="130">
        <f>WEEKDAY(Tbl_GEKA[[#This Row],[Datum_GEKA]],11)</f>
        <v>4</v>
      </c>
      <c r="M465" s="130">
        <v>4</v>
      </c>
      <c r="N465" s="131"/>
      <c r="O465" s="132" t="s">
        <v>85</v>
      </c>
      <c r="P465" s="131" t="s">
        <v>214</v>
      </c>
    </row>
    <row r="466" spans="1:16" x14ac:dyDescent="0.25">
      <c r="A466" s="139">
        <v>46716</v>
      </c>
      <c r="B466" s="7">
        <v>4</v>
      </c>
      <c r="C466" s="7">
        <v>5</v>
      </c>
      <c r="E466" s="128" t="s">
        <v>85</v>
      </c>
      <c r="F466" s="3" t="s">
        <v>214</v>
      </c>
      <c r="G466" s="3"/>
      <c r="I466" s="4" t="str">
        <f>CONCATENATE(Tbl_GEKA[[#This Row],[Thuis]]," - ",Tbl_GEKA[[#This Row],[Uit]],"- -&gt; ",Tbl_GEKA[[#This Row],[Opmerking]])</f>
        <v xml:space="preserve">G E K A  - - -&gt; </v>
      </c>
      <c r="K466" s="5">
        <f t="shared" ref="K466:K520" si="9">K461+7</f>
        <v>46870</v>
      </c>
      <c r="L466" s="130">
        <f>WEEKDAY(Tbl_GEKA[[#This Row],[Datum_GEKA]],11)</f>
        <v>4</v>
      </c>
      <c r="M466" s="130">
        <v>5</v>
      </c>
      <c r="N466" s="131"/>
      <c r="O466" s="132" t="s">
        <v>85</v>
      </c>
      <c r="P466" s="131" t="s">
        <v>214</v>
      </c>
    </row>
    <row r="467" spans="1:16" x14ac:dyDescent="0.25">
      <c r="A467" s="139">
        <f>A463+7</f>
        <v>46723</v>
      </c>
      <c r="B467" s="7">
        <f>WEEKDAY(Tbl_GEKA[[#This Row],[Datum_GEKA]],11)</f>
        <v>4</v>
      </c>
      <c r="C467" s="7">
        <v>4</v>
      </c>
      <c r="E467" s="128" t="s">
        <v>85</v>
      </c>
      <c r="F467" s="3" t="s">
        <v>214</v>
      </c>
      <c r="G467" s="3"/>
      <c r="I467" s="4" t="str">
        <f>CONCATENATE(Tbl_GEKA[[#This Row],[Thuis]]," - ",Tbl_GEKA[[#This Row],[Uit]],"- -&gt; ",Tbl_GEKA[[#This Row],[Opmerking]])</f>
        <v xml:space="preserve">G E K A  - - -&gt; </v>
      </c>
      <c r="K467" s="5">
        <f t="shared" si="9"/>
        <v>46877</v>
      </c>
      <c r="L467" s="130">
        <f>WEEKDAY(Tbl_GEKA[[#This Row],[Datum_GEKA]],11)</f>
        <v>4</v>
      </c>
      <c r="M467" s="130">
        <v>1</v>
      </c>
      <c r="N467" s="131"/>
      <c r="O467" s="132" t="s">
        <v>85</v>
      </c>
      <c r="P467" s="131" t="s">
        <v>214</v>
      </c>
    </row>
    <row r="468" spans="1:16" x14ac:dyDescent="0.25">
      <c r="A468" s="139">
        <f>A464+7</f>
        <v>46723</v>
      </c>
      <c r="B468" s="7">
        <f>WEEKDAY(Tbl_GEKA[[#This Row],[Datum_GEKA]],11)</f>
        <v>4</v>
      </c>
      <c r="C468" s="7">
        <v>1</v>
      </c>
      <c r="E468" s="128" t="s">
        <v>85</v>
      </c>
      <c r="F468" s="3" t="s">
        <v>214</v>
      </c>
      <c r="G468" s="3"/>
      <c r="I468" s="4" t="str">
        <f>CONCATENATE(Tbl_GEKA[[#This Row],[Thuis]]," - ",Tbl_GEKA[[#This Row],[Uit]],"- -&gt; ",Tbl_GEKA[[#This Row],[Opmerking]])</f>
        <v xml:space="preserve">G E K A  - - -&gt; </v>
      </c>
      <c r="K468" s="5">
        <f t="shared" si="9"/>
        <v>46877</v>
      </c>
      <c r="L468" s="130">
        <f>WEEKDAY(Tbl_GEKA[[#This Row],[Datum_GEKA]],11)</f>
        <v>4</v>
      </c>
      <c r="M468" s="130">
        <v>2</v>
      </c>
      <c r="N468" s="131"/>
      <c r="O468" s="132" t="s">
        <v>85</v>
      </c>
      <c r="P468" s="131" t="s">
        <v>214</v>
      </c>
    </row>
    <row r="469" spans="1:16" x14ac:dyDescent="0.25">
      <c r="A469" s="139">
        <f>A465+7</f>
        <v>46723</v>
      </c>
      <c r="B469" s="7">
        <f>WEEKDAY(Tbl_GEKA[[#This Row],[Datum_GEKA]],11)</f>
        <v>4</v>
      </c>
      <c r="C469" s="7">
        <v>2</v>
      </c>
      <c r="E469" s="128" t="s">
        <v>85</v>
      </c>
      <c r="F469" s="3" t="s">
        <v>214</v>
      </c>
      <c r="G469" s="3"/>
      <c r="I469" s="4" t="str">
        <f>CONCATENATE(Tbl_GEKA[[#This Row],[Thuis]]," - ",Tbl_GEKA[[#This Row],[Uit]],"- -&gt; ",Tbl_GEKA[[#This Row],[Opmerking]])</f>
        <v xml:space="preserve">G E K A  - - -&gt; </v>
      </c>
      <c r="K469" s="5">
        <f t="shared" si="9"/>
        <v>46877</v>
      </c>
      <c r="L469" s="130">
        <f>WEEKDAY(Tbl_GEKA[[#This Row],[Datum_GEKA]],11)</f>
        <v>4</v>
      </c>
      <c r="M469" s="130">
        <v>3</v>
      </c>
      <c r="N469" s="131"/>
      <c r="O469" s="132" t="s">
        <v>85</v>
      </c>
      <c r="P469" s="131" t="s">
        <v>214</v>
      </c>
    </row>
    <row r="470" spans="1:16" x14ac:dyDescent="0.25">
      <c r="A470" s="139">
        <f>A466+7</f>
        <v>46723</v>
      </c>
      <c r="B470" s="7">
        <f>WEEKDAY(Tbl_GEKA[[#This Row],[Datum_GEKA]],11)</f>
        <v>4</v>
      </c>
      <c r="C470" s="7">
        <v>3</v>
      </c>
      <c r="E470" s="128" t="s">
        <v>85</v>
      </c>
      <c r="F470" s="3" t="s">
        <v>214</v>
      </c>
      <c r="G470" s="3"/>
      <c r="I470" s="4" t="str">
        <f>CONCATENATE(Tbl_GEKA[[#This Row],[Thuis]]," - ",Tbl_GEKA[[#This Row],[Uit]],"- -&gt; ",Tbl_GEKA[[#This Row],[Opmerking]])</f>
        <v xml:space="preserve">G E K A  - - -&gt; </v>
      </c>
      <c r="K470" s="5">
        <f t="shared" si="9"/>
        <v>46877</v>
      </c>
      <c r="L470" s="130">
        <f>WEEKDAY(Tbl_GEKA[[#This Row],[Datum_GEKA]],11)</f>
        <v>4</v>
      </c>
      <c r="M470" s="130">
        <v>4</v>
      </c>
      <c r="N470" s="131"/>
      <c r="O470" s="132" t="s">
        <v>85</v>
      </c>
      <c r="P470" s="131" t="s">
        <v>214</v>
      </c>
    </row>
    <row r="471" spans="1:16" x14ac:dyDescent="0.25">
      <c r="A471" s="139">
        <v>46723</v>
      </c>
      <c r="B471" s="7">
        <v>4</v>
      </c>
      <c r="C471" s="7">
        <v>5</v>
      </c>
      <c r="E471" s="128" t="s">
        <v>85</v>
      </c>
      <c r="F471" s="3" t="s">
        <v>214</v>
      </c>
      <c r="G471" s="3"/>
      <c r="I471" s="4" t="str">
        <f>CONCATENATE(Tbl_GEKA[[#This Row],[Thuis]]," - ",Tbl_GEKA[[#This Row],[Uit]],"- -&gt; ",Tbl_GEKA[[#This Row],[Opmerking]])</f>
        <v xml:space="preserve">G E K A  - - -&gt; </v>
      </c>
      <c r="K471" s="5">
        <f t="shared" si="9"/>
        <v>46877</v>
      </c>
      <c r="L471" s="130">
        <f>WEEKDAY(Tbl_GEKA[[#This Row],[Datum_GEKA]],11)</f>
        <v>4</v>
      </c>
      <c r="M471" s="130">
        <v>5</v>
      </c>
      <c r="N471" s="131"/>
      <c r="O471" s="132" t="s">
        <v>85</v>
      </c>
      <c r="P471" s="131" t="s">
        <v>214</v>
      </c>
    </row>
    <row r="472" spans="1:16" x14ac:dyDescent="0.25">
      <c r="A472" s="139">
        <f>A468+7</f>
        <v>46730</v>
      </c>
      <c r="B472" s="7">
        <f>WEEKDAY(Tbl_GEKA[[#This Row],[Datum_GEKA]],11)</f>
        <v>4</v>
      </c>
      <c r="C472" s="7">
        <v>4</v>
      </c>
      <c r="E472" s="128" t="s">
        <v>85</v>
      </c>
      <c r="F472" s="3" t="s">
        <v>214</v>
      </c>
      <c r="G472" s="3"/>
      <c r="I472" s="4" t="str">
        <f>CONCATENATE(Tbl_GEKA[[#This Row],[Thuis]]," - ",Tbl_GEKA[[#This Row],[Uit]],"- -&gt; ",Tbl_GEKA[[#This Row],[Opmerking]])</f>
        <v xml:space="preserve">G E K A  - - -&gt; </v>
      </c>
      <c r="K472" s="5">
        <f t="shared" si="9"/>
        <v>46884</v>
      </c>
      <c r="L472" s="130">
        <f>WEEKDAY(Tbl_GEKA[[#This Row],[Datum_GEKA]],11)</f>
        <v>4</v>
      </c>
      <c r="M472" s="130">
        <v>1</v>
      </c>
      <c r="N472" s="131"/>
      <c r="O472" s="132" t="s">
        <v>85</v>
      </c>
      <c r="P472" s="131" t="s">
        <v>214</v>
      </c>
    </row>
    <row r="473" spans="1:16" x14ac:dyDescent="0.25">
      <c r="A473" s="139">
        <f>A469+7</f>
        <v>46730</v>
      </c>
      <c r="B473" s="7">
        <f>WEEKDAY(Tbl_GEKA[[#This Row],[Datum_GEKA]],11)</f>
        <v>4</v>
      </c>
      <c r="C473" s="7">
        <v>1</v>
      </c>
      <c r="E473" s="128" t="s">
        <v>85</v>
      </c>
      <c r="F473" s="3" t="s">
        <v>214</v>
      </c>
      <c r="G473" s="3"/>
      <c r="I473" s="4" t="str">
        <f>CONCATENATE(Tbl_GEKA[[#This Row],[Thuis]]," - ",Tbl_GEKA[[#This Row],[Uit]],"- -&gt; ",Tbl_GEKA[[#This Row],[Opmerking]])</f>
        <v xml:space="preserve">G E K A  - - -&gt; </v>
      </c>
      <c r="K473" s="5">
        <f t="shared" si="9"/>
        <v>46884</v>
      </c>
      <c r="L473" s="130">
        <f>WEEKDAY(Tbl_GEKA[[#This Row],[Datum_GEKA]],11)</f>
        <v>4</v>
      </c>
      <c r="M473" s="130">
        <v>2</v>
      </c>
      <c r="N473" s="131"/>
      <c r="O473" s="132" t="s">
        <v>85</v>
      </c>
      <c r="P473" s="131" t="s">
        <v>214</v>
      </c>
    </row>
    <row r="474" spans="1:16" x14ac:dyDescent="0.25">
      <c r="A474" s="139">
        <f>A470+7</f>
        <v>46730</v>
      </c>
      <c r="B474" s="7">
        <f>WEEKDAY(Tbl_GEKA[[#This Row],[Datum_GEKA]],11)</f>
        <v>4</v>
      </c>
      <c r="C474" s="7">
        <v>2</v>
      </c>
      <c r="E474" s="128" t="s">
        <v>85</v>
      </c>
      <c r="F474" s="3" t="s">
        <v>214</v>
      </c>
      <c r="G474" s="3"/>
      <c r="I474" s="4" t="str">
        <f>CONCATENATE(Tbl_GEKA[[#This Row],[Thuis]]," - ",Tbl_GEKA[[#This Row],[Uit]],"- -&gt; ",Tbl_GEKA[[#This Row],[Opmerking]])</f>
        <v xml:space="preserve">G E K A  - - -&gt; </v>
      </c>
      <c r="K474" s="5">
        <f t="shared" si="9"/>
        <v>46884</v>
      </c>
      <c r="L474" s="130">
        <f>WEEKDAY(Tbl_GEKA[[#This Row],[Datum_GEKA]],11)</f>
        <v>4</v>
      </c>
      <c r="M474" s="130">
        <v>3</v>
      </c>
      <c r="N474" s="131"/>
      <c r="O474" s="132" t="s">
        <v>85</v>
      </c>
      <c r="P474" s="131" t="s">
        <v>214</v>
      </c>
    </row>
    <row r="475" spans="1:16" x14ac:dyDescent="0.25">
      <c r="A475" s="139">
        <f>A471+7</f>
        <v>46730</v>
      </c>
      <c r="B475" s="7">
        <f>WEEKDAY(Tbl_GEKA[[#This Row],[Datum_GEKA]],11)</f>
        <v>4</v>
      </c>
      <c r="C475" s="7">
        <v>3</v>
      </c>
      <c r="E475" s="128" t="s">
        <v>85</v>
      </c>
      <c r="F475" s="3" t="s">
        <v>214</v>
      </c>
      <c r="G475" s="3"/>
      <c r="I475" s="4" t="str">
        <f>CONCATENATE(Tbl_GEKA[[#This Row],[Thuis]]," - ",Tbl_GEKA[[#This Row],[Uit]],"- -&gt; ",Tbl_GEKA[[#This Row],[Opmerking]])</f>
        <v xml:space="preserve">G E K A  - - -&gt; </v>
      </c>
      <c r="K475" s="5">
        <f t="shared" si="9"/>
        <v>46884</v>
      </c>
      <c r="L475" s="130">
        <f>WEEKDAY(Tbl_GEKA[[#This Row],[Datum_GEKA]],11)</f>
        <v>4</v>
      </c>
      <c r="M475" s="130">
        <v>4</v>
      </c>
      <c r="N475" s="131"/>
      <c r="O475" s="132" t="s">
        <v>85</v>
      </c>
      <c r="P475" s="131" t="s">
        <v>214</v>
      </c>
    </row>
    <row r="476" spans="1:16" x14ac:dyDescent="0.25">
      <c r="A476" s="139">
        <v>46730</v>
      </c>
      <c r="B476" s="7">
        <v>4</v>
      </c>
      <c r="C476" s="7">
        <v>5</v>
      </c>
      <c r="E476" s="128" t="s">
        <v>85</v>
      </c>
      <c r="F476" s="3" t="s">
        <v>214</v>
      </c>
      <c r="G476" s="3"/>
      <c r="I476" s="4" t="str">
        <f>CONCATENATE(Tbl_GEKA[[#This Row],[Thuis]]," - ",Tbl_GEKA[[#This Row],[Uit]],"- -&gt; ",Tbl_GEKA[[#This Row],[Opmerking]])</f>
        <v xml:space="preserve">G E K A  - - -&gt; </v>
      </c>
      <c r="K476" s="5">
        <f t="shared" si="9"/>
        <v>46884</v>
      </c>
      <c r="L476" s="130">
        <f>WEEKDAY(Tbl_GEKA[[#This Row],[Datum_GEKA]],11)</f>
        <v>4</v>
      </c>
      <c r="M476" s="130">
        <v>5</v>
      </c>
      <c r="N476" s="131"/>
      <c r="O476" s="132" t="s">
        <v>85</v>
      </c>
      <c r="P476" s="131" t="s">
        <v>214</v>
      </c>
    </row>
    <row r="477" spans="1:16" x14ac:dyDescent="0.25">
      <c r="A477" s="139">
        <f>A473+7</f>
        <v>46737</v>
      </c>
      <c r="B477" s="7">
        <f>WEEKDAY(Tbl_GEKA[[#This Row],[Datum_GEKA]],11)</f>
        <v>4</v>
      </c>
      <c r="C477" s="7">
        <v>4</v>
      </c>
      <c r="E477" s="128" t="s">
        <v>85</v>
      </c>
      <c r="F477" s="3" t="s">
        <v>214</v>
      </c>
      <c r="G477" s="3"/>
      <c r="I477" s="4" t="str">
        <f>CONCATENATE(Tbl_GEKA[[#This Row],[Thuis]]," - ",Tbl_GEKA[[#This Row],[Uit]],"- -&gt; ",Tbl_GEKA[[#This Row],[Opmerking]])</f>
        <v xml:space="preserve">G E K A  - - -&gt; </v>
      </c>
      <c r="K477" s="5">
        <f t="shared" si="9"/>
        <v>46891</v>
      </c>
      <c r="L477" s="130">
        <f>WEEKDAY(Tbl_GEKA[[#This Row],[Datum_GEKA]],11)</f>
        <v>4</v>
      </c>
      <c r="M477" s="130">
        <v>1</v>
      </c>
      <c r="N477" s="131"/>
      <c r="O477" s="132" t="s">
        <v>85</v>
      </c>
      <c r="P477" s="131" t="s">
        <v>214</v>
      </c>
    </row>
    <row r="478" spans="1:16" x14ac:dyDescent="0.25">
      <c r="A478" s="139">
        <f>A474+7</f>
        <v>46737</v>
      </c>
      <c r="B478" s="7">
        <f>WEEKDAY(Tbl_GEKA[[#This Row],[Datum_GEKA]],11)</f>
        <v>4</v>
      </c>
      <c r="C478" s="7">
        <v>1</v>
      </c>
      <c r="E478" s="128" t="s">
        <v>85</v>
      </c>
      <c r="F478" s="3" t="s">
        <v>214</v>
      </c>
      <c r="G478" s="3"/>
      <c r="I478" s="4" t="str">
        <f>CONCATENATE(Tbl_GEKA[[#This Row],[Thuis]]," - ",Tbl_GEKA[[#This Row],[Uit]],"- -&gt; ",Tbl_GEKA[[#This Row],[Opmerking]])</f>
        <v xml:space="preserve">G E K A  - - -&gt; </v>
      </c>
      <c r="K478" s="5">
        <f t="shared" si="9"/>
        <v>46891</v>
      </c>
      <c r="L478" s="130">
        <f>WEEKDAY(Tbl_GEKA[[#This Row],[Datum_GEKA]],11)</f>
        <v>4</v>
      </c>
      <c r="M478" s="130">
        <v>2</v>
      </c>
      <c r="N478" s="131"/>
      <c r="O478" s="132" t="s">
        <v>85</v>
      </c>
      <c r="P478" s="131" t="s">
        <v>214</v>
      </c>
    </row>
    <row r="479" spans="1:16" x14ac:dyDescent="0.25">
      <c r="A479" s="139">
        <f>A475+7</f>
        <v>46737</v>
      </c>
      <c r="B479" s="7">
        <f>WEEKDAY(Tbl_GEKA[[#This Row],[Datum_GEKA]],11)</f>
        <v>4</v>
      </c>
      <c r="C479" s="7">
        <v>2</v>
      </c>
      <c r="E479" s="128" t="s">
        <v>85</v>
      </c>
      <c r="F479" s="3" t="s">
        <v>214</v>
      </c>
      <c r="G479" s="3"/>
      <c r="I479" s="4" t="str">
        <f>CONCATENATE(Tbl_GEKA[[#This Row],[Thuis]]," - ",Tbl_GEKA[[#This Row],[Uit]],"- -&gt; ",Tbl_GEKA[[#This Row],[Opmerking]])</f>
        <v xml:space="preserve">G E K A  - - -&gt; </v>
      </c>
      <c r="K479" s="5">
        <f t="shared" si="9"/>
        <v>46891</v>
      </c>
      <c r="L479" s="130">
        <f>WEEKDAY(Tbl_GEKA[[#This Row],[Datum_GEKA]],11)</f>
        <v>4</v>
      </c>
      <c r="M479" s="130">
        <v>3</v>
      </c>
      <c r="N479" s="131"/>
      <c r="O479" s="132" t="s">
        <v>85</v>
      </c>
      <c r="P479" s="131" t="s">
        <v>214</v>
      </c>
    </row>
    <row r="480" spans="1:16" x14ac:dyDescent="0.25">
      <c r="A480" s="139">
        <f>A476+7</f>
        <v>46737</v>
      </c>
      <c r="B480" s="7">
        <f>WEEKDAY(Tbl_GEKA[[#This Row],[Datum_GEKA]],11)</f>
        <v>4</v>
      </c>
      <c r="C480" s="7">
        <v>3</v>
      </c>
      <c r="E480" s="128" t="s">
        <v>85</v>
      </c>
      <c r="F480" s="3" t="s">
        <v>214</v>
      </c>
      <c r="G480" s="3"/>
      <c r="I480" s="4" t="str">
        <f>CONCATENATE(Tbl_GEKA[[#This Row],[Thuis]]," - ",Tbl_GEKA[[#This Row],[Uit]],"- -&gt; ",Tbl_GEKA[[#This Row],[Opmerking]])</f>
        <v xml:space="preserve">G E K A  - - -&gt; </v>
      </c>
      <c r="K480" s="5">
        <f t="shared" si="9"/>
        <v>46891</v>
      </c>
      <c r="L480" s="130">
        <f>WEEKDAY(Tbl_GEKA[[#This Row],[Datum_GEKA]],11)</f>
        <v>4</v>
      </c>
      <c r="M480" s="130">
        <v>4</v>
      </c>
      <c r="N480" s="131"/>
      <c r="O480" s="132" t="s">
        <v>85</v>
      </c>
      <c r="P480" s="131" t="s">
        <v>214</v>
      </c>
    </row>
    <row r="481" spans="1:16" x14ac:dyDescent="0.25">
      <c r="A481" s="139">
        <v>46737</v>
      </c>
      <c r="B481" s="7">
        <v>4</v>
      </c>
      <c r="C481" s="7">
        <v>5</v>
      </c>
      <c r="E481" s="128" t="s">
        <v>85</v>
      </c>
      <c r="F481" s="3" t="s">
        <v>214</v>
      </c>
      <c r="G481" s="3"/>
      <c r="I481" s="4" t="str">
        <f>CONCATENATE(Tbl_GEKA[[#This Row],[Thuis]]," - ",Tbl_GEKA[[#This Row],[Uit]],"- -&gt; ",Tbl_GEKA[[#This Row],[Opmerking]])</f>
        <v xml:space="preserve">G E K A  - - -&gt; </v>
      </c>
      <c r="K481" s="5">
        <f t="shared" si="9"/>
        <v>46891</v>
      </c>
      <c r="L481" s="130">
        <f>WEEKDAY(Tbl_GEKA[[#This Row],[Datum_GEKA]],11)</f>
        <v>4</v>
      </c>
      <c r="M481" s="130">
        <v>5</v>
      </c>
      <c r="N481" s="131"/>
      <c r="O481" s="132" t="s">
        <v>85</v>
      </c>
      <c r="P481" s="131" t="s">
        <v>214</v>
      </c>
    </row>
    <row r="482" spans="1:16" x14ac:dyDescent="0.25">
      <c r="A482" s="139">
        <f>A478+7</f>
        <v>46744</v>
      </c>
      <c r="B482" s="7">
        <f>WEEKDAY(Tbl_GEKA[[#This Row],[Datum_GEKA]],11)</f>
        <v>4</v>
      </c>
      <c r="C482" s="7">
        <v>4</v>
      </c>
      <c r="E482" s="128" t="s">
        <v>85</v>
      </c>
      <c r="F482" s="3" t="s">
        <v>214</v>
      </c>
      <c r="G482" s="3"/>
      <c r="I482" s="4" t="str">
        <f>CONCATENATE(Tbl_GEKA[[#This Row],[Thuis]]," - ",Tbl_GEKA[[#This Row],[Uit]],"- -&gt; ",Tbl_GEKA[[#This Row],[Opmerking]])</f>
        <v xml:space="preserve">G E K A  - - -&gt; </v>
      </c>
      <c r="K482" s="5">
        <f t="shared" si="9"/>
        <v>46898</v>
      </c>
      <c r="L482" s="130">
        <f>WEEKDAY(Tbl_GEKA[[#This Row],[Datum_GEKA]],11)</f>
        <v>4</v>
      </c>
      <c r="M482" s="130">
        <v>1</v>
      </c>
      <c r="N482" s="131"/>
      <c r="O482" s="132" t="s">
        <v>85</v>
      </c>
      <c r="P482" s="131" t="s">
        <v>214</v>
      </c>
    </row>
    <row r="483" spans="1:16" x14ac:dyDescent="0.25">
      <c r="A483" s="139">
        <f>A479+7</f>
        <v>46744</v>
      </c>
      <c r="B483" s="7">
        <f>WEEKDAY(Tbl_GEKA[[#This Row],[Datum_GEKA]],11)</f>
        <v>4</v>
      </c>
      <c r="C483" s="7">
        <v>1</v>
      </c>
      <c r="E483" s="128" t="s">
        <v>85</v>
      </c>
      <c r="F483" s="3" t="s">
        <v>214</v>
      </c>
      <c r="G483" s="3"/>
      <c r="I483" s="4" t="str">
        <f>CONCATENATE(Tbl_GEKA[[#This Row],[Thuis]]," - ",Tbl_GEKA[[#This Row],[Uit]],"- -&gt; ",Tbl_GEKA[[#This Row],[Opmerking]])</f>
        <v xml:space="preserve">G E K A  - - -&gt; </v>
      </c>
      <c r="K483" s="5">
        <f t="shared" si="9"/>
        <v>46898</v>
      </c>
      <c r="L483" s="130">
        <f>WEEKDAY(Tbl_GEKA[[#This Row],[Datum_GEKA]],11)</f>
        <v>4</v>
      </c>
      <c r="M483" s="130">
        <v>2</v>
      </c>
      <c r="N483" s="131"/>
      <c r="O483" s="132" t="s">
        <v>85</v>
      </c>
      <c r="P483" s="131" t="s">
        <v>214</v>
      </c>
    </row>
    <row r="484" spans="1:16" x14ac:dyDescent="0.25">
      <c r="A484" s="139">
        <f>A480+7</f>
        <v>46744</v>
      </c>
      <c r="B484" s="7">
        <f>WEEKDAY(Tbl_GEKA[[#This Row],[Datum_GEKA]],11)</f>
        <v>4</v>
      </c>
      <c r="C484" s="7">
        <v>2</v>
      </c>
      <c r="E484" s="128" t="s">
        <v>85</v>
      </c>
      <c r="F484" s="3" t="s">
        <v>214</v>
      </c>
      <c r="G484" s="3"/>
      <c r="I484" s="4" t="str">
        <f>CONCATENATE(Tbl_GEKA[[#This Row],[Thuis]]," - ",Tbl_GEKA[[#This Row],[Uit]],"- -&gt; ",Tbl_GEKA[[#This Row],[Opmerking]])</f>
        <v xml:space="preserve">G E K A  - - -&gt; </v>
      </c>
      <c r="K484" s="5">
        <f t="shared" si="9"/>
        <v>46898</v>
      </c>
      <c r="L484" s="130">
        <f>WEEKDAY(Tbl_GEKA[[#This Row],[Datum_GEKA]],11)</f>
        <v>4</v>
      </c>
      <c r="M484" s="130">
        <v>3</v>
      </c>
      <c r="N484" s="131"/>
      <c r="O484" s="132" t="s">
        <v>85</v>
      </c>
      <c r="P484" s="131" t="s">
        <v>214</v>
      </c>
    </row>
    <row r="485" spans="1:16" x14ac:dyDescent="0.25">
      <c r="A485" s="139">
        <f>A481+7</f>
        <v>46744</v>
      </c>
      <c r="B485" s="7">
        <f>WEEKDAY(Tbl_GEKA[[#This Row],[Datum_GEKA]],11)</f>
        <v>4</v>
      </c>
      <c r="C485" s="7">
        <v>3</v>
      </c>
      <c r="E485" s="128" t="s">
        <v>85</v>
      </c>
      <c r="F485" s="3" t="s">
        <v>214</v>
      </c>
      <c r="G485" s="3"/>
      <c r="I485" s="4" t="str">
        <f>CONCATENATE(Tbl_GEKA[[#This Row],[Thuis]]," - ",Tbl_GEKA[[#This Row],[Uit]],"- -&gt; ",Tbl_GEKA[[#This Row],[Opmerking]])</f>
        <v xml:space="preserve">G E K A  - - -&gt; </v>
      </c>
      <c r="K485" s="5">
        <f t="shared" si="9"/>
        <v>46898</v>
      </c>
      <c r="L485" s="130">
        <f>WEEKDAY(Tbl_GEKA[[#This Row],[Datum_GEKA]],11)</f>
        <v>4</v>
      </c>
      <c r="M485" s="130">
        <v>4</v>
      </c>
      <c r="N485" s="131"/>
      <c r="O485" s="132" t="s">
        <v>85</v>
      </c>
      <c r="P485" s="131" t="s">
        <v>214</v>
      </c>
    </row>
    <row r="486" spans="1:16" x14ac:dyDescent="0.25">
      <c r="A486" s="139">
        <v>46744</v>
      </c>
      <c r="B486" s="7">
        <v>4</v>
      </c>
      <c r="C486" s="7">
        <v>5</v>
      </c>
      <c r="E486" s="128" t="s">
        <v>85</v>
      </c>
      <c r="F486" s="3" t="s">
        <v>214</v>
      </c>
      <c r="G486" s="3"/>
      <c r="I486" s="4" t="str">
        <f>CONCATENATE(Tbl_GEKA[[#This Row],[Thuis]]," - ",Tbl_GEKA[[#This Row],[Uit]],"- -&gt; ",Tbl_GEKA[[#This Row],[Opmerking]])</f>
        <v xml:space="preserve">G E K A  - - -&gt; </v>
      </c>
      <c r="K486" s="5">
        <f t="shared" si="9"/>
        <v>46898</v>
      </c>
      <c r="L486" s="130">
        <f>WEEKDAY(Tbl_GEKA[[#This Row],[Datum_GEKA]],11)</f>
        <v>4</v>
      </c>
      <c r="M486" s="130">
        <v>5</v>
      </c>
      <c r="N486" s="131"/>
      <c r="O486" s="132" t="s">
        <v>85</v>
      </c>
      <c r="P486" s="131" t="s">
        <v>214</v>
      </c>
    </row>
    <row r="487" spans="1:16" x14ac:dyDescent="0.25">
      <c r="A487" s="139">
        <f>A483+7</f>
        <v>46751</v>
      </c>
      <c r="B487" s="7">
        <f>WEEKDAY(Tbl_GEKA[[#This Row],[Datum_GEKA]],11)</f>
        <v>4</v>
      </c>
      <c r="C487" s="7">
        <v>4</v>
      </c>
      <c r="E487" s="128" t="s">
        <v>85</v>
      </c>
      <c r="F487" s="3" t="s">
        <v>214</v>
      </c>
      <c r="G487" s="3"/>
      <c r="I487" s="4" t="str">
        <f>CONCATENATE(Tbl_GEKA[[#This Row],[Thuis]]," - ",Tbl_GEKA[[#This Row],[Uit]],"- -&gt; ",Tbl_GEKA[[#This Row],[Opmerking]])</f>
        <v xml:space="preserve">G E K A  - - -&gt; </v>
      </c>
      <c r="K487" s="5">
        <f t="shared" si="9"/>
        <v>46905</v>
      </c>
      <c r="L487" s="130">
        <f>WEEKDAY(Tbl_GEKA[[#This Row],[Datum_GEKA]],11)</f>
        <v>4</v>
      </c>
      <c r="M487" s="130">
        <v>1</v>
      </c>
      <c r="N487" s="131"/>
      <c r="O487" s="132" t="s">
        <v>85</v>
      </c>
      <c r="P487" s="131" t="s">
        <v>214</v>
      </c>
    </row>
    <row r="488" spans="1:16" x14ac:dyDescent="0.25">
      <c r="A488" s="139">
        <f>A484+7</f>
        <v>46751</v>
      </c>
      <c r="B488" s="7">
        <f>WEEKDAY(Tbl_GEKA[[#This Row],[Datum_GEKA]],11)</f>
        <v>4</v>
      </c>
      <c r="C488" s="7">
        <v>1</v>
      </c>
      <c r="E488" s="128" t="s">
        <v>85</v>
      </c>
      <c r="F488" s="3" t="s">
        <v>214</v>
      </c>
      <c r="G488" s="3"/>
      <c r="I488" s="4" t="str">
        <f>CONCATENATE(Tbl_GEKA[[#This Row],[Thuis]]," - ",Tbl_GEKA[[#This Row],[Uit]],"- -&gt; ",Tbl_GEKA[[#This Row],[Opmerking]])</f>
        <v xml:space="preserve">G E K A  - - -&gt; </v>
      </c>
      <c r="K488" s="5">
        <f t="shared" si="9"/>
        <v>46905</v>
      </c>
      <c r="L488" s="130">
        <f>WEEKDAY(Tbl_GEKA[[#This Row],[Datum_GEKA]],11)</f>
        <v>4</v>
      </c>
      <c r="M488" s="130">
        <v>2</v>
      </c>
      <c r="N488" s="131"/>
      <c r="O488" s="132" t="s">
        <v>85</v>
      </c>
      <c r="P488" s="131" t="s">
        <v>214</v>
      </c>
    </row>
    <row r="489" spans="1:16" x14ac:dyDescent="0.25">
      <c r="A489" s="139">
        <f>A485+7</f>
        <v>46751</v>
      </c>
      <c r="B489" s="7">
        <f>WEEKDAY(Tbl_GEKA[[#This Row],[Datum_GEKA]],11)</f>
        <v>4</v>
      </c>
      <c r="C489" s="7">
        <v>2</v>
      </c>
      <c r="E489" s="128" t="s">
        <v>85</v>
      </c>
      <c r="F489" s="3" t="s">
        <v>214</v>
      </c>
      <c r="G489" s="3"/>
      <c r="I489" s="4" t="str">
        <f>CONCATENATE(Tbl_GEKA[[#This Row],[Thuis]]," - ",Tbl_GEKA[[#This Row],[Uit]],"- -&gt; ",Tbl_GEKA[[#This Row],[Opmerking]])</f>
        <v xml:space="preserve">G E K A  - - -&gt; </v>
      </c>
      <c r="K489" s="5">
        <f t="shared" si="9"/>
        <v>46905</v>
      </c>
      <c r="L489" s="130">
        <f>WEEKDAY(Tbl_GEKA[[#This Row],[Datum_GEKA]],11)</f>
        <v>4</v>
      </c>
      <c r="M489" s="130">
        <v>3</v>
      </c>
      <c r="N489" s="131"/>
      <c r="O489" s="132" t="s">
        <v>85</v>
      </c>
      <c r="P489" s="131" t="s">
        <v>214</v>
      </c>
    </row>
    <row r="490" spans="1:16" x14ac:dyDescent="0.25">
      <c r="A490" s="139">
        <f>A486+7</f>
        <v>46751</v>
      </c>
      <c r="B490" s="7">
        <f>WEEKDAY(Tbl_GEKA[[#This Row],[Datum_GEKA]],11)</f>
        <v>4</v>
      </c>
      <c r="C490" s="7">
        <v>3</v>
      </c>
      <c r="E490" s="128" t="s">
        <v>85</v>
      </c>
      <c r="F490" s="3" t="s">
        <v>214</v>
      </c>
      <c r="G490" s="3"/>
      <c r="I490" s="4" t="str">
        <f>CONCATENATE(Tbl_GEKA[[#This Row],[Thuis]]," - ",Tbl_GEKA[[#This Row],[Uit]],"- -&gt; ",Tbl_GEKA[[#This Row],[Opmerking]])</f>
        <v xml:space="preserve">G E K A  - - -&gt; </v>
      </c>
      <c r="K490" s="5">
        <f t="shared" si="9"/>
        <v>46905</v>
      </c>
      <c r="L490" s="130">
        <f>WEEKDAY(Tbl_GEKA[[#This Row],[Datum_GEKA]],11)</f>
        <v>4</v>
      </c>
      <c r="M490" s="130">
        <v>4</v>
      </c>
      <c r="N490" s="131"/>
      <c r="O490" s="132" t="s">
        <v>85</v>
      </c>
      <c r="P490" s="131" t="s">
        <v>214</v>
      </c>
    </row>
    <row r="491" spans="1:16" x14ac:dyDescent="0.25">
      <c r="A491" s="139">
        <v>46751</v>
      </c>
      <c r="B491" s="7">
        <v>4</v>
      </c>
      <c r="C491" s="7">
        <v>5</v>
      </c>
      <c r="E491" s="128" t="s">
        <v>85</v>
      </c>
      <c r="F491" s="3" t="s">
        <v>214</v>
      </c>
      <c r="G491" s="3"/>
      <c r="I491" s="4" t="str">
        <f>CONCATENATE(Tbl_GEKA[[#This Row],[Thuis]]," - ",Tbl_GEKA[[#This Row],[Uit]],"- -&gt; ",Tbl_GEKA[[#This Row],[Opmerking]])</f>
        <v xml:space="preserve">G E K A  - - -&gt; </v>
      </c>
      <c r="K491" s="5">
        <f t="shared" si="9"/>
        <v>46905</v>
      </c>
      <c r="L491" s="130">
        <f>WEEKDAY(Tbl_GEKA[[#This Row],[Datum_GEKA]],11)</f>
        <v>4</v>
      </c>
      <c r="M491" s="130">
        <v>5</v>
      </c>
      <c r="N491" s="131"/>
      <c r="O491" s="132" t="s">
        <v>85</v>
      </c>
      <c r="P491" s="131" t="s">
        <v>214</v>
      </c>
    </row>
    <row r="492" spans="1:16" x14ac:dyDescent="0.25">
      <c r="A492" s="139">
        <f>A488+7</f>
        <v>46758</v>
      </c>
      <c r="B492" s="7">
        <f>WEEKDAY(Tbl_GEKA[[#This Row],[Datum_GEKA]],11)</f>
        <v>4</v>
      </c>
      <c r="C492" s="7">
        <v>4</v>
      </c>
      <c r="E492" s="128" t="s">
        <v>85</v>
      </c>
      <c r="F492" s="3" t="s">
        <v>214</v>
      </c>
      <c r="G492" s="3"/>
      <c r="I492" s="4" t="str">
        <f>CONCATENATE(Tbl_GEKA[[#This Row],[Thuis]]," - ",Tbl_GEKA[[#This Row],[Uit]],"- -&gt; ",Tbl_GEKA[[#This Row],[Opmerking]])</f>
        <v xml:space="preserve">G E K A  - - -&gt; </v>
      </c>
      <c r="K492" s="5">
        <f t="shared" si="9"/>
        <v>46912</v>
      </c>
      <c r="L492" s="130">
        <f>WEEKDAY(Tbl_GEKA[[#This Row],[Datum_GEKA]],11)</f>
        <v>4</v>
      </c>
      <c r="M492" s="130">
        <v>1</v>
      </c>
      <c r="N492" s="131"/>
      <c r="O492" s="132" t="s">
        <v>85</v>
      </c>
      <c r="P492" s="131" t="s">
        <v>214</v>
      </c>
    </row>
    <row r="493" spans="1:16" x14ac:dyDescent="0.25">
      <c r="A493" s="139">
        <f>A489+7</f>
        <v>46758</v>
      </c>
      <c r="B493" s="7">
        <f>WEEKDAY(Tbl_GEKA[[#This Row],[Datum_GEKA]],11)</f>
        <v>4</v>
      </c>
      <c r="C493" s="7">
        <v>1</v>
      </c>
      <c r="E493" s="128" t="s">
        <v>85</v>
      </c>
      <c r="F493" s="3" t="s">
        <v>214</v>
      </c>
      <c r="G493" s="3"/>
      <c r="I493" s="4" t="str">
        <f>CONCATENATE(Tbl_GEKA[[#This Row],[Thuis]]," - ",Tbl_GEKA[[#This Row],[Uit]],"- -&gt; ",Tbl_GEKA[[#This Row],[Opmerking]])</f>
        <v xml:space="preserve">G E K A  - - -&gt; </v>
      </c>
      <c r="K493" s="5">
        <f t="shared" si="9"/>
        <v>46912</v>
      </c>
      <c r="L493" s="130">
        <f>WEEKDAY(Tbl_GEKA[[#This Row],[Datum_GEKA]],11)</f>
        <v>4</v>
      </c>
      <c r="M493" s="130">
        <v>2</v>
      </c>
      <c r="N493" s="131"/>
      <c r="O493" s="132" t="s">
        <v>85</v>
      </c>
      <c r="P493" s="131" t="s">
        <v>214</v>
      </c>
    </row>
    <row r="494" spans="1:16" x14ac:dyDescent="0.25">
      <c r="A494" s="139">
        <f>A490+7</f>
        <v>46758</v>
      </c>
      <c r="B494" s="7">
        <f>WEEKDAY(Tbl_GEKA[[#This Row],[Datum_GEKA]],11)</f>
        <v>4</v>
      </c>
      <c r="C494" s="7">
        <v>2</v>
      </c>
      <c r="E494" s="128" t="s">
        <v>85</v>
      </c>
      <c r="F494" s="3" t="s">
        <v>214</v>
      </c>
      <c r="G494" s="3"/>
      <c r="I494" s="4" t="str">
        <f>CONCATENATE(Tbl_GEKA[[#This Row],[Thuis]]," - ",Tbl_GEKA[[#This Row],[Uit]],"- -&gt; ",Tbl_GEKA[[#This Row],[Opmerking]])</f>
        <v xml:space="preserve">G E K A  - - -&gt; </v>
      </c>
      <c r="K494" s="5">
        <f t="shared" si="9"/>
        <v>46912</v>
      </c>
      <c r="L494" s="130">
        <f>WEEKDAY(Tbl_GEKA[[#This Row],[Datum_GEKA]],11)</f>
        <v>4</v>
      </c>
      <c r="M494" s="130">
        <v>3</v>
      </c>
      <c r="N494" s="131"/>
      <c r="O494" s="132" t="s">
        <v>85</v>
      </c>
      <c r="P494" s="131" t="s">
        <v>214</v>
      </c>
    </row>
    <row r="495" spans="1:16" x14ac:dyDescent="0.25">
      <c r="A495" s="139">
        <f>A491+7</f>
        <v>46758</v>
      </c>
      <c r="B495" s="7">
        <f>WEEKDAY(Tbl_GEKA[[#This Row],[Datum_GEKA]],11)</f>
        <v>4</v>
      </c>
      <c r="C495" s="7">
        <v>3</v>
      </c>
      <c r="E495" s="128" t="s">
        <v>85</v>
      </c>
      <c r="F495" s="3" t="s">
        <v>214</v>
      </c>
      <c r="G495" s="3"/>
      <c r="I495" s="4" t="str">
        <f>CONCATENATE(Tbl_GEKA[[#This Row],[Thuis]]," - ",Tbl_GEKA[[#This Row],[Uit]],"- -&gt; ",Tbl_GEKA[[#This Row],[Opmerking]])</f>
        <v xml:space="preserve">G E K A  - - -&gt; </v>
      </c>
      <c r="K495" s="5">
        <f t="shared" si="9"/>
        <v>46912</v>
      </c>
      <c r="L495" s="130">
        <f>WEEKDAY(Tbl_GEKA[[#This Row],[Datum_GEKA]],11)</f>
        <v>4</v>
      </c>
      <c r="M495" s="130">
        <v>4</v>
      </c>
      <c r="N495" s="131"/>
      <c r="O495" s="132" t="s">
        <v>85</v>
      </c>
      <c r="P495" s="131" t="s">
        <v>214</v>
      </c>
    </row>
    <row r="496" spans="1:16" x14ac:dyDescent="0.25">
      <c r="A496" s="139">
        <v>46758</v>
      </c>
      <c r="B496" s="7">
        <v>4</v>
      </c>
      <c r="C496" s="7">
        <v>5</v>
      </c>
      <c r="E496" s="128" t="s">
        <v>85</v>
      </c>
      <c r="F496" s="3" t="s">
        <v>214</v>
      </c>
      <c r="G496" s="3"/>
      <c r="I496" s="4" t="str">
        <f>CONCATENATE(Tbl_GEKA[[#This Row],[Thuis]]," - ",Tbl_GEKA[[#This Row],[Uit]],"- -&gt; ",Tbl_GEKA[[#This Row],[Opmerking]])</f>
        <v xml:space="preserve">G E K A  - - -&gt; </v>
      </c>
      <c r="K496" s="5">
        <f t="shared" si="9"/>
        <v>46912</v>
      </c>
      <c r="L496" s="130">
        <f>WEEKDAY(Tbl_GEKA[[#This Row],[Datum_GEKA]],11)</f>
        <v>4</v>
      </c>
      <c r="M496" s="130">
        <v>5</v>
      </c>
      <c r="N496" s="131"/>
      <c r="O496" s="132" t="s">
        <v>85</v>
      </c>
      <c r="P496" s="131" t="s">
        <v>214</v>
      </c>
    </row>
    <row r="497" spans="1:16" x14ac:dyDescent="0.25">
      <c r="A497" s="139">
        <f>A493+7</f>
        <v>46765</v>
      </c>
      <c r="B497" s="7">
        <f>WEEKDAY(Tbl_GEKA[[#This Row],[Datum_GEKA]],11)</f>
        <v>4</v>
      </c>
      <c r="C497" s="7">
        <v>4</v>
      </c>
      <c r="E497" s="128" t="s">
        <v>85</v>
      </c>
      <c r="F497" s="3" t="s">
        <v>214</v>
      </c>
      <c r="G497" s="3"/>
      <c r="I497" s="4" t="str">
        <f>CONCATENATE(Tbl_GEKA[[#This Row],[Thuis]]," - ",Tbl_GEKA[[#This Row],[Uit]],"- -&gt; ",Tbl_GEKA[[#This Row],[Opmerking]])</f>
        <v xml:space="preserve">G E K A  - - -&gt; </v>
      </c>
      <c r="K497" s="5">
        <f t="shared" si="9"/>
        <v>46919</v>
      </c>
      <c r="L497" s="130">
        <f>WEEKDAY(Tbl_GEKA[[#This Row],[Datum_GEKA]],11)</f>
        <v>4</v>
      </c>
      <c r="M497" s="130">
        <v>1</v>
      </c>
      <c r="N497" s="131"/>
      <c r="O497" s="132" t="s">
        <v>85</v>
      </c>
      <c r="P497" s="131" t="s">
        <v>214</v>
      </c>
    </row>
    <row r="498" spans="1:16" x14ac:dyDescent="0.25">
      <c r="A498" s="139">
        <f>A494+7</f>
        <v>46765</v>
      </c>
      <c r="B498" s="7">
        <f>WEEKDAY(Tbl_GEKA[[#This Row],[Datum_GEKA]],11)</f>
        <v>4</v>
      </c>
      <c r="C498" s="7">
        <v>1</v>
      </c>
      <c r="E498" s="128" t="s">
        <v>85</v>
      </c>
      <c r="F498" s="3" t="s">
        <v>214</v>
      </c>
      <c r="G498" s="3"/>
      <c r="I498" s="4" t="str">
        <f>CONCATENATE(Tbl_GEKA[[#This Row],[Thuis]]," - ",Tbl_GEKA[[#This Row],[Uit]],"- -&gt; ",Tbl_GEKA[[#This Row],[Opmerking]])</f>
        <v xml:space="preserve">G E K A  - - -&gt; </v>
      </c>
      <c r="K498" s="5">
        <f t="shared" si="9"/>
        <v>46919</v>
      </c>
      <c r="L498" s="130">
        <f>WEEKDAY(Tbl_GEKA[[#This Row],[Datum_GEKA]],11)</f>
        <v>4</v>
      </c>
      <c r="M498" s="130">
        <v>2</v>
      </c>
      <c r="N498" s="131"/>
      <c r="O498" s="132" t="s">
        <v>85</v>
      </c>
      <c r="P498" s="131" t="s">
        <v>214</v>
      </c>
    </row>
    <row r="499" spans="1:16" x14ac:dyDescent="0.25">
      <c r="A499" s="139">
        <f>A495+7</f>
        <v>46765</v>
      </c>
      <c r="B499" s="7">
        <f>WEEKDAY(Tbl_GEKA[[#This Row],[Datum_GEKA]],11)</f>
        <v>4</v>
      </c>
      <c r="C499" s="7">
        <v>2</v>
      </c>
      <c r="E499" s="128" t="s">
        <v>85</v>
      </c>
      <c r="F499" s="3" t="s">
        <v>214</v>
      </c>
      <c r="G499" s="3"/>
      <c r="I499" s="4" t="str">
        <f>CONCATENATE(Tbl_GEKA[[#This Row],[Thuis]]," - ",Tbl_GEKA[[#This Row],[Uit]],"- -&gt; ",Tbl_GEKA[[#This Row],[Opmerking]])</f>
        <v xml:space="preserve">G E K A  - - -&gt; </v>
      </c>
      <c r="K499" s="5">
        <f t="shared" si="9"/>
        <v>46919</v>
      </c>
      <c r="L499" s="130">
        <f>WEEKDAY(Tbl_GEKA[[#This Row],[Datum_GEKA]],11)</f>
        <v>4</v>
      </c>
      <c r="M499" s="130">
        <v>3</v>
      </c>
      <c r="N499" s="131"/>
      <c r="O499" s="132" t="s">
        <v>85</v>
      </c>
      <c r="P499" s="131" t="s">
        <v>214</v>
      </c>
    </row>
    <row r="500" spans="1:16" x14ac:dyDescent="0.25">
      <c r="A500" s="139">
        <f>A496+7</f>
        <v>46765</v>
      </c>
      <c r="B500" s="7">
        <f>WEEKDAY(Tbl_GEKA[[#This Row],[Datum_GEKA]],11)</f>
        <v>4</v>
      </c>
      <c r="C500" s="7">
        <v>3</v>
      </c>
      <c r="E500" s="128" t="s">
        <v>85</v>
      </c>
      <c r="F500" s="3" t="s">
        <v>214</v>
      </c>
      <c r="G500" s="3"/>
      <c r="I500" s="4" t="str">
        <f>CONCATENATE(Tbl_GEKA[[#This Row],[Thuis]]," - ",Tbl_GEKA[[#This Row],[Uit]],"- -&gt; ",Tbl_GEKA[[#This Row],[Opmerking]])</f>
        <v xml:space="preserve">G E K A  - - -&gt; </v>
      </c>
      <c r="K500" s="5">
        <f t="shared" si="9"/>
        <v>46919</v>
      </c>
      <c r="L500" s="130">
        <f>WEEKDAY(Tbl_GEKA[[#This Row],[Datum_GEKA]],11)</f>
        <v>4</v>
      </c>
      <c r="M500" s="130">
        <v>4</v>
      </c>
      <c r="N500" s="131"/>
      <c r="O500" s="132" t="s">
        <v>85</v>
      </c>
      <c r="P500" s="131" t="s">
        <v>214</v>
      </c>
    </row>
    <row r="501" spans="1:16" x14ac:dyDescent="0.25">
      <c r="A501" s="139">
        <v>46765</v>
      </c>
      <c r="B501" s="7">
        <v>4</v>
      </c>
      <c r="C501" s="7">
        <v>5</v>
      </c>
      <c r="E501" s="128" t="s">
        <v>85</v>
      </c>
      <c r="F501" s="3" t="s">
        <v>214</v>
      </c>
      <c r="G501" s="3"/>
      <c r="I501" s="4" t="str">
        <f>CONCATENATE(Tbl_GEKA[[#This Row],[Thuis]]," - ",Tbl_GEKA[[#This Row],[Uit]],"- -&gt; ",Tbl_GEKA[[#This Row],[Opmerking]])</f>
        <v xml:space="preserve">G E K A  - - -&gt; </v>
      </c>
      <c r="K501" s="5">
        <f t="shared" si="9"/>
        <v>46919</v>
      </c>
      <c r="L501" s="130">
        <f>WEEKDAY(Tbl_GEKA[[#This Row],[Datum_GEKA]],11)</f>
        <v>4</v>
      </c>
      <c r="M501" s="130">
        <v>5</v>
      </c>
      <c r="N501" s="131"/>
      <c r="O501" s="132" t="s">
        <v>85</v>
      </c>
      <c r="P501" s="131" t="s">
        <v>214</v>
      </c>
    </row>
    <row r="502" spans="1:16" x14ac:dyDescent="0.25">
      <c r="A502" s="139">
        <f>A498+7</f>
        <v>46772</v>
      </c>
      <c r="B502" s="7">
        <f>WEEKDAY(Tbl_GEKA[[#This Row],[Datum_GEKA]],11)</f>
        <v>4</v>
      </c>
      <c r="C502" s="7">
        <v>4</v>
      </c>
      <c r="E502" s="128" t="s">
        <v>85</v>
      </c>
      <c r="F502" s="3" t="s">
        <v>214</v>
      </c>
      <c r="G502" s="3"/>
      <c r="I502" s="4" t="str">
        <f>CONCATENATE(Tbl_GEKA[[#This Row],[Thuis]]," - ",Tbl_GEKA[[#This Row],[Uit]],"- -&gt; ",Tbl_GEKA[[#This Row],[Opmerking]])</f>
        <v xml:space="preserve">G E K A  - - -&gt; </v>
      </c>
      <c r="K502" s="5">
        <f t="shared" si="9"/>
        <v>46926</v>
      </c>
      <c r="L502" s="130">
        <f>WEEKDAY(Tbl_GEKA[[#This Row],[Datum_GEKA]],11)</f>
        <v>4</v>
      </c>
      <c r="M502" s="130">
        <v>1</v>
      </c>
      <c r="N502" s="131"/>
      <c r="O502" s="132" t="s">
        <v>85</v>
      </c>
      <c r="P502" s="131" t="s">
        <v>214</v>
      </c>
    </row>
    <row r="503" spans="1:16" x14ac:dyDescent="0.25">
      <c r="A503" s="139">
        <f>A499+7</f>
        <v>46772</v>
      </c>
      <c r="B503" s="7">
        <f>WEEKDAY(Tbl_GEKA[[#This Row],[Datum_GEKA]],11)</f>
        <v>4</v>
      </c>
      <c r="C503" s="7">
        <v>1</v>
      </c>
      <c r="E503" s="128" t="s">
        <v>85</v>
      </c>
      <c r="F503" s="3" t="s">
        <v>214</v>
      </c>
      <c r="G503" s="3"/>
      <c r="I503" s="4" t="str">
        <f>CONCATENATE(Tbl_GEKA[[#This Row],[Thuis]]," - ",Tbl_GEKA[[#This Row],[Uit]],"- -&gt; ",Tbl_GEKA[[#This Row],[Opmerking]])</f>
        <v xml:space="preserve">G E K A  - - -&gt; </v>
      </c>
      <c r="K503" s="5">
        <f t="shared" si="9"/>
        <v>46926</v>
      </c>
      <c r="L503" s="130">
        <f>WEEKDAY(Tbl_GEKA[[#This Row],[Datum_GEKA]],11)</f>
        <v>4</v>
      </c>
      <c r="M503" s="130">
        <v>2</v>
      </c>
      <c r="N503" s="131"/>
      <c r="O503" s="132" t="s">
        <v>85</v>
      </c>
      <c r="P503" s="131" t="s">
        <v>214</v>
      </c>
    </row>
    <row r="504" spans="1:16" x14ac:dyDescent="0.25">
      <c r="A504" s="139">
        <f>A500+7</f>
        <v>46772</v>
      </c>
      <c r="B504" s="7">
        <f>WEEKDAY(Tbl_GEKA[[#This Row],[Datum_GEKA]],11)</f>
        <v>4</v>
      </c>
      <c r="C504" s="7">
        <v>2</v>
      </c>
      <c r="E504" s="128" t="s">
        <v>85</v>
      </c>
      <c r="F504" s="3" t="s">
        <v>214</v>
      </c>
      <c r="G504" s="3"/>
      <c r="I504" s="4" t="str">
        <f>CONCATENATE(Tbl_GEKA[[#This Row],[Thuis]]," - ",Tbl_GEKA[[#This Row],[Uit]],"- -&gt; ",Tbl_GEKA[[#This Row],[Opmerking]])</f>
        <v xml:space="preserve">G E K A  - - -&gt; </v>
      </c>
      <c r="K504" s="5">
        <f t="shared" si="9"/>
        <v>46926</v>
      </c>
      <c r="L504" s="130">
        <f>WEEKDAY(Tbl_GEKA[[#This Row],[Datum_GEKA]],11)</f>
        <v>4</v>
      </c>
      <c r="M504" s="130">
        <v>3</v>
      </c>
      <c r="N504" s="131"/>
      <c r="O504" s="132" t="s">
        <v>85</v>
      </c>
      <c r="P504" s="131" t="s">
        <v>214</v>
      </c>
    </row>
    <row r="505" spans="1:16" x14ac:dyDescent="0.25">
      <c r="A505" s="139">
        <f>A501+7</f>
        <v>46772</v>
      </c>
      <c r="B505" s="7">
        <f>WEEKDAY(Tbl_GEKA[[#This Row],[Datum_GEKA]],11)</f>
        <v>4</v>
      </c>
      <c r="C505" s="7">
        <v>3</v>
      </c>
      <c r="E505" s="128" t="s">
        <v>85</v>
      </c>
      <c r="F505" s="3" t="s">
        <v>214</v>
      </c>
      <c r="G505" s="3"/>
      <c r="I505" s="4" t="str">
        <f>CONCATENATE(Tbl_GEKA[[#This Row],[Thuis]]," - ",Tbl_GEKA[[#This Row],[Uit]],"- -&gt; ",Tbl_GEKA[[#This Row],[Opmerking]])</f>
        <v xml:space="preserve">G E K A  - - -&gt; </v>
      </c>
      <c r="K505" s="5">
        <f t="shared" si="9"/>
        <v>46926</v>
      </c>
      <c r="L505" s="130">
        <f>WEEKDAY(Tbl_GEKA[[#This Row],[Datum_GEKA]],11)</f>
        <v>4</v>
      </c>
      <c r="M505" s="130">
        <v>4</v>
      </c>
      <c r="N505" s="131"/>
      <c r="O505" s="132" t="s">
        <v>85</v>
      </c>
      <c r="P505" s="131" t="s">
        <v>214</v>
      </c>
    </row>
    <row r="506" spans="1:16" x14ac:dyDescent="0.25">
      <c r="A506" s="139">
        <v>46772</v>
      </c>
      <c r="B506" s="7">
        <v>4</v>
      </c>
      <c r="C506" s="7">
        <v>5</v>
      </c>
      <c r="E506" s="128" t="s">
        <v>85</v>
      </c>
      <c r="F506" s="3" t="s">
        <v>214</v>
      </c>
      <c r="G506" s="3"/>
      <c r="I506" s="4" t="str">
        <f>CONCATENATE(Tbl_GEKA[[#This Row],[Thuis]]," - ",Tbl_GEKA[[#This Row],[Uit]],"- -&gt; ",Tbl_GEKA[[#This Row],[Opmerking]])</f>
        <v xml:space="preserve">G E K A  - - -&gt; </v>
      </c>
      <c r="K506" s="5">
        <f t="shared" si="9"/>
        <v>46926</v>
      </c>
      <c r="L506" s="130">
        <f>WEEKDAY(Tbl_GEKA[[#This Row],[Datum_GEKA]],11)</f>
        <v>4</v>
      </c>
      <c r="M506" s="130">
        <v>5</v>
      </c>
      <c r="N506" s="131"/>
      <c r="O506" s="132" t="s">
        <v>85</v>
      </c>
      <c r="P506" s="131" t="s">
        <v>214</v>
      </c>
    </row>
    <row r="507" spans="1:16" x14ac:dyDescent="0.25">
      <c r="A507" s="139">
        <f>A503+7</f>
        <v>46779</v>
      </c>
      <c r="B507" s="7">
        <f>WEEKDAY(Tbl_GEKA[[#This Row],[Datum_GEKA]],11)</f>
        <v>4</v>
      </c>
      <c r="C507" s="7">
        <v>4</v>
      </c>
      <c r="E507" s="128" t="s">
        <v>85</v>
      </c>
      <c r="F507" s="3" t="s">
        <v>214</v>
      </c>
      <c r="G507" s="3"/>
      <c r="I507" s="4" t="str">
        <f>CONCATENATE(Tbl_GEKA[[#This Row],[Thuis]]," - ",Tbl_GEKA[[#This Row],[Uit]],"- -&gt; ",Tbl_GEKA[[#This Row],[Opmerking]])</f>
        <v xml:space="preserve">G E K A  - - -&gt; </v>
      </c>
      <c r="K507" s="5">
        <f t="shared" si="9"/>
        <v>46933</v>
      </c>
      <c r="L507" s="130">
        <f>WEEKDAY(Tbl_GEKA[[#This Row],[Datum_GEKA]],11)</f>
        <v>4</v>
      </c>
      <c r="M507" s="130">
        <v>1</v>
      </c>
      <c r="N507" s="131"/>
      <c r="O507" s="132" t="s">
        <v>85</v>
      </c>
      <c r="P507" s="131" t="s">
        <v>214</v>
      </c>
    </row>
    <row r="508" spans="1:16" x14ac:dyDescent="0.25">
      <c r="A508" s="139">
        <f>A504+7</f>
        <v>46779</v>
      </c>
      <c r="B508" s="7">
        <f>WEEKDAY(Tbl_GEKA[[#This Row],[Datum_GEKA]],11)</f>
        <v>4</v>
      </c>
      <c r="C508" s="7">
        <v>1</v>
      </c>
      <c r="E508" s="128" t="s">
        <v>85</v>
      </c>
      <c r="F508" s="3" t="s">
        <v>214</v>
      </c>
      <c r="G508" s="3"/>
      <c r="I508" s="4" t="str">
        <f>CONCATENATE(Tbl_GEKA[[#This Row],[Thuis]]," - ",Tbl_GEKA[[#This Row],[Uit]],"- -&gt; ",Tbl_GEKA[[#This Row],[Opmerking]])</f>
        <v xml:space="preserve">G E K A  - - -&gt; </v>
      </c>
      <c r="K508" s="5">
        <f t="shared" si="9"/>
        <v>46933</v>
      </c>
      <c r="L508" s="130">
        <f>WEEKDAY(Tbl_GEKA[[#This Row],[Datum_GEKA]],11)</f>
        <v>4</v>
      </c>
      <c r="M508" s="130">
        <v>2</v>
      </c>
      <c r="N508" s="131"/>
      <c r="O508" s="132" t="s">
        <v>85</v>
      </c>
      <c r="P508" s="131" t="s">
        <v>214</v>
      </c>
    </row>
    <row r="509" spans="1:16" x14ac:dyDescent="0.25">
      <c r="A509" s="139">
        <f>A505+7</f>
        <v>46779</v>
      </c>
      <c r="B509" s="7">
        <f>WEEKDAY(Tbl_GEKA[[#This Row],[Datum_GEKA]],11)</f>
        <v>4</v>
      </c>
      <c r="C509" s="7">
        <v>2</v>
      </c>
      <c r="E509" s="128" t="s">
        <v>85</v>
      </c>
      <c r="F509" s="3" t="s">
        <v>214</v>
      </c>
      <c r="G509" s="3"/>
      <c r="I509" s="4" t="str">
        <f>CONCATENATE(Tbl_GEKA[[#This Row],[Thuis]]," - ",Tbl_GEKA[[#This Row],[Uit]],"- -&gt; ",Tbl_GEKA[[#This Row],[Opmerking]])</f>
        <v xml:space="preserve">G E K A  - - -&gt; </v>
      </c>
      <c r="K509" s="5">
        <f t="shared" si="9"/>
        <v>46933</v>
      </c>
      <c r="L509" s="130">
        <f>WEEKDAY(Tbl_GEKA[[#This Row],[Datum_GEKA]],11)</f>
        <v>4</v>
      </c>
      <c r="M509" s="130">
        <v>3</v>
      </c>
      <c r="N509" s="131"/>
      <c r="O509" s="132" t="s">
        <v>85</v>
      </c>
      <c r="P509" s="131" t="s">
        <v>214</v>
      </c>
    </row>
    <row r="510" spans="1:16" x14ac:dyDescent="0.25">
      <c r="A510" s="139">
        <f>A506+7</f>
        <v>46779</v>
      </c>
      <c r="B510" s="7">
        <f>WEEKDAY(Tbl_GEKA[[#This Row],[Datum_GEKA]],11)</f>
        <v>4</v>
      </c>
      <c r="C510" s="7">
        <v>3</v>
      </c>
      <c r="E510" s="128" t="s">
        <v>85</v>
      </c>
      <c r="F510" s="3" t="s">
        <v>214</v>
      </c>
      <c r="G510" s="3"/>
      <c r="I510" s="4" t="str">
        <f>CONCATENATE(Tbl_GEKA[[#This Row],[Thuis]]," - ",Tbl_GEKA[[#This Row],[Uit]],"- -&gt; ",Tbl_GEKA[[#This Row],[Opmerking]])</f>
        <v xml:space="preserve">G E K A  - - -&gt; </v>
      </c>
      <c r="K510" s="5">
        <f t="shared" si="9"/>
        <v>46933</v>
      </c>
      <c r="L510" s="130">
        <f>WEEKDAY(Tbl_GEKA[[#This Row],[Datum_GEKA]],11)</f>
        <v>4</v>
      </c>
      <c r="M510" s="130">
        <v>4</v>
      </c>
      <c r="N510" s="131"/>
      <c r="O510" s="132" t="s">
        <v>85</v>
      </c>
      <c r="P510" s="131" t="s">
        <v>214</v>
      </c>
    </row>
    <row r="511" spans="1:16" x14ac:dyDescent="0.25">
      <c r="A511" s="139">
        <v>46779</v>
      </c>
      <c r="B511" s="7">
        <v>4</v>
      </c>
      <c r="C511" s="7">
        <v>5</v>
      </c>
      <c r="E511" s="128" t="s">
        <v>85</v>
      </c>
      <c r="F511" s="3" t="s">
        <v>214</v>
      </c>
      <c r="G511" s="3"/>
      <c r="I511" s="4" t="str">
        <f>CONCATENATE(Tbl_GEKA[[#This Row],[Thuis]]," - ",Tbl_GEKA[[#This Row],[Uit]],"- -&gt; ",Tbl_GEKA[[#This Row],[Opmerking]])</f>
        <v xml:space="preserve">G E K A  - - -&gt; </v>
      </c>
      <c r="K511" s="5">
        <f t="shared" si="9"/>
        <v>46933</v>
      </c>
      <c r="L511" s="130">
        <f>WEEKDAY(Tbl_GEKA[[#This Row],[Datum_GEKA]],11)</f>
        <v>4</v>
      </c>
      <c r="M511" s="130">
        <v>5</v>
      </c>
      <c r="N511" s="131"/>
      <c r="O511" s="132" t="s">
        <v>85</v>
      </c>
      <c r="P511" s="131" t="s">
        <v>214</v>
      </c>
    </row>
    <row r="512" spans="1:16" x14ac:dyDescent="0.25">
      <c r="A512" s="139">
        <f>A508+7</f>
        <v>46786</v>
      </c>
      <c r="B512" s="7">
        <f>WEEKDAY(Tbl_GEKA[[#This Row],[Datum_GEKA]],11)</f>
        <v>4</v>
      </c>
      <c r="C512" s="7">
        <v>4</v>
      </c>
      <c r="E512" s="128" t="s">
        <v>85</v>
      </c>
      <c r="F512" s="3" t="s">
        <v>214</v>
      </c>
      <c r="G512" s="3"/>
      <c r="I512" s="4" t="str">
        <f>CONCATENATE(Tbl_GEKA[[#This Row],[Thuis]]," - ",Tbl_GEKA[[#This Row],[Uit]],"- -&gt; ",Tbl_GEKA[[#This Row],[Opmerking]])</f>
        <v xml:space="preserve">G E K A  - - -&gt; </v>
      </c>
      <c r="K512" s="5">
        <f t="shared" si="9"/>
        <v>46940</v>
      </c>
      <c r="L512" s="130">
        <f>WEEKDAY(Tbl_GEKA[[#This Row],[Datum_GEKA]],11)</f>
        <v>4</v>
      </c>
      <c r="M512" s="130">
        <v>1</v>
      </c>
      <c r="N512" s="131"/>
      <c r="O512" s="132" t="s">
        <v>85</v>
      </c>
      <c r="P512" s="131" t="s">
        <v>214</v>
      </c>
    </row>
    <row r="513" spans="1:16" x14ac:dyDescent="0.25">
      <c r="A513" s="139">
        <f>A509+7</f>
        <v>46786</v>
      </c>
      <c r="B513" s="7">
        <f>WEEKDAY(Tbl_GEKA[[#This Row],[Datum_GEKA]],11)</f>
        <v>4</v>
      </c>
      <c r="C513" s="7">
        <v>1</v>
      </c>
      <c r="E513" s="128" t="s">
        <v>85</v>
      </c>
      <c r="F513" s="3" t="s">
        <v>214</v>
      </c>
      <c r="G513" s="3"/>
      <c r="I513" s="4" t="str">
        <f>CONCATENATE(Tbl_GEKA[[#This Row],[Thuis]]," - ",Tbl_GEKA[[#This Row],[Uit]],"- -&gt; ",Tbl_GEKA[[#This Row],[Opmerking]])</f>
        <v xml:space="preserve">G E K A  - - -&gt; </v>
      </c>
      <c r="K513" s="5">
        <f t="shared" si="9"/>
        <v>46940</v>
      </c>
      <c r="L513" s="130">
        <f>WEEKDAY(Tbl_GEKA[[#This Row],[Datum_GEKA]],11)</f>
        <v>4</v>
      </c>
      <c r="M513" s="130">
        <v>2</v>
      </c>
      <c r="N513" s="131"/>
      <c r="O513" s="132" t="s">
        <v>85</v>
      </c>
      <c r="P513" s="131" t="s">
        <v>214</v>
      </c>
    </row>
    <row r="514" spans="1:16" x14ac:dyDescent="0.25">
      <c r="A514" s="139">
        <f>A510+7</f>
        <v>46786</v>
      </c>
      <c r="B514" s="7">
        <f>WEEKDAY(Tbl_GEKA[[#This Row],[Datum_GEKA]],11)</f>
        <v>4</v>
      </c>
      <c r="C514" s="7">
        <v>2</v>
      </c>
      <c r="E514" s="128" t="s">
        <v>85</v>
      </c>
      <c r="F514" s="3" t="s">
        <v>214</v>
      </c>
      <c r="G514" s="3"/>
      <c r="I514" s="4" t="str">
        <f>CONCATENATE(Tbl_GEKA[[#This Row],[Thuis]]," - ",Tbl_GEKA[[#This Row],[Uit]],"- -&gt; ",Tbl_GEKA[[#This Row],[Opmerking]])</f>
        <v xml:space="preserve">G E K A  - - -&gt; </v>
      </c>
      <c r="K514" s="5">
        <f t="shared" si="9"/>
        <v>46940</v>
      </c>
      <c r="L514" s="130">
        <f>WEEKDAY(Tbl_GEKA[[#This Row],[Datum_GEKA]],11)</f>
        <v>4</v>
      </c>
      <c r="M514" s="130">
        <v>3</v>
      </c>
      <c r="N514" s="131"/>
      <c r="O514" s="132" t="s">
        <v>85</v>
      </c>
      <c r="P514" s="131" t="s">
        <v>214</v>
      </c>
    </row>
    <row r="515" spans="1:16" x14ac:dyDescent="0.25">
      <c r="A515" s="139">
        <f>A511+7</f>
        <v>46786</v>
      </c>
      <c r="B515" s="7">
        <f>WEEKDAY(Tbl_GEKA[[#This Row],[Datum_GEKA]],11)</f>
        <v>4</v>
      </c>
      <c r="C515" s="7">
        <v>3</v>
      </c>
      <c r="E515" s="128" t="s">
        <v>85</v>
      </c>
      <c r="F515" s="3" t="s">
        <v>214</v>
      </c>
      <c r="G515" s="3"/>
      <c r="I515" s="4" t="str">
        <f>CONCATENATE(Tbl_GEKA[[#This Row],[Thuis]]," - ",Tbl_GEKA[[#This Row],[Uit]],"- -&gt; ",Tbl_GEKA[[#This Row],[Opmerking]])</f>
        <v xml:space="preserve">G E K A  - - -&gt; </v>
      </c>
      <c r="K515" s="5">
        <f t="shared" si="9"/>
        <v>46940</v>
      </c>
      <c r="L515" s="130">
        <f>WEEKDAY(Tbl_GEKA[[#This Row],[Datum_GEKA]],11)</f>
        <v>4</v>
      </c>
      <c r="M515" s="130">
        <v>4</v>
      </c>
      <c r="N515" s="131"/>
      <c r="O515" s="132" t="s">
        <v>85</v>
      </c>
      <c r="P515" s="131" t="s">
        <v>214</v>
      </c>
    </row>
    <row r="516" spans="1:16" x14ac:dyDescent="0.25">
      <c r="A516" s="139">
        <v>46786</v>
      </c>
      <c r="B516" s="7">
        <v>4</v>
      </c>
      <c r="C516" s="7">
        <v>5</v>
      </c>
      <c r="E516" s="128" t="s">
        <v>85</v>
      </c>
      <c r="F516" s="3" t="s">
        <v>214</v>
      </c>
      <c r="G516" s="3"/>
      <c r="I516" s="4" t="str">
        <f>CONCATENATE(Tbl_GEKA[[#This Row],[Thuis]]," - ",Tbl_GEKA[[#This Row],[Uit]],"- -&gt; ",Tbl_GEKA[[#This Row],[Opmerking]])</f>
        <v xml:space="preserve">G E K A  - - -&gt; </v>
      </c>
      <c r="K516" s="5">
        <f t="shared" si="9"/>
        <v>46940</v>
      </c>
      <c r="L516" s="130">
        <f>WEEKDAY(Tbl_GEKA[[#This Row],[Datum_GEKA]],11)</f>
        <v>4</v>
      </c>
      <c r="M516" s="130">
        <v>5</v>
      </c>
      <c r="N516" s="131"/>
      <c r="O516" s="132" t="s">
        <v>85</v>
      </c>
      <c r="P516" s="131" t="s">
        <v>214</v>
      </c>
    </row>
    <row r="517" spans="1:16" x14ac:dyDescent="0.25">
      <c r="A517" s="139">
        <f>A513+7</f>
        <v>46793</v>
      </c>
      <c r="B517" s="7">
        <f>WEEKDAY(Tbl_GEKA[[#This Row],[Datum_GEKA]],11)</f>
        <v>4</v>
      </c>
      <c r="C517" s="7">
        <v>4</v>
      </c>
      <c r="E517" s="128" t="s">
        <v>85</v>
      </c>
      <c r="F517" s="3" t="s">
        <v>214</v>
      </c>
      <c r="G517" s="3"/>
      <c r="I517" s="4" t="str">
        <f>CONCATENATE(Tbl_GEKA[[#This Row],[Thuis]]," - ",Tbl_GEKA[[#This Row],[Uit]],"- -&gt; ",Tbl_GEKA[[#This Row],[Opmerking]])</f>
        <v xml:space="preserve">G E K A  - - -&gt; </v>
      </c>
      <c r="K517" s="5">
        <f t="shared" si="9"/>
        <v>46947</v>
      </c>
      <c r="L517" s="130">
        <f>WEEKDAY(Tbl_GEKA[[#This Row],[Datum_GEKA]],11)</f>
        <v>4</v>
      </c>
      <c r="M517" s="130">
        <v>1</v>
      </c>
      <c r="N517" s="131"/>
      <c r="O517" s="132" t="s">
        <v>85</v>
      </c>
      <c r="P517" s="131" t="s">
        <v>214</v>
      </c>
    </row>
    <row r="518" spans="1:16" x14ac:dyDescent="0.25">
      <c r="A518" s="139">
        <f>A514+7</f>
        <v>46793</v>
      </c>
      <c r="B518" s="7">
        <f>WEEKDAY(Tbl_GEKA[[#This Row],[Datum_GEKA]],11)</f>
        <v>4</v>
      </c>
      <c r="C518" s="7">
        <v>1</v>
      </c>
      <c r="E518" s="128" t="s">
        <v>85</v>
      </c>
      <c r="F518" s="3" t="s">
        <v>214</v>
      </c>
      <c r="G518" s="3"/>
      <c r="I518" s="4" t="str">
        <f>CONCATENATE(Tbl_GEKA[[#This Row],[Thuis]]," - ",Tbl_GEKA[[#This Row],[Uit]],"- -&gt; ",Tbl_GEKA[[#This Row],[Opmerking]])</f>
        <v xml:space="preserve">G E K A  - - -&gt; </v>
      </c>
      <c r="K518" s="5">
        <f t="shared" si="9"/>
        <v>46947</v>
      </c>
      <c r="L518" s="130">
        <f>WEEKDAY(Tbl_GEKA[[#This Row],[Datum_GEKA]],11)</f>
        <v>4</v>
      </c>
      <c r="M518" s="130">
        <v>2</v>
      </c>
      <c r="N518" s="131"/>
      <c r="O518" s="132" t="s">
        <v>85</v>
      </c>
      <c r="P518" s="131" t="s">
        <v>214</v>
      </c>
    </row>
    <row r="519" spans="1:16" x14ac:dyDescent="0.25">
      <c r="A519" s="139">
        <f>A515+7</f>
        <v>46793</v>
      </c>
      <c r="B519" s="7">
        <f>WEEKDAY(Tbl_GEKA[[#This Row],[Datum_GEKA]],11)</f>
        <v>4</v>
      </c>
      <c r="C519" s="7">
        <v>2</v>
      </c>
      <c r="E519" s="128" t="s">
        <v>85</v>
      </c>
      <c r="F519" s="3" t="s">
        <v>214</v>
      </c>
      <c r="G519" s="3"/>
      <c r="I519" s="4" t="str">
        <f>CONCATENATE(Tbl_GEKA[[#This Row],[Thuis]]," - ",Tbl_GEKA[[#This Row],[Uit]],"- -&gt; ",Tbl_GEKA[[#This Row],[Opmerking]])</f>
        <v xml:space="preserve">G E K A  - - -&gt; </v>
      </c>
      <c r="K519" s="5">
        <f t="shared" si="9"/>
        <v>46947</v>
      </c>
      <c r="L519" s="130">
        <f>WEEKDAY(Tbl_GEKA[[#This Row],[Datum_GEKA]],11)</f>
        <v>4</v>
      </c>
      <c r="M519" s="130">
        <v>3</v>
      </c>
      <c r="N519" s="131"/>
      <c r="O519" s="132" t="s">
        <v>85</v>
      </c>
      <c r="P519" s="131" t="s">
        <v>214</v>
      </c>
    </row>
    <row r="520" spans="1:16" x14ac:dyDescent="0.25">
      <c r="A520" s="139">
        <f>A516+7</f>
        <v>46793</v>
      </c>
      <c r="B520" s="7">
        <f>WEEKDAY(Tbl_GEKA[[#This Row],[Datum_GEKA]],11)</f>
        <v>4</v>
      </c>
      <c r="C520" s="7">
        <v>3</v>
      </c>
      <c r="E520" s="128" t="s">
        <v>85</v>
      </c>
      <c r="F520" s="3" t="s">
        <v>214</v>
      </c>
      <c r="G520" s="3"/>
      <c r="I520" s="4" t="str">
        <f>CONCATENATE(Tbl_GEKA[[#This Row],[Thuis]]," - ",Tbl_GEKA[[#This Row],[Uit]],"- -&gt; ",Tbl_GEKA[[#This Row],[Opmerking]])</f>
        <v xml:space="preserve">G E K A  - - -&gt; </v>
      </c>
      <c r="K520" s="5">
        <f t="shared" si="9"/>
        <v>46947</v>
      </c>
      <c r="L520" s="130">
        <f>WEEKDAY(Tbl_GEKA[[#This Row],[Datum_GEKA]],11)</f>
        <v>4</v>
      </c>
      <c r="M520" s="130">
        <v>4</v>
      </c>
      <c r="N520" s="131"/>
      <c r="O520" s="132" t="s">
        <v>85</v>
      </c>
      <c r="P520" s="131" t="s">
        <v>214</v>
      </c>
    </row>
    <row r="521" spans="1:16" x14ac:dyDescent="0.25">
      <c r="A521" s="139">
        <v>46793</v>
      </c>
      <c r="B521" s="7">
        <v>4</v>
      </c>
      <c r="C521" s="7">
        <v>5</v>
      </c>
      <c r="E521" s="128" t="s">
        <v>85</v>
      </c>
      <c r="F521" s="3" t="s">
        <v>214</v>
      </c>
      <c r="G521" s="3"/>
      <c r="I521" s="4" t="str">
        <f>CONCATENATE(Tbl_GEKA[[#This Row],[Thuis]]," - ",Tbl_GEKA[[#This Row],[Uit]],"- -&gt; ",Tbl_GEKA[[#This Row],[Opmerking]])</f>
        <v xml:space="preserve">G E K A  - - -&gt; </v>
      </c>
    </row>
    <row r="522" spans="1:16" x14ac:dyDescent="0.25">
      <c r="A522" s="139">
        <f>A518+7</f>
        <v>46800</v>
      </c>
      <c r="B522" s="7">
        <f>WEEKDAY(Tbl_GEKA[[#This Row],[Datum_GEKA]],11)</f>
        <v>4</v>
      </c>
      <c r="C522" s="7">
        <v>4</v>
      </c>
      <c r="E522" s="128" t="s">
        <v>85</v>
      </c>
      <c r="F522" s="3" t="s">
        <v>214</v>
      </c>
      <c r="G522" s="3"/>
      <c r="I522" s="4" t="str">
        <f>CONCATENATE(Tbl_GEKA[[#This Row],[Thuis]]," - ",Tbl_GEKA[[#This Row],[Uit]],"- -&gt; ",Tbl_GEKA[[#This Row],[Opmerking]])</f>
        <v xml:space="preserve">G E K A  - - -&gt; </v>
      </c>
    </row>
    <row r="523" spans="1:16" x14ac:dyDescent="0.25">
      <c r="A523" s="139">
        <f>A519+7</f>
        <v>46800</v>
      </c>
      <c r="B523" s="7">
        <f>WEEKDAY(Tbl_GEKA[[#This Row],[Datum_GEKA]],11)</f>
        <v>4</v>
      </c>
      <c r="C523" s="7">
        <v>1</v>
      </c>
      <c r="E523" s="128" t="s">
        <v>85</v>
      </c>
      <c r="F523" s="3" t="s">
        <v>214</v>
      </c>
      <c r="G523" s="3"/>
      <c r="I523" s="4" t="str">
        <f>CONCATENATE(Tbl_GEKA[[#This Row],[Thuis]]," - ",Tbl_GEKA[[#This Row],[Uit]],"- -&gt; ",Tbl_GEKA[[#This Row],[Opmerking]])</f>
        <v xml:space="preserve">G E K A  - - -&gt; </v>
      </c>
    </row>
    <row r="524" spans="1:16" x14ac:dyDescent="0.25">
      <c r="A524" s="139">
        <f>A520+7</f>
        <v>46800</v>
      </c>
      <c r="B524" s="7">
        <f>WEEKDAY(Tbl_GEKA[[#This Row],[Datum_GEKA]],11)</f>
        <v>4</v>
      </c>
      <c r="C524" s="7">
        <v>2</v>
      </c>
      <c r="E524" s="128" t="s">
        <v>85</v>
      </c>
      <c r="F524" s="3" t="s">
        <v>214</v>
      </c>
      <c r="G524" s="3"/>
      <c r="I524" s="4" t="str">
        <f>CONCATENATE(Tbl_GEKA[[#This Row],[Thuis]]," - ",Tbl_GEKA[[#This Row],[Uit]],"- -&gt; ",Tbl_GEKA[[#This Row],[Opmerking]])</f>
        <v xml:space="preserve">G E K A  - - -&gt; </v>
      </c>
    </row>
    <row r="525" spans="1:16" x14ac:dyDescent="0.25">
      <c r="A525" s="139">
        <f>A521+7</f>
        <v>46800</v>
      </c>
      <c r="B525" s="7">
        <f>WEEKDAY(Tbl_GEKA[[#This Row],[Datum_GEKA]],11)</f>
        <v>4</v>
      </c>
      <c r="C525" s="7">
        <v>3</v>
      </c>
      <c r="E525" s="128" t="s">
        <v>85</v>
      </c>
      <c r="F525" s="3" t="s">
        <v>214</v>
      </c>
      <c r="G525" s="3"/>
      <c r="I525" s="4" t="str">
        <f>CONCATENATE(Tbl_GEKA[[#This Row],[Thuis]]," - ",Tbl_GEKA[[#This Row],[Uit]],"- -&gt; ",Tbl_GEKA[[#This Row],[Opmerking]])</f>
        <v xml:space="preserve">G E K A  - - -&gt; </v>
      </c>
    </row>
    <row r="526" spans="1:16" x14ac:dyDescent="0.25">
      <c r="A526" s="139">
        <v>46800</v>
      </c>
      <c r="B526" s="7">
        <v>4</v>
      </c>
      <c r="C526" s="7">
        <v>5</v>
      </c>
      <c r="E526" s="128" t="s">
        <v>85</v>
      </c>
      <c r="F526" s="3" t="s">
        <v>214</v>
      </c>
      <c r="G526" s="3"/>
      <c r="I526" s="4" t="str">
        <f>CONCATENATE(Tbl_GEKA[[#This Row],[Thuis]]," - ",Tbl_GEKA[[#This Row],[Uit]],"- -&gt; ",Tbl_GEKA[[#This Row],[Opmerking]])</f>
        <v xml:space="preserve">G E K A  - - -&gt; </v>
      </c>
    </row>
    <row r="527" spans="1:16" x14ac:dyDescent="0.25">
      <c r="A527" s="139">
        <f>A523+7</f>
        <v>46807</v>
      </c>
      <c r="B527" s="7">
        <f>WEEKDAY(Tbl_GEKA[[#This Row],[Datum_GEKA]],11)</f>
        <v>4</v>
      </c>
      <c r="C527" s="7">
        <v>4</v>
      </c>
      <c r="E527" s="128" t="s">
        <v>85</v>
      </c>
      <c r="F527" s="3" t="s">
        <v>214</v>
      </c>
      <c r="G527" s="3"/>
      <c r="I527" s="4" t="str">
        <f>CONCATENATE(Tbl_GEKA[[#This Row],[Thuis]]," - ",Tbl_GEKA[[#This Row],[Uit]],"- -&gt; ",Tbl_GEKA[[#This Row],[Opmerking]])</f>
        <v xml:space="preserve">G E K A  - - -&gt; </v>
      </c>
    </row>
    <row r="528" spans="1:16" x14ac:dyDescent="0.25">
      <c r="A528" s="139">
        <f>A524+7</f>
        <v>46807</v>
      </c>
      <c r="B528" s="7">
        <f>WEEKDAY(Tbl_GEKA[[#This Row],[Datum_GEKA]],11)</f>
        <v>4</v>
      </c>
      <c r="C528" s="7">
        <v>1</v>
      </c>
      <c r="E528" s="128" t="s">
        <v>85</v>
      </c>
      <c r="F528" s="3" t="s">
        <v>214</v>
      </c>
      <c r="G528" s="3"/>
      <c r="I528" s="4" t="str">
        <f>CONCATENATE(Tbl_GEKA[[#This Row],[Thuis]]," - ",Tbl_GEKA[[#This Row],[Uit]],"- -&gt; ",Tbl_GEKA[[#This Row],[Opmerking]])</f>
        <v xml:space="preserve">G E K A  - - -&gt; </v>
      </c>
    </row>
    <row r="529" spans="1:9" x14ac:dyDescent="0.25">
      <c r="A529" s="139">
        <f>A525+7</f>
        <v>46807</v>
      </c>
      <c r="B529" s="7">
        <f>WEEKDAY(Tbl_GEKA[[#This Row],[Datum_GEKA]],11)</f>
        <v>4</v>
      </c>
      <c r="C529" s="7">
        <v>2</v>
      </c>
      <c r="E529" s="128" t="s">
        <v>85</v>
      </c>
      <c r="F529" s="3" t="s">
        <v>214</v>
      </c>
      <c r="G529" s="3"/>
      <c r="I529" s="4" t="str">
        <f>CONCATENATE(Tbl_GEKA[[#This Row],[Thuis]]," - ",Tbl_GEKA[[#This Row],[Uit]],"- -&gt; ",Tbl_GEKA[[#This Row],[Opmerking]])</f>
        <v xml:space="preserve">G E K A  - - -&gt; </v>
      </c>
    </row>
    <row r="530" spans="1:9" x14ac:dyDescent="0.25">
      <c r="A530" s="139">
        <f>A526+7</f>
        <v>46807</v>
      </c>
      <c r="B530" s="7">
        <f>WEEKDAY(Tbl_GEKA[[#This Row],[Datum_GEKA]],11)</f>
        <v>4</v>
      </c>
      <c r="C530" s="7">
        <v>3</v>
      </c>
      <c r="E530" s="128" t="s">
        <v>85</v>
      </c>
      <c r="F530" s="3" t="s">
        <v>214</v>
      </c>
      <c r="G530" s="3"/>
      <c r="I530" s="4" t="str">
        <f>CONCATENATE(Tbl_GEKA[[#This Row],[Thuis]]," - ",Tbl_GEKA[[#This Row],[Uit]],"- -&gt; ",Tbl_GEKA[[#This Row],[Opmerking]])</f>
        <v xml:space="preserve">G E K A  - - -&gt; </v>
      </c>
    </row>
    <row r="531" spans="1:9" x14ac:dyDescent="0.25">
      <c r="A531" s="139">
        <v>46807</v>
      </c>
      <c r="B531" s="7">
        <v>4</v>
      </c>
      <c r="C531" s="7">
        <v>5</v>
      </c>
      <c r="E531" s="127" t="s">
        <v>85</v>
      </c>
      <c r="F531" s="3" t="s">
        <v>214</v>
      </c>
      <c r="G531" s="3"/>
      <c r="I531" s="4" t="str">
        <f>CONCATENATE(Tbl_GEKA[[#This Row],[Thuis]]," - ",Tbl_GEKA[[#This Row],[Uit]],"- -&gt; ",Tbl_GEKA[[#This Row],[Opmerking]])</f>
        <v xml:space="preserve">G E K A  - - -&gt; </v>
      </c>
    </row>
    <row r="532" spans="1:9" x14ac:dyDescent="0.25">
      <c r="A532" s="139">
        <f>A528+7</f>
        <v>46814</v>
      </c>
      <c r="B532" s="7">
        <f>WEEKDAY(Tbl_GEKA[[#This Row],[Datum_GEKA]],11)</f>
        <v>4</v>
      </c>
      <c r="C532" s="7">
        <v>4</v>
      </c>
      <c r="E532" s="127" t="s">
        <v>85</v>
      </c>
      <c r="F532" s="3" t="s">
        <v>214</v>
      </c>
      <c r="G532" s="3"/>
      <c r="I532" s="4" t="str">
        <f>CONCATENATE(Tbl_GEKA[[#This Row],[Thuis]]," - ",Tbl_GEKA[[#This Row],[Uit]],"- -&gt; ",Tbl_GEKA[[#This Row],[Opmerking]])</f>
        <v xml:space="preserve">G E K A  - - -&gt; </v>
      </c>
    </row>
    <row r="533" spans="1:9" x14ac:dyDescent="0.25">
      <c r="A533" s="139">
        <f>A529+7</f>
        <v>46814</v>
      </c>
      <c r="B533" s="7">
        <f>WEEKDAY(Tbl_GEKA[[#This Row],[Datum_GEKA]],11)</f>
        <v>4</v>
      </c>
      <c r="C533" s="7">
        <v>1</v>
      </c>
      <c r="E533" s="127" t="s">
        <v>85</v>
      </c>
      <c r="F533" s="3" t="s">
        <v>214</v>
      </c>
      <c r="G533" s="3"/>
      <c r="I533" s="4" t="str">
        <f>CONCATENATE(Tbl_GEKA[[#This Row],[Thuis]]," - ",Tbl_GEKA[[#This Row],[Uit]],"- -&gt; ",Tbl_GEKA[[#This Row],[Opmerking]])</f>
        <v xml:space="preserve">G E K A  - - -&gt; </v>
      </c>
    </row>
    <row r="534" spans="1:9" x14ac:dyDescent="0.25">
      <c r="A534" s="139">
        <f>A530+7</f>
        <v>46814</v>
      </c>
      <c r="B534" s="7">
        <f>WEEKDAY(Tbl_GEKA[[#This Row],[Datum_GEKA]],11)</f>
        <v>4</v>
      </c>
      <c r="C534" s="7">
        <v>2</v>
      </c>
      <c r="E534" s="127" t="s">
        <v>85</v>
      </c>
      <c r="F534" s="3" t="s">
        <v>214</v>
      </c>
      <c r="G534" s="3"/>
      <c r="I534" s="4" t="str">
        <f>CONCATENATE(Tbl_GEKA[[#This Row],[Thuis]]," - ",Tbl_GEKA[[#This Row],[Uit]],"- -&gt; ",Tbl_GEKA[[#This Row],[Opmerking]])</f>
        <v xml:space="preserve">G E K A  - - -&gt; </v>
      </c>
    </row>
    <row r="535" spans="1:9" x14ac:dyDescent="0.25">
      <c r="A535" s="139">
        <f>A531+7</f>
        <v>46814</v>
      </c>
      <c r="B535" s="7">
        <f>WEEKDAY(Tbl_GEKA[[#This Row],[Datum_GEKA]],11)</f>
        <v>4</v>
      </c>
      <c r="C535" s="7">
        <v>3</v>
      </c>
      <c r="E535" s="127" t="s">
        <v>85</v>
      </c>
      <c r="F535" s="3" t="s">
        <v>214</v>
      </c>
      <c r="G535" s="3"/>
      <c r="I535" s="4" t="str">
        <f>CONCATENATE(Tbl_GEKA[[#This Row],[Thuis]]," - ",Tbl_GEKA[[#This Row],[Uit]],"- -&gt; ",Tbl_GEKA[[#This Row],[Opmerking]])</f>
        <v xml:space="preserve">G E K A  - - -&gt; </v>
      </c>
    </row>
    <row r="536" spans="1:9" x14ac:dyDescent="0.25">
      <c r="A536" s="139">
        <v>46814</v>
      </c>
      <c r="B536" s="7">
        <v>7</v>
      </c>
      <c r="C536" s="7">
        <v>5</v>
      </c>
      <c r="E536" s="127" t="s">
        <v>85</v>
      </c>
      <c r="F536" s="3" t="s">
        <v>214</v>
      </c>
      <c r="G536" s="3"/>
      <c r="I536" s="4" t="str">
        <f>CONCATENATE(Tbl_GEKA[[#This Row],[Thuis]]," - ",Tbl_GEKA[[#This Row],[Uit]],"- -&gt; ",Tbl_GEKA[[#This Row],[Opmerking]])</f>
        <v xml:space="preserve">G E K A  - - -&gt; </v>
      </c>
    </row>
    <row r="537" spans="1:9" x14ac:dyDescent="0.25">
      <c r="A537" s="139">
        <f>A533+7</f>
        <v>46821</v>
      </c>
      <c r="B537" s="7">
        <f>WEEKDAY(Tbl_GEKA[[#This Row],[Datum_GEKA]],11)</f>
        <v>4</v>
      </c>
      <c r="C537" s="7">
        <v>4</v>
      </c>
      <c r="E537" s="127" t="s">
        <v>85</v>
      </c>
      <c r="F537" s="3" t="s">
        <v>214</v>
      </c>
      <c r="G537" s="3"/>
      <c r="I537" s="4" t="str">
        <f>CONCATENATE(Tbl_GEKA[[#This Row],[Thuis]]," - ",Tbl_GEKA[[#This Row],[Uit]],"- -&gt; ",Tbl_GEKA[[#This Row],[Opmerking]])</f>
        <v xml:space="preserve">G E K A  - - -&gt; </v>
      </c>
    </row>
    <row r="538" spans="1:9" x14ac:dyDescent="0.25">
      <c r="A538" s="139">
        <f>A534+7</f>
        <v>46821</v>
      </c>
      <c r="B538" s="7">
        <f>WEEKDAY(Tbl_GEKA[[#This Row],[Datum_GEKA]],11)</f>
        <v>4</v>
      </c>
      <c r="C538" s="7">
        <v>1</v>
      </c>
      <c r="E538" s="127" t="s">
        <v>85</v>
      </c>
      <c r="F538" s="3" t="s">
        <v>214</v>
      </c>
      <c r="G538" s="3"/>
      <c r="I538" s="4" t="str">
        <f>CONCATENATE(Tbl_GEKA[[#This Row],[Thuis]]," - ",Tbl_GEKA[[#This Row],[Uit]],"- -&gt; ",Tbl_GEKA[[#This Row],[Opmerking]])</f>
        <v xml:space="preserve">G E K A  - - -&gt; </v>
      </c>
    </row>
    <row r="539" spans="1:9" x14ac:dyDescent="0.25">
      <c r="A539" s="139">
        <f>A535+7</f>
        <v>46821</v>
      </c>
      <c r="B539" s="7">
        <f>WEEKDAY(Tbl_GEKA[[#This Row],[Datum_GEKA]],11)</f>
        <v>4</v>
      </c>
      <c r="C539" s="7">
        <v>2</v>
      </c>
      <c r="E539" s="127" t="s">
        <v>85</v>
      </c>
      <c r="F539" s="3" t="s">
        <v>214</v>
      </c>
      <c r="G539" s="3"/>
      <c r="I539" s="4" t="str">
        <f>CONCATENATE(Tbl_GEKA[[#This Row],[Thuis]]," - ",Tbl_GEKA[[#This Row],[Uit]],"- -&gt; ",Tbl_GEKA[[#This Row],[Opmerking]])</f>
        <v xml:space="preserve">G E K A  - - -&gt; </v>
      </c>
    </row>
    <row r="540" spans="1:9" x14ac:dyDescent="0.25">
      <c r="A540" s="139">
        <f>A536+7</f>
        <v>46821</v>
      </c>
      <c r="B540" s="7">
        <f>WEEKDAY(Tbl_GEKA[[#This Row],[Datum_GEKA]],11)</f>
        <v>4</v>
      </c>
      <c r="C540" s="7">
        <v>3</v>
      </c>
      <c r="E540" s="127" t="s">
        <v>85</v>
      </c>
      <c r="F540" s="3" t="s">
        <v>214</v>
      </c>
      <c r="G540" s="3"/>
      <c r="I540" s="4" t="str">
        <f>CONCATENATE(Tbl_GEKA[[#This Row],[Thuis]]," - ",Tbl_GEKA[[#This Row],[Uit]],"- -&gt; ",Tbl_GEKA[[#This Row],[Opmerking]])</f>
        <v xml:space="preserve">G E K A  - - -&gt; </v>
      </c>
    </row>
    <row r="541" spans="1:9" x14ac:dyDescent="0.25">
      <c r="A541" s="139">
        <v>46821</v>
      </c>
      <c r="B541" s="7">
        <v>5</v>
      </c>
      <c r="C541" s="7">
        <v>5</v>
      </c>
      <c r="E541" s="127" t="s">
        <v>85</v>
      </c>
      <c r="F541" s="3" t="s">
        <v>214</v>
      </c>
      <c r="G541" s="3"/>
      <c r="I541" s="4" t="str">
        <f>CONCATENATE(Tbl_GEKA[[#This Row],[Thuis]]," - ",Tbl_GEKA[[#This Row],[Uit]],"- -&gt; ",Tbl_GEKA[[#This Row],[Opmerking]])</f>
        <v xml:space="preserve">G E K A  - - -&gt; </v>
      </c>
    </row>
    <row r="542" spans="1:9" x14ac:dyDescent="0.25">
      <c r="A542" s="139">
        <f>A538+7</f>
        <v>46828</v>
      </c>
      <c r="B542" s="7">
        <f>WEEKDAY(Tbl_GEKA[[#This Row],[Datum_GEKA]],11)</f>
        <v>4</v>
      </c>
      <c r="C542" s="7">
        <v>4</v>
      </c>
      <c r="E542" s="127" t="s">
        <v>85</v>
      </c>
      <c r="F542" s="3" t="s">
        <v>214</v>
      </c>
      <c r="G542" s="3"/>
      <c r="I542" s="4" t="str">
        <f>CONCATENATE(Tbl_GEKA[[#This Row],[Thuis]]," - ",Tbl_GEKA[[#This Row],[Uit]],"- -&gt; ",Tbl_GEKA[[#This Row],[Opmerking]])</f>
        <v xml:space="preserve">G E K A  - - -&gt; </v>
      </c>
    </row>
    <row r="543" spans="1:9" x14ac:dyDescent="0.25">
      <c r="A543" s="139">
        <f>A539+7</f>
        <v>46828</v>
      </c>
      <c r="B543" s="7">
        <f>WEEKDAY(Tbl_GEKA[[#This Row],[Datum_GEKA]],11)</f>
        <v>4</v>
      </c>
      <c r="C543" s="7">
        <v>1</v>
      </c>
      <c r="E543" s="127" t="s">
        <v>85</v>
      </c>
      <c r="F543" s="3" t="s">
        <v>214</v>
      </c>
      <c r="G543" s="3"/>
      <c r="I543" s="4" t="str">
        <f>CONCATENATE(Tbl_GEKA[[#This Row],[Thuis]]," - ",Tbl_GEKA[[#This Row],[Uit]],"- -&gt; ",Tbl_GEKA[[#This Row],[Opmerking]])</f>
        <v xml:space="preserve">G E K A  - - -&gt; </v>
      </c>
    </row>
    <row r="544" spans="1:9" x14ac:dyDescent="0.25">
      <c r="A544" s="139">
        <f>A540+7</f>
        <v>46828</v>
      </c>
      <c r="B544" s="7">
        <f>WEEKDAY(Tbl_GEKA[[#This Row],[Datum_GEKA]],11)</f>
        <v>4</v>
      </c>
      <c r="C544" s="7">
        <v>2</v>
      </c>
      <c r="E544" s="127" t="s">
        <v>85</v>
      </c>
      <c r="F544" s="3" t="s">
        <v>214</v>
      </c>
      <c r="G544" s="3"/>
      <c r="I544" s="4" t="str">
        <f>CONCATENATE(Tbl_GEKA[[#This Row],[Thuis]]," - ",Tbl_GEKA[[#This Row],[Uit]],"- -&gt; ",Tbl_GEKA[[#This Row],[Opmerking]])</f>
        <v xml:space="preserve">G E K A  - - -&gt; </v>
      </c>
    </row>
    <row r="545" spans="1:9" x14ac:dyDescent="0.25">
      <c r="A545" s="139">
        <f>A541+7</f>
        <v>46828</v>
      </c>
      <c r="B545" s="7">
        <f>WEEKDAY(Tbl_GEKA[[#This Row],[Datum_GEKA]],11)</f>
        <v>4</v>
      </c>
      <c r="C545" s="7">
        <v>3</v>
      </c>
      <c r="E545" s="127" t="s">
        <v>85</v>
      </c>
      <c r="F545" s="3" t="s">
        <v>214</v>
      </c>
      <c r="G545" s="3"/>
      <c r="I545" s="4" t="str">
        <f>CONCATENATE(Tbl_GEKA[[#This Row],[Thuis]]," - ",Tbl_GEKA[[#This Row],[Uit]],"- -&gt; ",Tbl_GEKA[[#This Row],[Opmerking]])</f>
        <v xml:space="preserve">G E K A  - - -&gt; </v>
      </c>
    </row>
    <row r="546" spans="1:9" x14ac:dyDescent="0.25">
      <c r="A546" s="139">
        <v>46828</v>
      </c>
      <c r="B546" s="7">
        <v>5</v>
      </c>
      <c r="C546" s="7">
        <v>5</v>
      </c>
      <c r="E546" s="127" t="s">
        <v>85</v>
      </c>
      <c r="F546" s="3" t="s">
        <v>214</v>
      </c>
      <c r="G546" s="3"/>
      <c r="I546" s="4" t="str">
        <f>CONCATENATE(Tbl_GEKA[[#This Row],[Thuis]]," - ",Tbl_GEKA[[#This Row],[Uit]],"- -&gt; ",Tbl_GEKA[[#This Row],[Opmerking]])</f>
        <v xml:space="preserve">G E K A  - - -&gt; </v>
      </c>
    </row>
    <row r="547" spans="1:9" x14ac:dyDescent="0.25">
      <c r="A547" s="139">
        <f>A543+7</f>
        <v>46835</v>
      </c>
      <c r="B547" s="7">
        <f>WEEKDAY(Tbl_GEKA[[#This Row],[Datum_GEKA]],11)</f>
        <v>4</v>
      </c>
      <c r="C547" s="7">
        <v>4</v>
      </c>
      <c r="E547" s="127" t="s">
        <v>85</v>
      </c>
      <c r="F547" s="3" t="s">
        <v>214</v>
      </c>
      <c r="G547" s="3"/>
      <c r="I547" s="4" t="str">
        <f>CONCATENATE(Tbl_GEKA[[#This Row],[Thuis]]," - ",Tbl_GEKA[[#This Row],[Uit]],"- -&gt; ",Tbl_GEKA[[#This Row],[Opmerking]])</f>
        <v xml:space="preserve">G E K A  - - -&gt; </v>
      </c>
    </row>
    <row r="548" spans="1:9" x14ac:dyDescent="0.25">
      <c r="A548" s="139">
        <f>A544+7</f>
        <v>46835</v>
      </c>
      <c r="B548" s="7">
        <f>WEEKDAY(Tbl_GEKA[[#This Row],[Datum_GEKA]],11)</f>
        <v>4</v>
      </c>
      <c r="C548" s="7">
        <v>1</v>
      </c>
      <c r="E548" s="127" t="s">
        <v>85</v>
      </c>
      <c r="F548" s="3" t="s">
        <v>214</v>
      </c>
      <c r="G548" s="3"/>
      <c r="I548" s="4" t="str">
        <f>CONCATENATE(Tbl_GEKA[[#This Row],[Thuis]]," - ",Tbl_GEKA[[#This Row],[Uit]],"- -&gt; ",Tbl_GEKA[[#This Row],[Opmerking]])</f>
        <v xml:space="preserve">G E K A  - - -&gt; </v>
      </c>
    </row>
    <row r="549" spans="1:9" x14ac:dyDescent="0.25">
      <c r="A549" s="139">
        <f>A545+7</f>
        <v>46835</v>
      </c>
      <c r="B549" s="7">
        <f>WEEKDAY(Tbl_GEKA[[#This Row],[Datum_GEKA]],11)</f>
        <v>4</v>
      </c>
      <c r="C549" s="7">
        <v>2</v>
      </c>
      <c r="E549" s="127" t="s">
        <v>85</v>
      </c>
      <c r="F549" s="3" t="s">
        <v>214</v>
      </c>
      <c r="G549" s="3"/>
      <c r="I549" s="4" t="str">
        <f>CONCATENATE(Tbl_GEKA[[#This Row],[Thuis]]," - ",Tbl_GEKA[[#This Row],[Uit]],"- -&gt; ",Tbl_GEKA[[#This Row],[Opmerking]])</f>
        <v xml:space="preserve">G E K A  - - -&gt; </v>
      </c>
    </row>
    <row r="550" spans="1:9" x14ac:dyDescent="0.25">
      <c r="A550" s="139">
        <f>A546+7</f>
        <v>46835</v>
      </c>
      <c r="B550" s="7">
        <f>WEEKDAY(Tbl_GEKA[[#This Row],[Datum_GEKA]],11)</f>
        <v>4</v>
      </c>
      <c r="C550" s="7">
        <v>3</v>
      </c>
      <c r="E550" s="127" t="s">
        <v>85</v>
      </c>
      <c r="F550" s="3" t="s">
        <v>214</v>
      </c>
      <c r="G550" s="3"/>
      <c r="I550" s="4" t="str">
        <f>CONCATENATE(Tbl_GEKA[[#This Row],[Thuis]]," - ",Tbl_GEKA[[#This Row],[Uit]],"- -&gt; ",Tbl_GEKA[[#This Row],[Opmerking]])</f>
        <v xml:space="preserve">G E K A  - - -&gt; </v>
      </c>
    </row>
    <row r="551" spans="1:9" x14ac:dyDescent="0.25">
      <c r="A551" s="139">
        <v>46835</v>
      </c>
      <c r="B551" s="7">
        <v>3</v>
      </c>
      <c r="C551" s="7">
        <v>5</v>
      </c>
      <c r="E551" s="127" t="s">
        <v>85</v>
      </c>
      <c r="F551" s="3" t="s">
        <v>214</v>
      </c>
      <c r="G551" s="3"/>
      <c r="I551" s="4" t="str">
        <f>CONCATENATE(Tbl_GEKA[[#This Row],[Thuis]]," - ",Tbl_GEKA[[#This Row],[Uit]],"- -&gt; ",Tbl_GEKA[[#This Row],[Opmerking]])</f>
        <v xml:space="preserve">G E K A  - - -&gt; </v>
      </c>
    </row>
    <row r="552" spans="1:9" x14ac:dyDescent="0.25">
      <c r="A552" s="139">
        <f>A548+7</f>
        <v>46842</v>
      </c>
      <c r="B552" s="7">
        <f>WEEKDAY(Tbl_GEKA[[#This Row],[Datum_GEKA]],11)</f>
        <v>4</v>
      </c>
      <c r="C552" s="7">
        <v>4</v>
      </c>
      <c r="E552" s="127" t="s">
        <v>85</v>
      </c>
      <c r="F552" s="3" t="s">
        <v>214</v>
      </c>
      <c r="G552" s="3"/>
      <c r="I552" s="4" t="str">
        <f>CONCATENATE(Tbl_GEKA[[#This Row],[Thuis]]," - ",Tbl_GEKA[[#This Row],[Uit]],"- -&gt; ",Tbl_GEKA[[#This Row],[Opmerking]])</f>
        <v xml:space="preserve">G E K A  - - -&gt; </v>
      </c>
    </row>
    <row r="553" spans="1:9" x14ac:dyDescent="0.25">
      <c r="A553" s="139">
        <f>A549+7</f>
        <v>46842</v>
      </c>
      <c r="B553" s="7">
        <f>WEEKDAY(Tbl_GEKA[[#This Row],[Datum_GEKA]],11)</f>
        <v>4</v>
      </c>
      <c r="C553" s="7">
        <v>1</v>
      </c>
      <c r="E553" s="127" t="s">
        <v>85</v>
      </c>
      <c r="F553" s="3" t="s">
        <v>214</v>
      </c>
      <c r="G553" s="3"/>
      <c r="I553" s="4" t="str">
        <f>CONCATENATE(Tbl_GEKA[[#This Row],[Thuis]]," - ",Tbl_GEKA[[#This Row],[Uit]],"- -&gt; ",Tbl_GEKA[[#This Row],[Opmerking]])</f>
        <v xml:space="preserve">G E K A  - - -&gt; </v>
      </c>
    </row>
    <row r="554" spans="1:9" x14ac:dyDescent="0.25">
      <c r="A554" s="139">
        <f>A550+7</f>
        <v>46842</v>
      </c>
      <c r="B554" s="7">
        <f>WEEKDAY(Tbl_GEKA[[#This Row],[Datum_GEKA]],11)</f>
        <v>4</v>
      </c>
      <c r="C554" s="7">
        <v>2</v>
      </c>
      <c r="E554" s="127" t="s">
        <v>85</v>
      </c>
      <c r="F554" s="3" t="s">
        <v>214</v>
      </c>
      <c r="G554" s="3"/>
      <c r="I554" s="4" t="str">
        <f>CONCATENATE(Tbl_GEKA[[#This Row],[Thuis]]," - ",Tbl_GEKA[[#This Row],[Uit]],"- -&gt; ",Tbl_GEKA[[#This Row],[Opmerking]])</f>
        <v xml:space="preserve">G E K A  - - -&gt; </v>
      </c>
    </row>
    <row r="555" spans="1:9" x14ac:dyDescent="0.25">
      <c r="A555" s="139">
        <f>A551+7</f>
        <v>46842</v>
      </c>
      <c r="B555" s="7">
        <f>WEEKDAY(Tbl_GEKA[[#This Row],[Datum_GEKA]],11)</f>
        <v>4</v>
      </c>
      <c r="C555" s="7">
        <v>3</v>
      </c>
      <c r="E555" s="127" t="s">
        <v>85</v>
      </c>
      <c r="F555" s="3" t="s">
        <v>214</v>
      </c>
      <c r="G555" s="3"/>
      <c r="I555" s="4" t="str">
        <f>CONCATENATE(Tbl_GEKA[[#This Row],[Thuis]]," - ",Tbl_GEKA[[#This Row],[Uit]],"- -&gt; ",Tbl_GEKA[[#This Row],[Opmerking]])</f>
        <v xml:space="preserve">G E K A  - - -&gt; </v>
      </c>
    </row>
    <row r="556" spans="1:9" x14ac:dyDescent="0.25">
      <c r="A556" s="139">
        <v>46842</v>
      </c>
      <c r="B556" s="7">
        <v>5</v>
      </c>
      <c r="C556" s="7">
        <v>5</v>
      </c>
      <c r="E556" s="127" t="s">
        <v>85</v>
      </c>
      <c r="F556" s="3" t="s">
        <v>214</v>
      </c>
      <c r="G556" s="3"/>
      <c r="I556" s="4" t="str">
        <f>CONCATENATE(Tbl_GEKA[[#This Row],[Thuis]]," - ",Tbl_GEKA[[#This Row],[Uit]],"- -&gt; ",Tbl_GEKA[[#This Row],[Opmerking]])</f>
        <v xml:space="preserve">G E K A  - - -&gt; </v>
      </c>
    </row>
    <row r="557" spans="1:9" x14ac:dyDescent="0.25">
      <c r="A557" s="139">
        <f>A553+7</f>
        <v>46849</v>
      </c>
      <c r="B557" s="7">
        <f>WEEKDAY(Tbl_GEKA[[#This Row],[Datum_GEKA]],11)</f>
        <v>4</v>
      </c>
      <c r="C557" s="7">
        <v>4</v>
      </c>
      <c r="E557" s="127" t="s">
        <v>85</v>
      </c>
      <c r="F557" s="3" t="s">
        <v>214</v>
      </c>
      <c r="G557" s="3"/>
      <c r="I557" s="4" t="str">
        <f>CONCATENATE(Tbl_GEKA[[#This Row],[Thuis]]," - ",Tbl_GEKA[[#This Row],[Uit]],"- -&gt; ",Tbl_GEKA[[#This Row],[Opmerking]])</f>
        <v xml:space="preserve">G E K A  - - -&gt; </v>
      </c>
    </row>
    <row r="558" spans="1:9" x14ac:dyDescent="0.25">
      <c r="A558" s="139">
        <f>A554+7</f>
        <v>46849</v>
      </c>
      <c r="B558" s="7">
        <f>WEEKDAY(Tbl_GEKA[[#This Row],[Datum_GEKA]],11)</f>
        <v>4</v>
      </c>
      <c r="C558" s="7">
        <v>1</v>
      </c>
      <c r="E558" s="127" t="s">
        <v>85</v>
      </c>
      <c r="F558" s="3" t="s">
        <v>214</v>
      </c>
      <c r="G558" s="3"/>
      <c r="I558" s="4" t="str">
        <f>CONCATENATE(Tbl_GEKA[[#This Row],[Thuis]]," - ",Tbl_GEKA[[#This Row],[Uit]],"- -&gt; ",Tbl_GEKA[[#This Row],[Opmerking]])</f>
        <v xml:space="preserve">G E K A  - - -&gt; </v>
      </c>
    </row>
    <row r="559" spans="1:9" x14ac:dyDescent="0.25">
      <c r="A559" s="139">
        <f>A555+7</f>
        <v>46849</v>
      </c>
      <c r="B559" s="7">
        <f>WEEKDAY(Tbl_GEKA[[#This Row],[Datum_GEKA]],11)</f>
        <v>4</v>
      </c>
      <c r="C559" s="7">
        <v>2</v>
      </c>
      <c r="E559" s="127" t="s">
        <v>85</v>
      </c>
      <c r="F559" s="3" t="s">
        <v>214</v>
      </c>
      <c r="G559" s="3"/>
      <c r="I559" s="4" t="str">
        <f>CONCATENATE(Tbl_GEKA[[#This Row],[Thuis]]," - ",Tbl_GEKA[[#This Row],[Uit]],"- -&gt; ",Tbl_GEKA[[#This Row],[Opmerking]])</f>
        <v xml:space="preserve">G E K A  - - -&gt; </v>
      </c>
    </row>
    <row r="560" spans="1:9" x14ac:dyDescent="0.25">
      <c r="A560" s="139">
        <f>A556+7</f>
        <v>46849</v>
      </c>
      <c r="B560" s="7">
        <f>WEEKDAY(Tbl_GEKA[[#This Row],[Datum_GEKA]],11)</f>
        <v>4</v>
      </c>
      <c r="C560" s="7">
        <v>3</v>
      </c>
      <c r="E560" s="127" t="s">
        <v>85</v>
      </c>
      <c r="F560" s="3" t="s">
        <v>214</v>
      </c>
      <c r="G560" s="3"/>
      <c r="I560" s="4" t="str">
        <f>CONCATENATE(Tbl_GEKA[[#This Row],[Thuis]]," - ",Tbl_GEKA[[#This Row],[Uit]],"- -&gt; ",Tbl_GEKA[[#This Row],[Opmerking]])</f>
        <v xml:space="preserve">G E K A  - - -&gt; </v>
      </c>
    </row>
    <row r="561" spans="1:9" x14ac:dyDescent="0.25">
      <c r="A561" s="139">
        <v>46849</v>
      </c>
      <c r="B561" s="7">
        <v>5</v>
      </c>
      <c r="C561" s="7">
        <v>5</v>
      </c>
      <c r="E561" s="127" t="s">
        <v>85</v>
      </c>
      <c r="F561" s="3" t="s">
        <v>214</v>
      </c>
      <c r="G561" s="3"/>
      <c r="I561" s="4" t="str">
        <f>CONCATENATE(Tbl_GEKA[[#This Row],[Thuis]]," - ",Tbl_GEKA[[#This Row],[Uit]],"- -&gt; ",Tbl_GEKA[[#This Row],[Opmerking]])</f>
        <v xml:space="preserve">G E K A  - - -&gt; </v>
      </c>
    </row>
    <row r="562" spans="1:9" x14ac:dyDescent="0.25">
      <c r="A562" s="139">
        <f>A558+7</f>
        <v>46856</v>
      </c>
      <c r="B562" s="7">
        <f>WEEKDAY(Tbl_GEKA[[#This Row],[Datum_GEKA]],11)</f>
        <v>4</v>
      </c>
      <c r="C562" s="7">
        <v>4</v>
      </c>
      <c r="E562" s="127" t="s">
        <v>85</v>
      </c>
      <c r="F562" s="3" t="s">
        <v>214</v>
      </c>
      <c r="G562" s="3"/>
      <c r="I562" s="4" t="str">
        <f>CONCATENATE(Tbl_GEKA[[#This Row],[Thuis]]," - ",Tbl_GEKA[[#This Row],[Uit]],"- -&gt; ",Tbl_GEKA[[#This Row],[Opmerking]])</f>
        <v xml:space="preserve">G E K A  - - -&gt; </v>
      </c>
    </row>
    <row r="563" spans="1:9" x14ac:dyDescent="0.25">
      <c r="A563" s="139">
        <f>A559+7</f>
        <v>46856</v>
      </c>
      <c r="B563" s="7">
        <f>WEEKDAY(Tbl_GEKA[[#This Row],[Datum_GEKA]],11)</f>
        <v>4</v>
      </c>
      <c r="C563" s="7">
        <v>1</v>
      </c>
      <c r="E563" s="127" t="s">
        <v>85</v>
      </c>
      <c r="F563" s="3" t="s">
        <v>214</v>
      </c>
      <c r="G563" s="3"/>
      <c r="I563" s="4" t="str">
        <f>CONCATENATE(Tbl_GEKA[[#This Row],[Thuis]]," - ",Tbl_GEKA[[#This Row],[Uit]],"- -&gt; ",Tbl_GEKA[[#This Row],[Opmerking]])</f>
        <v xml:space="preserve">G E K A  - - -&gt; </v>
      </c>
    </row>
    <row r="564" spans="1:9" x14ac:dyDescent="0.25">
      <c r="A564" s="139">
        <f>A560+7</f>
        <v>46856</v>
      </c>
      <c r="B564" s="7">
        <f>WEEKDAY(Tbl_GEKA[[#This Row],[Datum_GEKA]],11)</f>
        <v>4</v>
      </c>
      <c r="C564" s="7">
        <v>2</v>
      </c>
      <c r="E564" s="127" t="s">
        <v>85</v>
      </c>
      <c r="F564" s="3" t="s">
        <v>214</v>
      </c>
      <c r="G564" s="3"/>
      <c r="I564" s="4" t="str">
        <f>CONCATENATE(Tbl_GEKA[[#This Row],[Thuis]]," - ",Tbl_GEKA[[#This Row],[Uit]],"- -&gt; ",Tbl_GEKA[[#This Row],[Opmerking]])</f>
        <v xml:space="preserve">G E K A  - - -&gt; </v>
      </c>
    </row>
    <row r="565" spans="1:9" x14ac:dyDescent="0.25">
      <c r="A565" s="139">
        <f>A561+7</f>
        <v>46856</v>
      </c>
      <c r="B565" s="7">
        <f>WEEKDAY(Tbl_GEKA[[#This Row],[Datum_GEKA]],11)</f>
        <v>4</v>
      </c>
      <c r="C565" s="7">
        <v>3</v>
      </c>
      <c r="E565" s="127" t="s">
        <v>85</v>
      </c>
      <c r="F565" s="3" t="s">
        <v>214</v>
      </c>
      <c r="G565" s="3"/>
      <c r="I565" s="4" t="str">
        <f>CONCATENATE(Tbl_GEKA[[#This Row],[Thuis]]," - ",Tbl_GEKA[[#This Row],[Uit]],"- -&gt; ",Tbl_GEKA[[#This Row],[Opmerking]])</f>
        <v xml:space="preserve">G E K A  - - -&gt; </v>
      </c>
    </row>
    <row r="566" spans="1:9" x14ac:dyDescent="0.25">
      <c r="A566" s="139">
        <v>46856</v>
      </c>
      <c r="B566" s="7">
        <v>5</v>
      </c>
      <c r="C566" s="7">
        <v>5</v>
      </c>
      <c r="E566" s="127" t="s">
        <v>85</v>
      </c>
      <c r="F566" s="3" t="s">
        <v>214</v>
      </c>
      <c r="G566" s="3"/>
      <c r="I566" s="4" t="str">
        <f>CONCATENATE(Tbl_GEKA[[#This Row],[Thuis]]," - ",Tbl_GEKA[[#This Row],[Uit]],"- -&gt; ",Tbl_GEKA[[#This Row],[Opmerking]])</f>
        <v xml:space="preserve">G E K A  - - -&gt; </v>
      </c>
    </row>
    <row r="567" spans="1:9" x14ac:dyDescent="0.25">
      <c r="A567" s="139">
        <f>A563+7</f>
        <v>46863</v>
      </c>
      <c r="B567" s="7">
        <f>WEEKDAY(Tbl_GEKA[[#This Row],[Datum_GEKA]],11)</f>
        <v>4</v>
      </c>
      <c r="C567" s="7">
        <v>4</v>
      </c>
      <c r="E567" s="127" t="s">
        <v>85</v>
      </c>
      <c r="F567" s="3" t="s">
        <v>214</v>
      </c>
      <c r="G567" s="3"/>
      <c r="I567" s="4" t="str">
        <f>CONCATENATE(Tbl_GEKA[[#This Row],[Thuis]]," - ",Tbl_GEKA[[#This Row],[Uit]],"- -&gt; ",Tbl_GEKA[[#This Row],[Opmerking]])</f>
        <v xml:space="preserve">G E K A  - - -&gt; </v>
      </c>
    </row>
    <row r="568" spans="1:9" x14ac:dyDescent="0.25">
      <c r="A568" s="139">
        <f>A564+7</f>
        <v>46863</v>
      </c>
      <c r="B568" s="7">
        <f>WEEKDAY(Tbl_GEKA[[#This Row],[Datum_GEKA]],11)</f>
        <v>4</v>
      </c>
      <c r="C568" s="7">
        <v>1</v>
      </c>
      <c r="E568" s="127" t="s">
        <v>85</v>
      </c>
      <c r="F568" s="3" t="s">
        <v>214</v>
      </c>
      <c r="G568" s="3"/>
      <c r="I568" s="4" t="str">
        <f>CONCATENATE(Tbl_GEKA[[#This Row],[Thuis]]," - ",Tbl_GEKA[[#This Row],[Uit]],"- -&gt; ",Tbl_GEKA[[#This Row],[Opmerking]])</f>
        <v xml:space="preserve">G E K A  - - -&gt; </v>
      </c>
    </row>
    <row r="569" spans="1:9" x14ac:dyDescent="0.25">
      <c r="A569" s="139">
        <f>A565+7</f>
        <v>46863</v>
      </c>
      <c r="B569" s="7">
        <f>WEEKDAY(Tbl_GEKA[[#This Row],[Datum_GEKA]],11)</f>
        <v>4</v>
      </c>
      <c r="C569" s="7">
        <v>2</v>
      </c>
      <c r="E569" s="127" t="s">
        <v>85</v>
      </c>
      <c r="F569" s="3" t="s">
        <v>214</v>
      </c>
      <c r="G569" s="3"/>
      <c r="I569" s="4" t="str">
        <f>CONCATENATE(Tbl_GEKA[[#This Row],[Thuis]]," - ",Tbl_GEKA[[#This Row],[Uit]],"- -&gt; ",Tbl_GEKA[[#This Row],[Opmerking]])</f>
        <v xml:space="preserve">G E K A  - - -&gt; </v>
      </c>
    </row>
    <row r="570" spans="1:9" x14ac:dyDescent="0.25">
      <c r="A570" s="139">
        <f>A566+7</f>
        <v>46863</v>
      </c>
      <c r="B570" s="7">
        <f>WEEKDAY(Tbl_GEKA[[#This Row],[Datum_GEKA]],11)</f>
        <v>4</v>
      </c>
      <c r="C570" s="7">
        <v>3</v>
      </c>
      <c r="E570" s="127" t="s">
        <v>85</v>
      </c>
      <c r="F570" s="3" t="s">
        <v>214</v>
      </c>
      <c r="G570" s="3"/>
      <c r="I570" s="4" t="str">
        <f>CONCATENATE(Tbl_GEKA[[#This Row],[Thuis]]," - ",Tbl_GEKA[[#This Row],[Uit]],"- -&gt; ",Tbl_GEKA[[#This Row],[Opmerking]])</f>
        <v xml:space="preserve">G E K A  - - -&gt; </v>
      </c>
    </row>
    <row r="571" spans="1:9" x14ac:dyDescent="0.25">
      <c r="A571" s="139">
        <v>46863</v>
      </c>
      <c r="B571" s="7">
        <v>5</v>
      </c>
      <c r="C571" s="7">
        <v>5</v>
      </c>
      <c r="E571" s="127" t="s">
        <v>85</v>
      </c>
      <c r="F571" s="3" t="s">
        <v>214</v>
      </c>
      <c r="G571" s="3"/>
      <c r="I571" s="4" t="str">
        <f>CONCATENATE(Tbl_GEKA[[#This Row],[Thuis]]," - ",Tbl_GEKA[[#This Row],[Uit]],"- -&gt; ",Tbl_GEKA[[#This Row],[Opmerking]])</f>
        <v xml:space="preserve">G E K A  - - -&gt; </v>
      </c>
    </row>
    <row r="572" spans="1:9" x14ac:dyDescent="0.25">
      <c r="A572" s="139">
        <f>A568+7</f>
        <v>46870</v>
      </c>
      <c r="B572" s="7">
        <f>WEEKDAY(Tbl_GEKA[[#This Row],[Datum_GEKA]],11)</f>
        <v>4</v>
      </c>
      <c r="C572" s="7">
        <v>4</v>
      </c>
      <c r="E572" s="127" t="s">
        <v>85</v>
      </c>
      <c r="F572" s="3" t="s">
        <v>214</v>
      </c>
      <c r="G572" s="3"/>
      <c r="I572" s="4" t="str">
        <f>CONCATENATE(Tbl_GEKA[[#This Row],[Thuis]]," - ",Tbl_GEKA[[#This Row],[Uit]],"- -&gt; ",Tbl_GEKA[[#This Row],[Opmerking]])</f>
        <v xml:space="preserve">G E K A  - - -&gt; </v>
      </c>
    </row>
    <row r="573" spans="1:9" x14ac:dyDescent="0.25">
      <c r="A573" s="139">
        <f>A569+7</f>
        <v>46870</v>
      </c>
      <c r="B573" s="7">
        <f>WEEKDAY(Tbl_GEKA[[#This Row],[Datum_GEKA]],11)</f>
        <v>4</v>
      </c>
      <c r="C573" s="7">
        <v>1</v>
      </c>
      <c r="E573" s="127" t="s">
        <v>85</v>
      </c>
      <c r="F573" s="3" t="s">
        <v>214</v>
      </c>
      <c r="G573" s="3"/>
      <c r="I573" s="4" t="str">
        <f>CONCATENATE(Tbl_GEKA[[#This Row],[Thuis]]," - ",Tbl_GEKA[[#This Row],[Uit]],"- -&gt; ",Tbl_GEKA[[#This Row],[Opmerking]])</f>
        <v xml:space="preserve">G E K A  - - -&gt; </v>
      </c>
    </row>
    <row r="574" spans="1:9" x14ac:dyDescent="0.25">
      <c r="A574" s="139">
        <f>A570+7</f>
        <v>46870</v>
      </c>
      <c r="B574" s="7">
        <f>WEEKDAY(Tbl_GEKA[[#This Row],[Datum_GEKA]],11)</f>
        <v>4</v>
      </c>
      <c r="C574" s="7">
        <v>2</v>
      </c>
      <c r="E574" s="127" t="s">
        <v>85</v>
      </c>
      <c r="F574" s="3" t="s">
        <v>214</v>
      </c>
      <c r="G574" s="3"/>
      <c r="I574" s="4" t="str">
        <f>CONCATENATE(Tbl_GEKA[[#This Row],[Thuis]]," - ",Tbl_GEKA[[#This Row],[Uit]],"- -&gt; ",Tbl_GEKA[[#This Row],[Opmerking]])</f>
        <v xml:space="preserve">G E K A  - - -&gt; </v>
      </c>
    </row>
    <row r="575" spans="1:9" x14ac:dyDescent="0.25">
      <c r="A575" s="139">
        <f>A571+7</f>
        <v>46870</v>
      </c>
      <c r="B575" s="7">
        <f>WEEKDAY(Tbl_GEKA[[#This Row],[Datum_GEKA]],11)</f>
        <v>4</v>
      </c>
      <c r="C575" s="7">
        <v>3</v>
      </c>
      <c r="E575" s="127" t="s">
        <v>85</v>
      </c>
      <c r="F575" s="3" t="s">
        <v>214</v>
      </c>
      <c r="G575" s="3"/>
      <c r="I575" s="4" t="str">
        <f>CONCATENATE(Tbl_GEKA[[#This Row],[Thuis]]," - ",Tbl_GEKA[[#This Row],[Uit]],"- -&gt; ",Tbl_GEKA[[#This Row],[Opmerking]])</f>
        <v xml:space="preserve">G E K A  - - -&gt; </v>
      </c>
    </row>
    <row r="576" spans="1:9" x14ac:dyDescent="0.25">
      <c r="A576" s="139">
        <v>46870</v>
      </c>
      <c r="B576" s="7">
        <v>5</v>
      </c>
      <c r="C576" s="7">
        <v>5</v>
      </c>
      <c r="E576" s="127" t="s">
        <v>85</v>
      </c>
      <c r="F576" s="3" t="s">
        <v>214</v>
      </c>
      <c r="G576" s="3"/>
      <c r="I576" s="4" t="str">
        <f>CONCATENATE(Tbl_GEKA[[#This Row],[Thuis]]," - ",Tbl_GEKA[[#This Row],[Uit]],"- -&gt; ",Tbl_GEKA[[#This Row],[Opmerking]])</f>
        <v xml:space="preserve">G E K A  - - -&gt; </v>
      </c>
    </row>
    <row r="577" spans="1:9" x14ac:dyDescent="0.25">
      <c r="A577" s="139">
        <f>A573+7</f>
        <v>46877</v>
      </c>
      <c r="B577" s="7">
        <f>WEEKDAY(Tbl_GEKA[[#This Row],[Datum_GEKA]],11)</f>
        <v>4</v>
      </c>
      <c r="C577" s="7">
        <v>4</v>
      </c>
      <c r="E577" s="127" t="s">
        <v>85</v>
      </c>
      <c r="F577" s="3" t="s">
        <v>214</v>
      </c>
      <c r="G577" s="3"/>
      <c r="I577" s="4" t="str">
        <f>CONCATENATE(Tbl_GEKA[[#This Row],[Thuis]]," - ",Tbl_GEKA[[#This Row],[Uit]],"- -&gt; ",Tbl_GEKA[[#This Row],[Opmerking]])</f>
        <v xml:space="preserve">G E K A  - - -&gt; </v>
      </c>
    </row>
    <row r="578" spans="1:9" x14ac:dyDescent="0.25">
      <c r="A578" s="139">
        <f>A574+7</f>
        <v>46877</v>
      </c>
      <c r="B578" s="7">
        <f>WEEKDAY(Tbl_GEKA[[#This Row],[Datum_GEKA]],11)</f>
        <v>4</v>
      </c>
      <c r="C578" s="7">
        <v>1</v>
      </c>
      <c r="E578" s="127" t="s">
        <v>85</v>
      </c>
      <c r="F578" s="3" t="s">
        <v>214</v>
      </c>
      <c r="G578" s="3"/>
      <c r="I578" s="4" t="str">
        <f>CONCATENATE(Tbl_GEKA[[#This Row],[Thuis]]," - ",Tbl_GEKA[[#This Row],[Uit]],"- -&gt; ",Tbl_GEKA[[#This Row],[Opmerking]])</f>
        <v xml:space="preserve">G E K A  - - -&gt; </v>
      </c>
    </row>
    <row r="579" spans="1:9" x14ac:dyDescent="0.25">
      <c r="A579" s="139">
        <f>A575+7</f>
        <v>46877</v>
      </c>
      <c r="B579" s="7">
        <f>WEEKDAY(Tbl_GEKA[[#This Row],[Datum_GEKA]],11)</f>
        <v>4</v>
      </c>
      <c r="C579" s="7">
        <v>2</v>
      </c>
      <c r="E579" s="127" t="s">
        <v>85</v>
      </c>
      <c r="F579" s="3" t="s">
        <v>214</v>
      </c>
      <c r="G579" s="3"/>
      <c r="I579" s="4" t="str">
        <f>CONCATENATE(Tbl_GEKA[[#This Row],[Thuis]]," - ",Tbl_GEKA[[#This Row],[Uit]],"- -&gt; ",Tbl_GEKA[[#This Row],[Opmerking]])</f>
        <v xml:space="preserve">G E K A  - - -&gt; </v>
      </c>
    </row>
    <row r="580" spans="1:9" x14ac:dyDescent="0.25">
      <c r="A580" s="139">
        <f>A576+7</f>
        <v>46877</v>
      </c>
      <c r="B580" s="7">
        <f>WEEKDAY(Tbl_GEKA[[#This Row],[Datum_GEKA]],11)</f>
        <v>4</v>
      </c>
      <c r="C580" s="7">
        <v>3</v>
      </c>
      <c r="E580" s="127" t="s">
        <v>85</v>
      </c>
      <c r="F580" s="3" t="s">
        <v>214</v>
      </c>
      <c r="G580" s="3"/>
      <c r="I580" s="4" t="str">
        <f>CONCATENATE(Tbl_GEKA[[#This Row],[Thuis]]," - ",Tbl_GEKA[[#This Row],[Uit]],"- -&gt; ",Tbl_GEKA[[#This Row],[Opmerking]])</f>
        <v xml:space="preserve">G E K A  - - -&gt; </v>
      </c>
    </row>
    <row r="581" spans="1:9" x14ac:dyDescent="0.25">
      <c r="A581" s="139">
        <v>46877</v>
      </c>
      <c r="B581" s="7">
        <v>5</v>
      </c>
      <c r="C581" s="7">
        <v>5</v>
      </c>
      <c r="E581" s="127" t="s">
        <v>85</v>
      </c>
      <c r="F581" s="3" t="s">
        <v>214</v>
      </c>
      <c r="G581" s="3"/>
      <c r="I581" s="4" t="str">
        <f>CONCATENATE(Tbl_GEKA[[#This Row],[Thuis]]," - ",Tbl_GEKA[[#This Row],[Uit]],"- -&gt; ",Tbl_GEKA[[#This Row],[Opmerking]])</f>
        <v xml:space="preserve">G E K A  - - -&gt; </v>
      </c>
    </row>
    <row r="582" spans="1:9" x14ac:dyDescent="0.25">
      <c r="A582" s="139">
        <f>A578+7</f>
        <v>46884</v>
      </c>
      <c r="B582" s="7">
        <f>WEEKDAY(Tbl_GEKA[[#This Row],[Datum_GEKA]],11)</f>
        <v>4</v>
      </c>
      <c r="C582" s="7">
        <v>4</v>
      </c>
      <c r="E582" s="127" t="s">
        <v>85</v>
      </c>
      <c r="F582" s="3" t="s">
        <v>214</v>
      </c>
      <c r="G582" s="3"/>
      <c r="I582" s="4" t="str">
        <f>CONCATENATE(Tbl_GEKA[[#This Row],[Thuis]]," - ",Tbl_GEKA[[#This Row],[Uit]],"- -&gt; ",Tbl_GEKA[[#This Row],[Opmerking]])</f>
        <v xml:space="preserve">G E K A  - - -&gt; </v>
      </c>
    </row>
    <row r="583" spans="1:9" x14ac:dyDescent="0.25">
      <c r="A583" s="139">
        <f>A579+7</f>
        <v>46884</v>
      </c>
      <c r="B583" s="7">
        <f>WEEKDAY(Tbl_GEKA[[#This Row],[Datum_GEKA]],11)</f>
        <v>4</v>
      </c>
      <c r="C583" s="7">
        <v>1</v>
      </c>
      <c r="E583" s="127" t="s">
        <v>85</v>
      </c>
      <c r="F583" s="3" t="s">
        <v>214</v>
      </c>
      <c r="G583" s="3"/>
      <c r="I583" s="4" t="str">
        <f>CONCATENATE(Tbl_GEKA[[#This Row],[Thuis]]," - ",Tbl_GEKA[[#This Row],[Uit]],"- -&gt; ",Tbl_GEKA[[#This Row],[Opmerking]])</f>
        <v xml:space="preserve">G E K A  - - -&gt; </v>
      </c>
    </row>
    <row r="584" spans="1:9" x14ac:dyDescent="0.25">
      <c r="A584" s="139">
        <f>A580+7</f>
        <v>46884</v>
      </c>
      <c r="B584" s="7">
        <f>WEEKDAY(Tbl_GEKA[[#This Row],[Datum_GEKA]],11)</f>
        <v>4</v>
      </c>
      <c r="C584" s="7">
        <v>2</v>
      </c>
      <c r="E584" s="127" t="s">
        <v>85</v>
      </c>
      <c r="F584" s="3" t="s">
        <v>214</v>
      </c>
      <c r="G584" s="3"/>
      <c r="I584" s="4" t="str">
        <f>CONCATENATE(Tbl_GEKA[[#This Row],[Thuis]]," - ",Tbl_GEKA[[#This Row],[Uit]],"- -&gt; ",Tbl_GEKA[[#This Row],[Opmerking]])</f>
        <v xml:space="preserve">G E K A  - - -&gt; </v>
      </c>
    </row>
    <row r="585" spans="1:9" x14ac:dyDescent="0.25">
      <c r="A585" s="139">
        <f>A581+7</f>
        <v>46884</v>
      </c>
      <c r="B585" s="7">
        <f>WEEKDAY(Tbl_GEKA[[#This Row],[Datum_GEKA]],11)</f>
        <v>4</v>
      </c>
      <c r="C585" s="7">
        <v>3</v>
      </c>
      <c r="E585" s="127" t="s">
        <v>85</v>
      </c>
      <c r="F585" s="3" t="s">
        <v>214</v>
      </c>
      <c r="G585" s="3"/>
      <c r="I585" s="4" t="str">
        <f>CONCATENATE(Tbl_GEKA[[#This Row],[Thuis]]," - ",Tbl_GEKA[[#This Row],[Uit]],"- -&gt; ",Tbl_GEKA[[#This Row],[Opmerking]])</f>
        <v xml:space="preserve">G E K A  - - -&gt; </v>
      </c>
    </row>
    <row r="586" spans="1:9" x14ac:dyDescent="0.25">
      <c r="A586" s="139">
        <v>46884</v>
      </c>
      <c r="B586" s="7">
        <v>5</v>
      </c>
      <c r="C586" s="7">
        <v>5</v>
      </c>
      <c r="E586" s="127" t="s">
        <v>85</v>
      </c>
      <c r="F586" s="3" t="s">
        <v>214</v>
      </c>
      <c r="G586" s="3"/>
      <c r="I586" s="4" t="str">
        <f>CONCATENATE(Tbl_GEKA[[#This Row],[Thuis]]," - ",Tbl_GEKA[[#This Row],[Uit]],"- -&gt; ",Tbl_GEKA[[#This Row],[Opmerking]])</f>
        <v xml:space="preserve">G E K A  - - -&gt; </v>
      </c>
    </row>
    <row r="587" spans="1:9" x14ac:dyDescent="0.25">
      <c r="A587" s="139">
        <f>A583+7</f>
        <v>46891</v>
      </c>
      <c r="B587" s="7">
        <f>WEEKDAY(Tbl_GEKA[[#This Row],[Datum_GEKA]],11)</f>
        <v>4</v>
      </c>
      <c r="C587" s="7">
        <v>4</v>
      </c>
      <c r="E587" s="127" t="s">
        <v>85</v>
      </c>
      <c r="F587" s="3" t="s">
        <v>214</v>
      </c>
      <c r="G587" s="3"/>
      <c r="I587" s="4" t="str">
        <f>CONCATENATE(Tbl_GEKA[[#This Row],[Thuis]]," - ",Tbl_GEKA[[#This Row],[Uit]],"- -&gt; ",Tbl_GEKA[[#This Row],[Opmerking]])</f>
        <v xml:space="preserve">G E K A  - - -&gt; </v>
      </c>
    </row>
    <row r="588" spans="1:9" x14ac:dyDescent="0.25">
      <c r="A588" s="139">
        <f>A584+7</f>
        <v>46891</v>
      </c>
      <c r="B588" s="7">
        <f>WEEKDAY(Tbl_GEKA[[#This Row],[Datum_GEKA]],11)</f>
        <v>4</v>
      </c>
      <c r="C588" s="7">
        <v>1</v>
      </c>
      <c r="E588" s="127" t="s">
        <v>85</v>
      </c>
      <c r="F588" s="3" t="s">
        <v>214</v>
      </c>
      <c r="G588" s="3"/>
      <c r="I588" s="4" t="str">
        <f>CONCATENATE(Tbl_GEKA[[#This Row],[Thuis]]," - ",Tbl_GEKA[[#This Row],[Uit]],"- -&gt; ",Tbl_GEKA[[#This Row],[Opmerking]])</f>
        <v xml:space="preserve">G E K A  - - -&gt; </v>
      </c>
    </row>
    <row r="589" spans="1:9" x14ac:dyDescent="0.25">
      <c r="A589" s="139">
        <f>A585+7</f>
        <v>46891</v>
      </c>
      <c r="B589" s="7">
        <f>WEEKDAY(Tbl_GEKA[[#This Row],[Datum_GEKA]],11)</f>
        <v>4</v>
      </c>
      <c r="C589" s="7">
        <v>2</v>
      </c>
      <c r="E589" s="127" t="s">
        <v>85</v>
      </c>
      <c r="F589" s="3" t="s">
        <v>214</v>
      </c>
      <c r="G589" s="3"/>
      <c r="I589" s="4" t="str">
        <f>CONCATENATE(Tbl_GEKA[[#This Row],[Thuis]]," - ",Tbl_GEKA[[#This Row],[Uit]],"- -&gt; ",Tbl_GEKA[[#This Row],[Opmerking]])</f>
        <v xml:space="preserve">G E K A  - - -&gt; </v>
      </c>
    </row>
    <row r="590" spans="1:9" x14ac:dyDescent="0.25">
      <c r="A590" s="139">
        <f>A586+7</f>
        <v>46891</v>
      </c>
      <c r="B590" s="7">
        <f>WEEKDAY(Tbl_GEKA[[#This Row],[Datum_GEKA]],11)</f>
        <v>4</v>
      </c>
      <c r="C590" s="7">
        <v>3</v>
      </c>
      <c r="E590" s="127" t="s">
        <v>85</v>
      </c>
      <c r="F590" s="3" t="s">
        <v>214</v>
      </c>
      <c r="G590" s="3"/>
      <c r="I590" s="4" t="str">
        <f>CONCATENATE(Tbl_GEKA[[#This Row],[Thuis]]," - ",Tbl_GEKA[[#This Row],[Uit]],"- -&gt; ",Tbl_GEKA[[#This Row],[Opmerking]])</f>
        <v xml:space="preserve">G E K A  - - -&gt; </v>
      </c>
    </row>
    <row r="591" spans="1:9" x14ac:dyDescent="0.25">
      <c r="A591" s="139">
        <v>46891</v>
      </c>
      <c r="B591" s="7">
        <v>5</v>
      </c>
      <c r="C591" s="7">
        <v>5</v>
      </c>
      <c r="E591" s="127" t="s">
        <v>85</v>
      </c>
      <c r="F591" s="3" t="s">
        <v>214</v>
      </c>
      <c r="G591" s="3"/>
      <c r="I591" s="4" t="str">
        <f>CONCATENATE(Tbl_GEKA[[#This Row],[Thuis]]," - ",Tbl_GEKA[[#This Row],[Uit]],"- -&gt; ",Tbl_GEKA[[#This Row],[Opmerking]])</f>
        <v xml:space="preserve">G E K A  - - -&gt; </v>
      </c>
    </row>
    <row r="592" spans="1:9" x14ac:dyDescent="0.25">
      <c r="A592" s="139">
        <f>A588+7</f>
        <v>46898</v>
      </c>
      <c r="B592" s="7">
        <f>WEEKDAY(Tbl_GEKA[[#This Row],[Datum_GEKA]],11)</f>
        <v>4</v>
      </c>
      <c r="C592" s="7">
        <v>4</v>
      </c>
      <c r="E592" s="127" t="s">
        <v>85</v>
      </c>
      <c r="F592" s="3" t="s">
        <v>214</v>
      </c>
      <c r="G592" s="3"/>
      <c r="I592" s="4" t="str">
        <f>CONCATENATE(Tbl_GEKA[[#This Row],[Thuis]]," - ",Tbl_GEKA[[#This Row],[Uit]],"- -&gt; ",Tbl_GEKA[[#This Row],[Opmerking]])</f>
        <v xml:space="preserve">G E K A  - - -&gt; </v>
      </c>
    </row>
    <row r="593" spans="1:9" x14ac:dyDescent="0.25">
      <c r="A593" s="139">
        <f>A589+7</f>
        <v>46898</v>
      </c>
      <c r="B593" s="7">
        <f>WEEKDAY(Tbl_GEKA[[#This Row],[Datum_GEKA]],11)</f>
        <v>4</v>
      </c>
      <c r="C593" s="7">
        <v>1</v>
      </c>
      <c r="E593" s="127" t="s">
        <v>85</v>
      </c>
      <c r="F593" s="3" t="s">
        <v>214</v>
      </c>
      <c r="G593" s="3"/>
      <c r="I593" s="4" t="str">
        <f>CONCATENATE(Tbl_GEKA[[#This Row],[Thuis]]," - ",Tbl_GEKA[[#This Row],[Uit]],"- -&gt; ",Tbl_GEKA[[#This Row],[Opmerking]])</f>
        <v xml:space="preserve">G E K A  - - -&gt; </v>
      </c>
    </row>
    <row r="594" spans="1:9" x14ac:dyDescent="0.25">
      <c r="A594" s="139">
        <f>A590+7</f>
        <v>46898</v>
      </c>
      <c r="B594" s="7">
        <f>WEEKDAY(Tbl_GEKA[[#This Row],[Datum_GEKA]],11)</f>
        <v>4</v>
      </c>
      <c r="C594" s="7">
        <v>2</v>
      </c>
      <c r="E594" s="127" t="s">
        <v>85</v>
      </c>
      <c r="F594" s="3" t="s">
        <v>214</v>
      </c>
      <c r="G594" s="3"/>
      <c r="I594" s="4" t="str">
        <f>CONCATENATE(Tbl_GEKA[[#This Row],[Thuis]]," - ",Tbl_GEKA[[#This Row],[Uit]],"- -&gt; ",Tbl_GEKA[[#This Row],[Opmerking]])</f>
        <v xml:space="preserve">G E K A  - - -&gt; </v>
      </c>
    </row>
    <row r="595" spans="1:9" x14ac:dyDescent="0.25">
      <c r="A595" s="139">
        <f>A591+7</f>
        <v>46898</v>
      </c>
      <c r="B595" s="7">
        <f>WEEKDAY(Tbl_GEKA[[#This Row],[Datum_GEKA]],11)</f>
        <v>4</v>
      </c>
      <c r="C595" s="7">
        <v>3</v>
      </c>
      <c r="E595" s="127" t="s">
        <v>85</v>
      </c>
      <c r="F595" s="3" t="s">
        <v>214</v>
      </c>
      <c r="G595" s="3"/>
      <c r="I595" s="4" t="str">
        <f>CONCATENATE(Tbl_GEKA[[#This Row],[Thuis]]," - ",Tbl_GEKA[[#This Row],[Uit]],"- -&gt; ",Tbl_GEKA[[#This Row],[Opmerking]])</f>
        <v xml:space="preserve">G E K A  - - -&gt; </v>
      </c>
    </row>
    <row r="596" spans="1:9" x14ac:dyDescent="0.25">
      <c r="A596" s="139">
        <v>46898</v>
      </c>
      <c r="B596" s="7">
        <v>5</v>
      </c>
      <c r="C596" s="7">
        <v>5</v>
      </c>
      <c r="E596" s="127" t="s">
        <v>85</v>
      </c>
      <c r="F596" s="3" t="s">
        <v>214</v>
      </c>
      <c r="G596" s="3"/>
      <c r="I596" s="4" t="str">
        <f>CONCATENATE(Tbl_GEKA[[#This Row],[Thuis]]," - ",Tbl_GEKA[[#This Row],[Uit]],"- -&gt; ",Tbl_GEKA[[#This Row],[Opmerking]])</f>
        <v xml:space="preserve">G E K A  - - -&gt; </v>
      </c>
    </row>
    <row r="597" spans="1:9" x14ac:dyDescent="0.25">
      <c r="A597" s="139">
        <f>A593+7</f>
        <v>46905</v>
      </c>
      <c r="B597" s="7">
        <f>WEEKDAY(Tbl_GEKA[[#This Row],[Datum_GEKA]],11)</f>
        <v>4</v>
      </c>
      <c r="C597" s="7">
        <v>4</v>
      </c>
      <c r="E597" s="127" t="s">
        <v>85</v>
      </c>
      <c r="F597" s="3" t="s">
        <v>214</v>
      </c>
      <c r="G597" s="3"/>
      <c r="I597" s="4" t="str">
        <f>CONCATENATE(Tbl_GEKA[[#This Row],[Thuis]]," - ",Tbl_GEKA[[#This Row],[Uit]],"- -&gt; ",Tbl_GEKA[[#This Row],[Opmerking]])</f>
        <v xml:space="preserve">G E K A  - - -&gt; </v>
      </c>
    </row>
    <row r="598" spans="1:9" x14ac:dyDescent="0.25">
      <c r="A598" s="139">
        <f>A594+7</f>
        <v>46905</v>
      </c>
      <c r="B598" s="7">
        <f>WEEKDAY(Tbl_GEKA[[#This Row],[Datum_GEKA]],11)</f>
        <v>4</v>
      </c>
      <c r="C598" s="7">
        <v>1</v>
      </c>
      <c r="E598" s="127" t="s">
        <v>85</v>
      </c>
      <c r="F598" s="3" t="s">
        <v>214</v>
      </c>
      <c r="G598" s="3"/>
      <c r="I598" s="4" t="str">
        <f>CONCATENATE(Tbl_GEKA[[#This Row],[Thuis]]," - ",Tbl_GEKA[[#This Row],[Uit]],"- -&gt; ",Tbl_GEKA[[#This Row],[Opmerking]])</f>
        <v xml:space="preserve">G E K A  - - -&gt; </v>
      </c>
    </row>
    <row r="599" spans="1:9" x14ac:dyDescent="0.25">
      <c r="A599" s="139">
        <f>A595+7</f>
        <v>46905</v>
      </c>
      <c r="B599" s="7">
        <f>WEEKDAY(Tbl_GEKA[[#This Row],[Datum_GEKA]],11)</f>
        <v>4</v>
      </c>
      <c r="C599" s="7">
        <v>2</v>
      </c>
      <c r="E599" s="127" t="s">
        <v>85</v>
      </c>
      <c r="F599" s="3" t="s">
        <v>214</v>
      </c>
      <c r="G599" s="3"/>
      <c r="I599" s="4" t="str">
        <f>CONCATENATE(Tbl_GEKA[[#This Row],[Thuis]]," - ",Tbl_GEKA[[#This Row],[Uit]],"- -&gt; ",Tbl_GEKA[[#This Row],[Opmerking]])</f>
        <v xml:space="preserve">G E K A  - - -&gt; </v>
      </c>
    </row>
    <row r="600" spans="1:9" x14ac:dyDescent="0.25">
      <c r="A600" s="139">
        <f>A596+7</f>
        <v>46905</v>
      </c>
      <c r="B600" s="7">
        <f>WEEKDAY(Tbl_GEKA[[#This Row],[Datum_GEKA]],11)</f>
        <v>4</v>
      </c>
      <c r="C600" s="7">
        <v>3</v>
      </c>
      <c r="E600" s="127" t="s">
        <v>85</v>
      </c>
      <c r="F600" s="3" t="s">
        <v>214</v>
      </c>
      <c r="G600" s="3"/>
      <c r="I600" s="4" t="str">
        <f>CONCATENATE(Tbl_GEKA[[#This Row],[Thuis]]," - ",Tbl_GEKA[[#This Row],[Uit]],"- -&gt; ",Tbl_GEKA[[#This Row],[Opmerking]])</f>
        <v xml:space="preserve">G E K A  - - -&gt; </v>
      </c>
    </row>
    <row r="601" spans="1:9" x14ac:dyDescent="0.25">
      <c r="A601" s="139">
        <v>46905</v>
      </c>
      <c r="B601" s="7">
        <v>6</v>
      </c>
      <c r="C601" s="7">
        <v>5</v>
      </c>
      <c r="E601" s="127" t="s">
        <v>85</v>
      </c>
      <c r="F601" s="3" t="s">
        <v>214</v>
      </c>
      <c r="G601" s="3"/>
      <c r="I601" s="4" t="str">
        <f>CONCATENATE(Tbl_GEKA[[#This Row],[Thuis]]," - ",Tbl_GEKA[[#This Row],[Uit]],"- -&gt; ",Tbl_GEKA[[#This Row],[Opmerking]])</f>
        <v xml:space="preserve">G E K A  - - -&gt; </v>
      </c>
    </row>
    <row r="602" spans="1:9" x14ac:dyDescent="0.25">
      <c r="A602" s="139">
        <f>A598+7</f>
        <v>46912</v>
      </c>
      <c r="B602" s="7">
        <f>WEEKDAY(Tbl_GEKA[[#This Row],[Datum_GEKA]],11)</f>
        <v>4</v>
      </c>
      <c r="C602" s="7">
        <v>4</v>
      </c>
      <c r="E602" s="127" t="s">
        <v>85</v>
      </c>
      <c r="F602" s="3" t="s">
        <v>214</v>
      </c>
      <c r="G602" s="3"/>
      <c r="I602" s="4" t="str">
        <f>CONCATENATE(Tbl_GEKA[[#This Row],[Thuis]]," - ",Tbl_GEKA[[#This Row],[Uit]],"- -&gt; ",Tbl_GEKA[[#This Row],[Opmerking]])</f>
        <v xml:space="preserve">G E K A  - - -&gt; </v>
      </c>
    </row>
    <row r="603" spans="1:9" x14ac:dyDescent="0.25">
      <c r="A603" s="139">
        <f>A599+7</f>
        <v>46912</v>
      </c>
      <c r="B603" s="7">
        <f>WEEKDAY(Tbl_GEKA[[#This Row],[Datum_GEKA]],11)</f>
        <v>4</v>
      </c>
      <c r="C603" s="7">
        <v>1</v>
      </c>
      <c r="E603" s="127" t="s">
        <v>85</v>
      </c>
      <c r="F603" s="3" t="s">
        <v>214</v>
      </c>
      <c r="G603" s="3"/>
      <c r="I603" s="4" t="str">
        <f>CONCATENATE(Tbl_GEKA[[#This Row],[Thuis]]," - ",Tbl_GEKA[[#This Row],[Uit]],"- -&gt; ",Tbl_GEKA[[#This Row],[Opmerking]])</f>
        <v xml:space="preserve">G E K A  - - -&gt; </v>
      </c>
    </row>
    <row r="604" spans="1:9" x14ac:dyDescent="0.25">
      <c r="A604" s="139">
        <f>A600+7</f>
        <v>46912</v>
      </c>
      <c r="B604" s="7">
        <f>WEEKDAY(Tbl_GEKA[[#This Row],[Datum_GEKA]],11)</f>
        <v>4</v>
      </c>
      <c r="C604" s="7">
        <v>2</v>
      </c>
      <c r="E604" s="127" t="s">
        <v>85</v>
      </c>
      <c r="F604" s="3" t="s">
        <v>214</v>
      </c>
      <c r="G604" s="3"/>
      <c r="I604" s="4" t="str">
        <f>CONCATENATE(Tbl_GEKA[[#This Row],[Thuis]]," - ",Tbl_GEKA[[#This Row],[Uit]],"- -&gt; ",Tbl_GEKA[[#This Row],[Opmerking]])</f>
        <v xml:space="preserve">G E K A  - - -&gt; </v>
      </c>
    </row>
    <row r="605" spans="1:9" x14ac:dyDescent="0.25">
      <c r="A605" s="139">
        <f>A601+7</f>
        <v>46912</v>
      </c>
      <c r="B605" s="7">
        <f>WEEKDAY(Tbl_GEKA[[#This Row],[Datum_GEKA]],11)</f>
        <v>4</v>
      </c>
      <c r="C605" s="7">
        <v>3</v>
      </c>
      <c r="E605" s="127" t="s">
        <v>85</v>
      </c>
      <c r="F605" s="3" t="s">
        <v>214</v>
      </c>
      <c r="G605" s="3"/>
      <c r="I605" s="4" t="str">
        <f>CONCATENATE(Tbl_GEKA[[#This Row],[Thuis]]," - ",Tbl_GEKA[[#This Row],[Uit]],"- -&gt; ",Tbl_GEKA[[#This Row],[Opmerking]])</f>
        <v xml:space="preserve">G E K A  - - -&gt; </v>
      </c>
    </row>
    <row r="606" spans="1:9" x14ac:dyDescent="0.25">
      <c r="A606" s="139">
        <v>46912</v>
      </c>
      <c r="B606" s="7">
        <v>6</v>
      </c>
      <c r="C606" s="7">
        <v>5</v>
      </c>
      <c r="E606" s="127" t="s">
        <v>85</v>
      </c>
      <c r="F606" s="3" t="s">
        <v>214</v>
      </c>
      <c r="G606" s="3"/>
      <c r="I606" s="4" t="str">
        <f>CONCATENATE(Tbl_GEKA[[#This Row],[Thuis]]," - ",Tbl_GEKA[[#This Row],[Uit]],"- -&gt; ",Tbl_GEKA[[#This Row],[Opmerking]])</f>
        <v xml:space="preserve">G E K A  - - -&gt; </v>
      </c>
    </row>
    <row r="607" spans="1:9" x14ac:dyDescent="0.25">
      <c r="A607" s="139">
        <f>A603+7</f>
        <v>46919</v>
      </c>
      <c r="B607" s="7">
        <f>WEEKDAY(Tbl_GEKA[[#This Row],[Datum_GEKA]],11)</f>
        <v>4</v>
      </c>
      <c r="C607" s="7">
        <v>4</v>
      </c>
      <c r="E607" s="127" t="s">
        <v>85</v>
      </c>
      <c r="F607" s="3" t="s">
        <v>214</v>
      </c>
      <c r="G607" s="3"/>
      <c r="I607" s="4" t="str">
        <f>CONCATENATE(Tbl_GEKA[[#This Row],[Thuis]]," - ",Tbl_GEKA[[#This Row],[Uit]],"- -&gt; ",Tbl_GEKA[[#This Row],[Opmerking]])</f>
        <v xml:space="preserve">G E K A  - - -&gt; </v>
      </c>
    </row>
    <row r="608" spans="1:9" x14ac:dyDescent="0.25">
      <c r="A608" s="139">
        <f>A604+7</f>
        <v>46919</v>
      </c>
      <c r="B608" s="7">
        <f>WEEKDAY(Tbl_GEKA[[#This Row],[Datum_GEKA]],11)</f>
        <v>4</v>
      </c>
      <c r="C608" s="7">
        <v>1</v>
      </c>
      <c r="E608" s="127" t="s">
        <v>85</v>
      </c>
      <c r="F608" s="3" t="s">
        <v>214</v>
      </c>
      <c r="G608" s="3"/>
      <c r="I608" s="4" t="str">
        <f>CONCATENATE(Tbl_GEKA[[#This Row],[Thuis]]," - ",Tbl_GEKA[[#This Row],[Uit]],"- -&gt; ",Tbl_GEKA[[#This Row],[Opmerking]])</f>
        <v xml:space="preserve">G E K A  - - -&gt; </v>
      </c>
    </row>
    <row r="609" spans="1:9" x14ac:dyDescent="0.25">
      <c r="A609" s="139">
        <f>A605+7</f>
        <v>46919</v>
      </c>
      <c r="B609" s="7">
        <f>WEEKDAY(Tbl_GEKA[[#This Row],[Datum_GEKA]],11)</f>
        <v>4</v>
      </c>
      <c r="C609" s="7">
        <v>2</v>
      </c>
      <c r="E609" s="127" t="s">
        <v>85</v>
      </c>
      <c r="F609" s="3" t="s">
        <v>214</v>
      </c>
      <c r="G609" s="3"/>
      <c r="I609" s="4" t="str">
        <f>CONCATENATE(Tbl_GEKA[[#This Row],[Thuis]]," - ",Tbl_GEKA[[#This Row],[Uit]],"- -&gt; ",Tbl_GEKA[[#This Row],[Opmerking]])</f>
        <v xml:space="preserve">G E K A  - - -&gt; </v>
      </c>
    </row>
    <row r="610" spans="1:9" x14ac:dyDescent="0.25">
      <c r="A610" s="139">
        <f>A606+7</f>
        <v>46919</v>
      </c>
      <c r="B610" s="7">
        <f>WEEKDAY(Tbl_GEKA[[#This Row],[Datum_GEKA]],11)</f>
        <v>4</v>
      </c>
      <c r="C610" s="7">
        <v>3</v>
      </c>
      <c r="E610" s="127" t="s">
        <v>85</v>
      </c>
      <c r="F610" s="3" t="s">
        <v>214</v>
      </c>
      <c r="G610" s="3"/>
      <c r="I610" s="4" t="str">
        <f>CONCATENATE(Tbl_GEKA[[#This Row],[Thuis]]," - ",Tbl_GEKA[[#This Row],[Uit]],"- -&gt; ",Tbl_GEKA[[#This Row],[Opmerking]])</f>
        <v xml:space="preserve">G E K A  - - -&gt; </v>
      </c>
    </row>
    <row r="611" spans="1:9" x14ac:dyDescent="0.25">
      <c r="A611" s="139">
        <v>46919</v>
      </c>
      <c r="B611" s="7">
        <v>6</v>
      </c>
      <c r="C611" s="7">
        <v>5</v>
      </c>
      <c r="E611" s="127" t="s">
        <v>85</v>
      </c>
      <c r="F611" s="3" t="s">
        <v>214</v>
      </c>
      <c r="G611" s="3"/>
      <c r="I611" s="4" t="str">
        <f>CONCATENATE(Tbl_GEKA[[#This Row],[Thuis]]," - ",Tbl_GEKA[[#This Row],[Uit]],"- -&gt; ",Tbl_GEKA[[#This Row],[Opmerking]])</f>
        <v xml:space="preserve">G E K A  - - -&gt; </v>
      </c>
    </row>
    <row r="612" spans="1:9" x14ac:dyDescent="0.25">
      <c r="A612" s="139">
        <f>A608+7</f>
        <v>46926</v>
      </c>
      <c r="B612" s="7">
        <f>WEEKDAY(Tbl_GEKA[[#This Row],[Datum_GEKA]],11)</f>
        <v>4</v>
      </c>
      <c r="C612" s="7">
        <v>4</v>
      </c>
      <c r="E612" s="127" t="s">
        <v>85</v>
      </c>
      <c r="F612" s="3" t="s">
        <v>214</v>
      </c>
      <c r="G612" s="3"/>
      <c r="I612" s="4" t="str">
        <f>CONCATENATE(Tbl_GEKA[[#This Row],[Thuis]]," - ",Tbl_GEKA[[#This Row],[Uit]],"- -&gt; ",Tbl_GEKA[[#This Row],[Opmerking]])</f>
        <v xml:space="preserve">G E K A  - - -&gt; </v>
      </c>
    </row>
    <row r="613" spans="1:9" x14ac:dyDescent="0.25">
      <c r="A613" s="139">
        <f>A609+7</f>
        <v>46926</v>
      </c>
      <c r="B613" s="7">
        <f>WEEKDAY(Tbl_GEKA[[#This Row],[Datum_GEKA]],11)</f>
        <v>4</v>
      </c>
      <c r="C613" s="7">
        <v>1</v>
      </c>
      <c r="E613" s="127" t="s">
        <v>85</v>
      </c>
      <c r="F613" s="3" t="s">
        <v>214</v>
      </c>
      <c r="G613" s="3"/>
      <c r="I613" s="4" t="str">
        <f>CONCATENATE(Tbl_GEKA[[#This Row],[Thuis]]," - ",Tbl_GEKA[[#This Row],[Uit]],"- -&gt; ",Tbl_GEKA[[#This Row],[Opmerking]])</f>
        <v xml:space="preserve">G E K A  - - -&gt; </v>
      </c>
    </row>
    <row r="614" spans="1:9" x14ac:dyDescent="0.25">
      <c r="A614" s="139">
        <f>A610+7</f>
        <v>46926</v>
      </c>
      <c r="B614" s="7">
        <f>WEEKDAY(Tbl_GEKA[[#This Row],[Datum_GEKA]],11)</f>
        <v>4</v>
      </c>
      <c r="C614" s="7">
        <v>2</v>
      </c>
      <c r="E614" s="127" t="s">
        <v>85</v>
      </c>
      <c r="F614" s="3" t="s">
        <v>214</v>
      </c>
      <c r="G614" s="3"/>
      <c r="I614" s="4" t="str">
        <f>CONCATENATE(Tbl_GEKA[[#This Row],[Thuis]]," - ",Tbl_GEKA[[#This Row],[Uit]],"- -&gt; ",Tbl_GEKA[[#This Row],[Opmerking]])</f>
        <v xml:space="preserve">G E K A  - - -&gt; </v>
      </c>
    </row>
    <row r="615" spans="1:9" x14ac:dyDescent="0.25">
      <c r="A615" s="139">
        <f>A611+7</f>
        <v>46926</v>
      </c>
      <c r="B615" s="7">
        <f>WEEKDAY(Tbl_GEKA[[#This Row],[Datum_GEKA]],11)</f>
        <v>4</v>
      </c>
      <c r="C615" s="7">
        <v>3</v>
      </c>
      <c r="E615" s="127" t="s">
        <v>85</v>
      </c>
      <c r="F615" s="3" t="s">
        <v>214</v>
      </c>
      <c r="G615" s="3"/>
      <c r="I615" s="4" t="str">
        <f>CONCATENATE(Tbl_GEKA[[#This Row],[Thuis]]," - ",Tbl_GEKA[[#This Row],[Uit]],"- -&gt; ",Tbl_GEKA[[#This Row],[Opmerking]])</f>
        <v xml:space="preserve">G E K A  - - -&gt; </v>
      </c>
    </row>
    <row r="616" spans="1:9" x14ac:dyDescent="0.25">
      <c r="A616" s="139">
        <v>46926</v>
      </c>
      <c r="B616" s="7">
        <v>2</v>
      </c>
      <c r="C616" s="7">
        <v>5</v>
      </c>
      <c r="E616" s="127" t="s">
        <v>85</v>
      </c>
      <c r="F616" s="3" t="s">
        <v>214</v>
      </c>
      <c r="G616" s="3"/>
      <c r="I616" s="4" t="str">
        <f>CONCATENATE(Tbl_GEKA[[#This Row],[Thuis]]," - ",Tbl_GEKA[[#This Row],[Uit]],"- -&gt; ",Tbl_GEKA[[#This Row],[Opmerking]])</f>
        <v xml:space="preserve">G E K A  - - -&gt; </v>
      </c>
    </row>
    <row r="617" spans="1:9" x14ac:dyDescent="0.25">
      <c r="A617" s="139">
        <f>A613+7</f>
        <v>46933</v>
      </c>
      <c r="B617" s="7">
        <f>WEEKDAY(Tbl_GEKA[[#This Row],[Datum_GEKA]],11)</f>
        <v>4</v>
      </c>
      <c r="C617" s="7">
        <v>4</v>
      </c>
      <c r="E617" s="127" t="s">
        <v>85</v>
      </c>
      <c r="F617" s="3" t="s">
        <v>214</v>
      </c>
      <c r="G617" s="3"/>
      <c r="I617" s="4" t="str">
        <f>CONCATENATE(Tbl_GEKA[[#This Row],[Thuis]]," - ",Tbl_GEKA[[#This Row],[Uit]],"- -&gt; ",Tbl_GEKA[[#This Row],[Opmerking]])</f>
        <v xml:space="preserve">G E K A  - - -&gt; </v>
      </c>
    </row>
    <row r="618" spans="1:9" x14ac:dyDescent="0.25">
      <c r="A618" s="139">
        <f>A614+7</f>
        <v>46933</v>
      </c>
      <c r="B618" s="7">
        <f>WEEKDAY(Tbl_GEKA[[#This Row],[Datum_GEKA]],11)</f>
        <v>4</v>
      </c>
      <c r="C618" s="7">
        <v>1</v>
      </c>
      <c r="E618" s="127" t="s">
        <v>85</v>
      </c>
      <c r="F618" s="3" t="s">
        <v>214</v>
      </c>
      <c r="G618" s="3"/>
      <c r="I618" s="4" t="str">
        <f>CONCATENATE(Tbl_GEKA[[#This Row],[Thuis]]," - ",Tbl_GEKA[[#This Row],[Uit]],"- -&gt; ",Tbl_GEKA[[#This Row],[Opmerking]])</f>
        <v xml:space="preserve">G E K A  - - -&gt; </v>
      </c>
    </row>
    <row r="619" spans="1:9" x14ac:dyDescent="0.25">
      <c r="A619" s="139">
        <f>A615+7</f>
        <v>46933</v>
      </c>
      <c r="B619" s="7">
        <f>WEEKDAY(Tbl_GEKA[[#This Row],[Datum_GEKA]],11)</f>
        <v>4</v>
      </c>
      <c r="C619" s="7">
        <v>2</v>
      </c>
      <c r="E619" s="127" t="s">
        <v>85</v>
      </c>
      <c r="F619" s="3" t="s">
        <v>214</v>
      </c>
      <c r="G619" s="3"/>
      <c r="I619" s="4" t="str">
        <f>CONCATENATE(Tbl_GEKA[[#This Row],[Thuis]]," - ",Tbl_GEKA[[#This Row],[Uit]],"- -&gt; ",Tbl_GEKA[[#This Row],[Opmerking]])</f>
        <v xml:space="preserve">G E K A  - - -&gt; </v>
      </c>
    </row>
    <row r="620" spans="1:9" x14ac:dyDescent="0.25">
      <c r="A620" s="139">
        <f>A616+7</f>
        <v>46933</v>
      </c>
      <c r="B620" s="7">
        <f>WEEKDAY(Tbl_GEKA[[#This Row],[Datum_GEKA]],11)</f>
        <v>4</v>
      </c>
      <c r="C620" s="7">
        <v>3</v>
      </c>
      <c r="E620" s="127" t="s">
        <v>85</v>
      </c>
      <c r="F620" s="3" t="s">
        <v>214</v>
      </c>
      <c r="G620" s="3"/>
      <c r="I620" s="4" t="str">
        <f>CONCATENATE(Tbl_GEKA[[#This Row],[Thuis]]," - ",Tbl_GEKA[[#This Row],[Uit]],"- -&gt; ",Tbl_GEKA[[#This Row],[Opmerking]])</f>
        <v xml:space="preserve">G E K A  - - -&gt; </v>
      </c>
    </row>
    <row r="621" spans="1:9" x14ac:dyDescent="0.25">
      <c r="A621" s="139">
        <v>46933</v>
      </c>
      <c r="B621" s="7">
        <v>2</v>
      </c>
      <c r="C621" s="7">
        <v>5</v>
      </c>
      <c r="E621" s="127" t="s">
        <v>85</v>
      </c>
      <c r="F621" s="3" t="s">
        <v>214</v>
      </c>
      <c r="G621" s="3"/>
      <c r="I621" s="4" t="str">
        <f>CONCATENATE(Tbl_GEKA[[#This Row],[Thuis]]," - ",Tbl_GEKA[[#This Row],[Uit]],"- -&gt; ",Tbl_GEKA[[#This Row],[Opmerking]])</f>
        <v xml:space="preserve">G E K A  - - -&gt; </v>
      </c>
    </row>
    <row r="622" spans="1:9" x14ac:dyDescent="0.25">
      <c r="A622" s="139">
        <f>A618+7</f>
        <v>46940</v>
      </c>
      <c r="B622" s="7">
        <f>WEEKDAY(Tbl_GEKA[[#This Row],[Datum_GEKA]],11)</f>
        <v>4</v>
      </c>
      <c r="C622" s="7">
        <v>4</v>
      </c>
      <c r="E622" s="127" t="s">
        <v>85</v>
      </c>
      <c r="F622" s="3" t="s">
        <v>214</v>
      </c>
      <c r="G622" s="3"/>
      <c r="I622" s="4" t="str">
        <f>CONCATENATE(Tbl_GEKA[[#This Row],[Thuis]]," - ",Tbl_GEKA[[#This Row],[Uit]],"- -&gt; ",Tbl_GEKA[[#This Row],[Opmerking]])</f>
        <v xml:space="preserve">G E K A  - - -&gt; </v>
      </c>
    </row>
    <row r="623" spans="1:9" x14ac:dyDescent="0.25">
      <c r="A623" s="139">
        <f>A619+7</f>
        <v>46940</v>
      </c>
      <c r="B623" s="7">
        <f>WEEKDAY(Tbl_GEKA[[#This Row],[Datum_GEKA]],11)</f>
        <v>4</v>
      </c>
      <c r="C623" s="7">
        <v>1</v>
      </c>
      <c r="E623" s="127" t="s">
        <v>85</v>
      </c>
      <c r="F623" s="3" t="s">
        <v>214</v>
      </c>
      <c r="G623" s="3"/>
      <c r="I623" s="4" t="str">
        <f>CONCATENATE(Tbl_GEKA[[#This Row],[Thuis]]," - ",Tbl_GEKA[[#This Row],[Uit]],"- -&gt; ",Tbl_GEKA[[#This Row],[Opmerking]])</f>
        <v xml:space="preserve">G E K A  - - -&gt; </v>
      </c>
    </row>
    <row r="624" spans="1:9" x14ac:dyDescent="0.25">
      <c r="A624" s="139">
        <f>A620+7</f>
        <v>46940</v>
      </c>
      <c r="B624" s="7">
        <f>WEEKDAY(Tbl_GEKA[[#This Row],[Datum_GEKA]],11)</f>
        <v>4</v>
      </c>
      <c r="C624" s="7">
        <v>2</v>
      </c>
      <c r="E624" s="127" t="s">
        <v>85</v>
      </c>
      <c r="F624" s="3" t="s">
        <v>214</v>
      </c>
      <c r="G624" s="3"/>
      <c r="I624" s="4" t="str">
        <f>CONCATENATE(Tbl_GEKA[[#This Row],[Thuis]]," - ",Tbl_GEKA[[#This Row],[Uit]],"- -&gt; ",Tbl_GEKA[[#This Row],[Opmerking]])</f>
        <v xml:space="preserve">G E K A  - - -&gt; </v>
      </c>
    </row>
    <row r="625" spans="1:9" x14ac:dyDescent="0.25">
      <c r="A625" s="139">
        <f>A621+7</f>
        <v>46940</v>
      </c>
      <c r="B625" s="7">
        <f>WEEKDAY(Tbl_GEKA[[#This Row],[Datum_GEKA]],11)</f>
        <v>4</v>
      </c>
      <c r="C625" s="7">
        <v>3</v>
      </c>
      <c r="E625" s="127" t="s">
        <v>85</v>
      </c>
      <c r="F625" s="3" t="s">
        <v>214</v>
      </c>
      <c r="G625" s="3"/>
      <c r="I625" s="4" t="str">
        <f>CONCATENATE(Tbl_GEKA[[#This Row],[Thuis]]," - ",Tbl_GEKA[[#This Row],[Uit]],"- -&gt; ",Tbl_GEKA[[#This Row],[Opmerking]])</f>
        <v xml:space="preserve">G E K A  - - -&gt; </v>
      </c>
    </row>
    <row r="626" spans="1:9" x14ac:dyDescent="0.25">
      <c r="A626" s="139">
        <v>46940</v>
      </c>
      <c r="B626" s="7">
        <v>2</v>
      </c>
      <c r="C626" s="7">
        <v>5</v>
      </c>
      <c r="E626" s="127" t="s">
        <v>85</v>
      </c>
      <c r="F626" s="3" t="s">
        <v>214</v>
      </c>
      <c r="G626" s="3"/>
      <c r="I626" s="4" t="str">
        <f>CONCATENATE(Tbl_GEKA[[#This Row],[Thuis]]," - ",Tbl_GEKA[[#This Row],[Uit]],"- -&gt; ",Tbl_GEKA[[#This Row],[Opmerking]])</f>
        <v xml:space="preserve">G E K A  - - -&gt; </v>
      </c>
    </row>
    <row r="627" spans="1:9" x14ac:dyDescent="0.25">
      <c r="A627" s="139">
        <f>A623+7</f>
        <v>46947</v>
      </c>
      <c r="B627" s="7">
        <f>WEEKDAY(Tbl_GEKA[[#This Row],[Datum_GEKA]],11)</f>
        <v>4</v>
      </c>
      <c r="C627" s="7">
        <v>4</v>
      </c>
      <c r="E627" s="127" t="s">
        <v>85</v>
      </c>
      <c r="F627" s="3" t="s">
        <v>214</v>
      </c>
      <c r="G627" s="3"/>
      <c r="I627" s="4" t="str">
        <f>CONCATENATE(Tbl_GEKA[[#This Row],[Thuis]]," - ",Tbl_GEKA[[#This Row],[Uit]],"- -&gt; ",Tbl_GEKA[[#This Row],[Opmerking]])</f>
        <v xml:space="preserve">G E K A  - - -&gt; </v>
      </c>
    </row>
    <row r="628" spans="1:9" x14ac:dyDescent="0.25">
      <c r="A628" s="139">
        <f>A624+7</f>
        <v>46947</v>
      </c>
      <c r="B628" s="7">
        <f>WEEKDAY(Tbl_GEKA[[#This Row],[Datum_GEKA]],11)</f>
        <v>4</v>
      </c>
      <c r="C628" s="7">
        <v>1</v>
      </c>
      <c r="E628" s="127" t="s">
        <v>85</v>
      </c>
      <c r="F628" s="3" t="s">
        <v>214</v>
      </c>
      <c r="G628" s="3"/>
      <c r="I628" s="4" t="str">
        <f>CONCATENATE(Tbl_GEKA[[#This Row],[Thuis]]," - ",Tbl_GEKA[[#This Row],[Uit]],"- -&gt; ",Tbl_GEKA[[#This Row],[Opmerking]])</f>
        <v xml:space="preserve">G E K A  - - -&gt; </v>
      </c>
    </row>
    <row r="629" spans="1:9" x14ac:dyDescent="0.25">
      <c r="A629" s="139">
        <f>A625+7</f>
        <v>46947</v>
      </c>
      <c r="B629" s="7">
        <f>WEEKDAY(Tbl_GEKA[[#This Row],[Datum_GEKA]],11)</f>
        <v>4</v>
      </c>
      <c r="C629" s="7">
        <v>2</v>
      </c>
      <c r="E629" s="127" t="s">
        <v>85</v>
      </c>
      <c r="F629" s="3" t="s">
        <v>214</v>
      </c>
      <c r="G629" s="3"/>
      <c r="I629" s="4" t="str">
        <f>CONCATENATE(Tbl_GEKA[[#This Row],[Thuis]]," - ",Tbl_GEKA[[#This Row],[Uit]],"- -&gt; ",Tbl_GEKA[[#This Row],[Opmerking]])</f>
        <v xml:space="preserve">G E K A  - - -&gt; </v>
      </c>
    </row>
    <row r="630" spans="1:9" x14ac:dyDescent="0.25">
      <c r="A630" s="139">
        <f>A626+7</f>
        <v>46947</v>
      </c>
      <c r="B630" s="7">
        <f>WEEKDAY(Tbl_GEKA[[#This Row],[Datum_GEKA]],11)</f>
        <v>4</v>
      </c>
      <c r="C630" s="7">
        <v>3</v>
      </c>
      <c r="E630" s="127" t="s">
        <v>85</v>
      </c>
      <c r="F630" s="3" t="s">
        <v>214</v>
      </c>
      <c r="G630" s="3"/>
      <c r="I630" s="4" t="str">
        <f>CONCATENATE(Tbl_GEKA[[#This Row],[Thuis]]," - ",Tbl_GEKA[[#This Row],[Uit]],"- -&gt; ",Tbl_GEKA[[#This Row],[Opmerking]])</f>
        <v xml:space="preserve">G E K A  - - -&gt; </v>
      </c>
    </row>
    <row r="631" spans="1:9" x14ac:dyDescent="0.25">
      <c r="A631" s="139">
        <f>A627+7</f>
        <v>46954</v>
      </c>
      <c r="B631" s="7">
        <f>WEEKDAY(Tbl_GEKA[[#This Row],[Datum_GEKA]],11)</f>
        <v>4</v>
      </c>
      <c r="C631" s="7">
        <v>4</v>
      </c>
      <c r="E631" s="127" t="s">
        <v>85</v>
      </c>
      <c r="F631" s="3" t="s">
        <v>214</v>
      </c>
      <c r="G631" s="3"/>
      <c r="I631" s="4" t="str">
        <f>CONCATENATE(Tbl_GEKA[[#This Row],[Thuis]]," - ",Tbl_GEKA[[#This Row],[Uit]],"- -&gt; ",Tbl_GEKA[[#This Row],[Opmerking]])</f>
        <v xml:space="preserve">G E K A  - - -&gt; </v>
      </c>
    </row>
    <row r="632" spans="1:9" x14ac:dyDescent="0.25">
      <c r="B632" s="7"/>
      <c r="E632" s="127"/>
      <c r="F632" s="3"/>
      <c r="G632" s="3"/>
    </row>
    <row r="633" spans="1:9" x14ac:dyDescent="0.25">
      <c r="A633"/>
      <c r="B633"/>
      <c r="C633"/>
      <c r="D633"/>
      <c r="E633"/>
      <c r="F633"/>
      <c r="G633"/>
      <c r="H633"/>
      <c r="I633"/>
    </row>
    <row r="634" spans="1:9" x14ac:dyDescent="0.25">
      <c r="A634"/>
      <c r="B634"/>
      <c r="C634"/>
      <c r="D634"/>
      <c r="E634"/>
      <c r="F634"/>
      <c r="G634"/>
      <c r="H634"/>
      <c r="I634"/>
    </row>
    <row r="635" spans="1:9" x14ac:dyDescent="0.25">
      <c r="A635"/>
      <c r="B635"/>
      <c r="C635"/>
      <c r="D635"/>
      <c r="E635"/>
      <c r="F635"/>
      <c r="G635"/>
      <c r="H635"/>
      <c r="I635"/>
    </row>
    <row r="636" spans="1:9" x14ac:dyDescent="0.25">
      <c r="A636"/>
      <c r="B636"/>
      <c r="C636"/>
      <c r="D636"/>
      <c r="E636"/>
      <c r="F636"/>
      <c r="G636"/>
      <c r="H636"/>
      <c r="I636"/>
    </row>
    <row r="637" spans="1:9" x14ac:dyDescent="0.25">
      <c r="A637"/>
      <c r="B637"/>
      <c r="C637"/>
      <c r="D637"/>
      <c r="E637"/>
      <c r="F637"/>
      <c r="G637"/>
      <c r="H637"/>
      <c r="I637"/>
    </row>
    <row r="638" spans="1:9" x14ac:dyDescent="0.25">
      <c r="A638"/>
      <c r="B638"/>
      <c r="C638"/>
      <c r="D638"/>
      <c r="E638"/>
      <c r="F638"/>
      <c r="G638"/>
      <c r="H638"/>
      <c r="I638"/>
    </row>
    <row r="639" spans="1:9" x14ac:dyDescent="0.25">
      <c r="A639"/>
      <c r="B639"/>
      <c r="C639"/>
      <c r="D639"/>
      <c r="E639"/>
      <c r="F639"/>
      <c r="G639"/>
      <c r="H639"/>
      <c r="I639"/>
    </row>
    <row r="640" spans="1:9" x14ac:dyDescent="0.25">
      <c r="A640"/>
      <c r="B640"/>
      <c r="C640"/>
      <c r="D640"/>
      <c r="E640"/>
      <c r="F640"/>
      <c r="G640"/>
      <c r="H640"/>
      <c r="I640"/>
    </row>
    <row r="641" spans="1:9" x14ac:dyDescent="0.25">
      <c r="A641"/>
      <c r="B641"/>
      <c r="C641"/>
      <c r="D641"/>
      <c r="E641"/>
      <c r="F641"/>
      <c r="G641"/>
      <c r="H641"/>
      <c r="I641"/>
    </row>
    <row r="642" spans="1:9" x14ac:dyDescent="0.25">
      <c r="A642"/>
      <c r="B642"/>
      <c r="C642"/>
      <c r="D642"/>
      <c r="E642"/>
      <c r="F642"/>
      <c r="G642"/>
      <c r="H642"/>
      <c r="I642"/>
    </row>
    <row r="643" spans="1:9" x14ac:dyDescent="0.25">
      <c r="A643"/>
      <c r="B643"/>
      <c r="C643"/>
      <c r="D643"/>
      <c r="E643"/>
      <c r="F643"/>
      <c r="G643"/>
      <c r="H643"/>
      <c r="I643"/>
    </row>
    <row r="644" spans="1:9" x14ac:dyDescent="0.25">
      <c r="A644"/>
      <c r="B644"/>
      <c r="C644"/>
      <c r="D644"/>
      <c r="E644"/>
      <c r="F644"/>
      <c r="G644"/>
      <c r="H644"/>
      <c r="I644"/>
    </row>
    <row r="645" spans="1:9" x14ac:dyDescent="0.25">
      <c r="A645"/>
      <c r="B645"/>
      <c r="C645"/>
      <c r="D645"/>
      <c r="E645"/>
      <c r="F645"/>
      <c r="G645"/>
      <c r="H645"/>
      <c r="I645"/>
    </row>
    <row r="646" spans="1:9" x14ac:dyDescent="0.25">
      <c r="A646"/>
      <c r="B646"/>
      <c r="C646"/>
      <c r="D646"/>
      <c r="E646"/>
      <c r="F646"/>
      <c r="G646"/>
      <c r="H646"/>
      <c r="I646"/>
    </row>
    <row r="647" spans="1:9" x14ac:dyDescent="0.25">
      <c r="A647"/>
      <c r="B647"/>
      <c r="C647"/>
      <c r="D647"/>
      <c r="E647"/>
      <c r="F647"/>
      <c r="G647"/>
      <c r="H647"/>
      <c r="I647"/>
    </row>
    <row r="648" spans="1:9" x14ac:dyDescent="0.25">
      <c r="A648"/>
      <c r="B648"/>
      <c r="C648"/>
      <c r="D648"/>
      <c r="E648"/>
      <c r="F648"/>
      <c r="G648"/>
      <c r="H648"/>
      <c r="I648"/>
    </row>
    <row r="649" spans="1:9" x14ac:dyDescent="0.25">
      <c r="A649"/>
      <c r="B649"/>
      <c r="C649"/>
      <c r="D649"/>
      <c r="E649"/>
      <c r="F649"/>
      <c r="G649"/>
      <c r="H649"/>
      <c r="I649"/>
    </row>
    <row r="650" spans="1:9" x14ac:dyDescent="0.25">
      <c r="A650"/>
      <c r="B650"/>
      <c r="C650"/>
      <c r="D650"/>
      <c r="E650"/>
      <c r="F650"/>
      <c r="G650"/>
      <c r="H650"/>
      <c r="I650"/>
    </row>
    <row r="651" spans="1:9" x14ac:dyDescent="0.25">
      <c r="A651"/>
      <c r="B651"/>
      <c r="C651"/>
      <c r="D651"/>
      <c r="E651"/>
      <c r="F651"/>
      <c r="G651"/>
      <c r="H651"/>
      <c r="I651"/>
    </row>
    <row r="652" spans="1:9" x14ac:dyDescent="0.25">
      <c r="A652"/>
      <c r="B652"/>
      <c r="C652"/>
      <c r="D652"/>
      <c r="E652"/>
      <c r="F652"/>
      <c r="G652"/>
      <c r="H652"/>
      <c r="I652"/>
    </row>
    <row r="653" spans="1:9" x14ac:dyDescent="0.25">
      <c r="A653"/>
      <c r="B653"/>
      <c r="C653"/>
      <c r="D653"/>
      <c r="E653"/>
      <c r="F653"/>
      <c r="G653"/>
      <c r="H653"/>
      <c r="I653"/>
    </row>
    <row r="654" spans="1:9" x14ac:dyDescent="0.25">
      <c r="A654"/>
      <c r="B654"/>
      <c r="C654"/>
      <c r="D654"/>
      <c r="E654"/>
      <c r="F654"/>
      <c r="G654"/>
      <c r="H654"/>
      <c r="I654"/>
    </row>
    <row r="655" spans="1:9" x14ac:dyDescent="0.25">
      <c r="A655"/>
      <c r="B655"/>
      <c r="C655"/>
      <c r="D655"/>
      <c r="E655"/>
      <c r="F655"/>
      <c r="G655"/>
      <c r="H655"/>
      <c r="I655"/>
    </row>
    <row r="656" spans="1:9" x14ac:dyDescent="0.25">
      <c r="A656"/>
      <c r="B656"/>
      <c r="C656"/>
      <c r="D656"/>
      <c r="E656"/>
      <c r="F656"/>
      <c r="G656"/>
      <c r="H656"/>
      <c r="I656"/>
    </row>
    <row r="657" spans="1:9" x14ac:dyDescent="0.25">
      <c r="A657"/>
      <c r="B657"/>
      <c r="C657"/>
      <c r="D657"/>
      <c r="E657"/>
      <c r="F657"/>
      <c r="G657"/>
      <c r="H657"/>
      <c r="I657"/>
    </row>
    <row r="658" spans="1:9" x14ac:dyDescent="0.25">
      <c r="A658"/>
      <c r="B658"/>
      <c r="C658"/>
      <c r="D658"/>
      <c r="E658"/>
      <c r="F658"/>
      <c r="G658"/>
      <c r="H658"/>
      <c r="I658"/>
    </row>
    <row r="659" spans="1:9" x14ac:dyDescent="0.25">
      <c r="A659"/>
      <c r="B659"/>
      <c r="C659"/>
      <c r="D659"/>
      <c r="E659"/>
      <c r="F659"/>
      <c r="G659"/>
      <c r="H659"/>
      <c r="I659"/>
    </row>
    <row r="660" spans="1:9" x14ac:dyDescent="0.25">
      <c r="A660"/>
      <c r="B660"/>
      <c r="C660"/>
      <c r="D660"/>
      <c r="E660"/>
      <c r="F660"/>
      <c r="G660"/>
      <c r="H660"/>
      <c r="I660"/>
    </row>
    <row r="661" spans="1:9" x14ac:dyDescent="0.25">
      <c r="A661"/>
      <c r="B661"/>
      <c r="C661"/>
      <c r="D661"/>
      <c r="E661"/>
      <c r="F661"/>
      <c r="G661"/>
      <c r="H661"/>
      <c r="I661"/>
    </row>
    <row r="662" spans="1:9" x14ac:dyDescent="0.25">
      <c r="A662"/>
      <c r="B662"/>
      <c r="C662"/>
      <c r="D662"/>
      <c r="E662"/>
      <c r="F662"/>
      <c r="G662"/>
      <c r="H662"/>
      <c r="I662"/>
    </row>
    <row r="663" spans="1:9" x14ac:dyDescent="0.25">
      <c r="A663"/>
      <c r="B663"/>
      <c r="C663"/>
      <c r="D663"/>
      <c r="E663"/>
      <c r="F663"/>
      <c r="G663"/>
      <c r="H663"/>
      <c r="I663"/>
    </row>
    <row r="664" spans="1:9" x14ac:dyDescent="0.25">
      <c r="A664"/>
      <c r="B664"/>
      <c r="C664"/>
      <c r="D664"/>
      <c r="E664"/>
      <c r="F664"/>
      <c r="G664"/>
      <c r="H664"/>
      <c r="I664"/>
    </row>
    <row r="665" spans="1:9" x14ac:dyDescent="0.25">
      <c r="A665"/>
      <c r="B665"/>
      <c r="C665"/>
      <c r="D665"/>
      <c r="E665"/>
      <c r="F665"/>
      <c r="G665"/>
      <c r="H665"/>
      <c r="I665"/>
    </row>
    <row r="666" spans="1:9" x14ac:dyDescent="0.25">
      <c r="A666"/>
      <c r="B666"/>
      <c r="C666"/>
      <c r="D666"/>
      <c r="E666"/>
      <c r="F666"/>
      <c r="G666"/>
      <c r="H666"/>
      <c r="I666"/>
    </row>
    <row r="667" spans="1:9" x14ac:dyDescent="0.25">
      <c r="A667"/>
      <c r="B667"/>
      <c r="C667"/>
      <c r="D667"/>
      <c r="E667"/>
      <c r="F667"/>
      <c r="G667"/>
      <c r="H667"/>
      <c r="I667"/>
    </row>
    <row r="668" spans="1:9" x14ac:dyDescent="0.25">
      <c r="A668"/>
      <c r="B668"/>
      <c r="C668"/>
      <c r="D668"/>
      <c r="E668"/>
      <c r="F668"/>
      <c r="G668"/>
      <c r="H668"/>
      <c r="I668"/>
    </row>
    <row r="669" spans="1:9" x14ac:dyDescent="0.25">
      <c r="A669"/>
      <c r="B669"/>
      <c r="C669"/>
      <c r="D669"/>
      <c r="E669"/>
      <c r="F669"/>
      <c r="G669"/>
      <c r="H669"/>
      <c r="I669"/>
    </row>
    <row r="670" spans="1:9" x14ac:dyDescent="0.25">
      <c r="A670"/>
      <c r="B670"/>
      <c r="C670"/>
      <c r="D670"/>
      <c r="E670"/>
      <c r="F670"/>
      <c r="G670"/>
      <c r="H670"/>
      <c r="I670"/>
    </row>
    <row r="671" spans="1:9" x14ac:dyDescent="0.25">
      <c r="A671"/>
      <c r="B671"/>
      <c r="C671"/>
      <c r="D671"/>
      <c r="E671"/>
      <c r="F671"/>
      <c r="G671"/>
      <c r="H671"/>
      <c r="I671"/>
    </row>
    <row r="672" spans="1:9" x14ac:dyDescent="0.25">
      <c r="A672"/>
      <c r="B672"/>
      <c r="C672"/>
      <c r="D672"/>
      <c r="E672"/>
      <c r="F672"/>
      <c r="G672"/>
      <c r="H672"/>
      <c r="I672"/>
    </row>
    <row r="673" spans="1:9" x14ac:dyDescent="0.25">
      <c r="A673"/>
      <c r="B673"/>
      <c r="C673"/>
      <c r="D673"/>
      <c r="E673"/>
      <c r="F673"/>
      <c r="G673"/>
      <c r="H673"/>
      <c r="I673"/>
    </row>
    <row r="674" spans="1:9" x14ac:dyDescent="0.25">
      <c r="A674"/>
      <c r="B674"/>
      <c r="C674"/>
      <c r="D674"/>
      <c r="E674"/>
      <c r="F674"/>
      <c r="G674"/>
      <c r="H674"/>
      <c r="I674"/>
    </row>
    <row r="675" spans="1:9" x14ac:dyDescent="0.25">
      <c r="A675"/>
      <c r="B675"/>
      <c r="C675"/>
      <c r="D675"/>
      <c r="E675"/>
      <c r="F675"/>
      <c r="G675"/>
      <c r="H675"/>
      <c r="I675"/>
    </row>
    <row r="676" spans="1:9" x14ac:dyDescent="0.25">
      <c r="A676"/>
      <c r="B676"/>
      <c r="C676"/>
      <c r="D676"/>
      <c r="E676"/>
      <c r="F676"/>
      <c r="G676"/>
      <c r="H676"/>
      <c r="I676"/>
    </row>
    <row r="677" spans="1:9" x14ac:dyDescent="0.25">
      <c r="A677"/>
      <c r="B677"/>
      <c r="C677"/>
      <c r="D677"/>
      <c r="E677"/>
      <c r="F677"/>
      <c r="G677"/>
      <c r="H677"/>
      <c r="I677"/>
    </row>
    <row r="678" spans="1:9" x14ac:dyDescent="0.25">
      <c r="A678"/>
      <c r="B678"/>
      <c r="C678"/>
      <c r="D678"/>
      <c r="E678"/>
      <c r="F678"/>
      <c r="G678"/>
      <c r="H678"/>
      <c r="I678"/>
    </row>
    <row r="679" spans="1:9" x14ac:dyDescent="0.25">
      <c r="A679"/>
      <c r="B679"/>
      <c r="C679"/>
      <c r="D679"/>
      <c r="E679"/>
      <c r="F679"/>
      <c r="G679"/>
      <c r="H679"/>
      <c r="I679"/>
    </row>
    <row r="680" spans="1:9" x14ac:dyDescent="0.25">
      <c r="A680"/>
      <c r="B680"/>
      <c r="C680"/>
      <c r="D680"/>
      <c r="E680"/>
      <c r="F680"/>
      <c r="G680"/>
      <c r="H680"/>
      <c r="I680"/>
    </row>
    <row r="681" spans="1:9" x14ac:dyDescent="0.25">
      <c r="A681"/>
      <c r="B681"/>
      <c r="C681"/>
      <c r="D681"/>
      <c r="E681"/>
      <c r="F681"/>
      <c r="G681"/>
      <c r="H681"/>
      <c r="I681"/>
    </row>
    <row r="682" spans="1:9" x14ac:dyDescent="0.25">
      <c r="A682"/>
      <c r="B682"/>
      <c r="C682"/>
      <c r="D682"/>
      <c r="E682"/>
      <c r="F682"/>
      <c r="G682"/>
      <c r="H682"/>
      <c r="I682"/>
    </row>
    <row r="683" spans="1:9" x14ac:dyDescent="0.25">
      <c r="A683"/>
      <c r="B683"/>
      <c r="C683"/>
      <c r="D683"/>
      <c r="E683"/>
      <c r="F683"/>
      <c r="G683"/>
      <c r="H683"/>
      <c r="I683"/>
    </row>
    <row r="684" spans="1:9" x14ac:dyDescent="0.25">
      <c r="A684"/>
      <c r="B684"/>
      <c r="C684"/>
      <c r="D684"/>
      <c r="E684"/>
      <c r="F684"/>
      <c r="G684"/>
      <c r="H684"/>
      <c r="I684"/>
    </row>
    <row r="685" spans="1:9" x14ac:dyDescent="0.25">
      <c r="A685"/>
      <c r="B685"/>
      <c r="C685"/>
      <c r="D685"/>
      <c r="E685"/>
      <c r="F685"/>
      <c r="G685"/>
      <c r="H685"/>
      <c r="I685"/>
    </row>
    <row r="686" spans="1:9" x14ac:dyDescent="0.25">
      <c r="A686"/>
      <c r="B686"/>
      <c r="C686"/>
      <c r="D686"/>
      <c r="E686"/>
      <c r="F686"/>
      <c r="G686"/>
      <c r="H686"/>
      <c r="I686"/>
    </row>
    <row r="687" spans="1:9" x14ac:dyDescent="0.25">
      <c r="A687"/>
      <c r="B687"/>
      <c r="C687"/>
      <c r="D687"/>
      <c r="E687"/>
      <c r="F687"/>
      <c r="G687"/>
      <c r="H687"/>
      <c r="I687"/>
    </row>
    <row r="688" spans="1:9" x14ac:dyDescent="0.25">
      <c r="A688"/>
      <c r="B688"/>
      <c r="C688"/>
      <c r="D688"/>
      <c r="E688"/>
      <c r="F688"/>
      <c r="G688"/>
      <c r="H688"/>
      <c r="I688"/>
    </row>
    <row r="689" spans="1:9" x14ac:dyDescent="0.25">
      <c r="A689"/>
      <c r="B689"/>
      <c r="C689"/>
      <c r="D689"/>
      <c r="E689"/>
      <c r="F689"/>
      <c r="G689"/>
      <c r="H689"/>
      <c r="I689"/>
    </row>
    <row r="690" spans="1:9" x14ac:dyDescent="0.25">
      <c r="A690"/>
      <c r="B690"/>
      <c r="C690"/>
      <c r="D690"/>
      <c r="E690"/>
      <c r="F690"/>
      <c r="G690"/>
      <c r="H690"/>
      <c r="I690"/>
    </row>
    <row r="691" spans="1:9" x14ac:dyDescent="0.25">
      <c r="A691"/>
      <c r="B691"/>
      <c r="C691"/>
      <c r="D691"/>
      <c r="E691"/>
      <c r="F691"/>
      <c r="G691"/>
      <c r="H691"/>
      <c r="I691"/>
    </row>
    <row r="692" spans="1:9" x14ac:dyDescent="0.25">
      <c r="A692"/>
      <c r="B692"/>
      <c r="C692"/>
      <c r="D692"/>
      <c r="E692"/>
      <c r="F692"/>
      <c r="G692"/>
      <c r="H692"/>
      <c r="I692"/>
    </row>
    <row r="693" spans="1:9" x14ac:dyDescent="0.25">
      <c r="A693"/>
      <c r="B693"/>
      <c r="C693"/>
      <c r="D693"/>
      <c r="E693"/>
      <c r="F693"/>
      <c r="G693"/>
      <c r="H693"/>
      <c r="I693"/>
    </row>
    <row r="694" spans="1:9" x14ac:dyDescent="0.25">
      <c r="A694"/>
      <c r="B694"/>
      <c r="C694"/>
      <c r="D694"/>
      <c r="E694"/>
      <c r="F694"/>
      <c r="G694"/>
      <c r="H694"/>
      <c r="I694"/>
    </row>
    <row r="695" spans="1:9" x14ac:dyDescent="0.25">
      <c r="A695"/>
      <c r="B695"/>
      <c r="C695"/>
      <c r="D695"/>
      <c r="E695"/>
      <c r="F695"/>
      <c r="G695"/>
      <c r="H695"/>
      <c r="I695"/>
    </row>
    <row r="696" spans="1:9" x14ac:dyDescent="0.25">
      <c r="A696"/>
      <c r="B696"/>
      <c r="C696"/>
      <c r="D696"/>
      <c r="E696"/>
      <c r="F696"/>
      <c r="G696"/>
      <c r="H696"/>
      <c r="I696"/>
    </row>
    <row r="697" spans="1:9" x14ac:dyDescent="0.25">
      <c r="A697"/>
      <c r="B697"/>
      <c r="C697"/>
      <c r="D697"/>
      <c r="E697"/>
      <c r="F697"/>
      <c r="G697"/>
      <c r="H697"/>
      <c r="I697"/>
    </row>
    <row r="698" spans="1:9" x14ac:dyDescent="0.25">
      <c r="A698"/>
      <c r="B698"/>
      <c r="C698"/>
      <c r="D698"/>
      <c r="E698"/>
      <c r="F698"/>
      <c r="G698"/>
      <c r="H698"/>
      <c r="I698"/>
    </row>
    <row r="699" spans="1:9" x14ac:dyDescent="0.25">
      <c r="A699"/>
      <c r="B699"/>
      <c r="C699"/>
      <c r="D699"/>
      <c r="E699"/>
      <c r="F699"/>
      <c r="G699"/>
      <c r="H699"/>
      <c r="I699"/>
    </row>
    <row r="700" spans="1:9" x14ac:dyDescent="0.25">
      <c r="A700"/>
      <c r="B700"/>
      <c r="C700"/>
      <c r="D700"/>
      <c r="E700"/>
      <c r="F700"/>
      <c r="G700"/>
      <c r="H700"/>
      <c r="I700"/>
    </row>
    <row r="701" spans="1:9" x14ac:dyDescent="0.25">
      <c r="A701"/>
      <c r="B701"/>
      <c r="C701"/>
      <c r="D701"/>
      <c r="E701"/>
      <c r="F701"/>
      <c r="G701"/>
      <c r="H701"/>
      <c r="I701"/>
    </row>
    <row r="702" spans="1:9" x14ac:dyDescent="0.25">
      <c r="A702"/>
      <c r="B702"/>
      <c r="C702"/>
      <c r="D702"/>
      <c r="E702"/>
      <c r="F702"/>
      <c r="G702"/>
      <c r="H702"/>
      <c r="I702"/>
    </row>
    <row r="703" spans="1:9" x14ac:dyDescent="0.25">
      <c r="A703"/>
      <c r="B703"/>
      <c r="C703"/>
      <c r="D703"/>
      <c r="E703"/>
      <c r="F703"/>
      <c r="G703"/>
      <c r="H703"/>
      <c r="I703"/>
    </row>
    <row r="704" spans="1:9" x14ac:dyDescent="0.25">
      <c r="A704"/>
      <c r="B704"/>
      <c r="C704"/>
      <c r="D704"/>
      <c r="E704"/>
      <c r="F704"/>
      <c r="G704"/>
      <c r="H704"/>
      <c r="I704"/>
    </row>
    <row r="705" spans="1:9" x14ac:dyDescent="0.25">
      <c r="A705"/>
      <c r="B705"/>
      <c r="C705"/>
      <c r="D705"/>
      <c r="E705"/>
      <c r="F705"/>
      <c r="G705"/>
      <c r="H705"/>
      <c r="I705"/>
    </row>
    <row r="706" spans="1:9" x14ac:dyDescent="0.25">
      <c r="A706"/>
      <c r="B706"/>
      <c r="C706"/>
      <c r="D706"/>
      <c r="E706"/>
      <c r="F706"/>
      <c r="G706"/>
      <c r="H706"/>
      <c r="I706"/>
    </row>
    <row r="707" spans="1:9" x14ac:dyDescent="0.25">
      <c r="A707"/>
      <c r="B707"/>
      <c r="C707"/>
      <c r="D707"/>
      <c r="E707"/>
      <c r="F707"/>
      <c r="G707"/>
      <c r="H707"/>
      <c r="I707"/>
    </row>
    <row r="708" spans="1:9" x14ac:dyDescent="0.25">
      <c r="A708"/>
      <c r="B708"/>
      <c r="C708"/>
      <c r="D708"/>
      <c r="E708"/>
      <c r="F708"/>
      <c r="G708"/>
      <c r="H708"/>
      <c r="I708"/>
    </row>
    <row r="709" spans="1:9" x14ac:dyDescent="0.25">
      <c r="A709"/>
      <c r="B709"/>
      <c r="C709"/>
      <c r="D709"/>
      <c r="E709"/>
      <c r="F709"/>
      <c r="G709"/>
      <c r="H709"/>
      <c r="I709"/>
    </row>
    <row r="710" spans="1:9" x14ac:dyDescent="0.25">
      <c r="A710"/>
      <c r="B710"/>
      <c r="C710"/>
      <c r="D710"/>
      <c r="E710"/>
      <c r="F710"/>
      <c r="G710"/>
      <c r="H710"/>
      <c r="I710"/>
    </row>
    <row r="711" spans="1:9" x14ac:dyDescent="0.25">
      <c r="A711"/>
      <c r="B711"/>
      <c r="C711"/>
      <c r="D711"/>
      <c r="E711"/>
      <c r="F711"/>
      <c r="G711"/>
      <c r="H711"/>
      <c r="I711"/>
    </row>
    <row r="712" spans="1:9" x14ac:dyDescent="0.25">
      <c r="A712"/>
      <c r="B712"/>
      <c r="C712"/>
      <c r="D712"/>
      <c r="E712"/>
      <c r="F712"/>
      <c r="G712"/>
      <c r="H712"/>
      <c r="I712"/>
    </row>
    <row r="713" spans="1:9" x14ac:dyDescent="0.25">
      <c r="A713"/>
      <c r="B713"/>
      <c r="C713"/>
      <c r="D713"/>
      <c r="E713"/>
      <c r="F713"/>
      <c r="G713"/>
      <c r="H713"/>
      <c r="I713"/>
    </row>
    <row r="714" spans="1:9" x14ac:dyDescent="0.25">
      <c r="A714"/>
      <c r="B714"/>
      <c r="C714"/>
      <c r="D714"/>
      <c r="E714"/>
      <c r="F714"/>
      <c r="G714"/>
      <c r="H714"/>
      <c r="I714"/>
    </row>
    <row r="715" spans="1:9" x14ac:dyDescent="0.25">
      <c r="A715"/>
      <c r="B715"/>
      <c r="C715"/>
      <c r="D715"/>
      <c r="E715"/>
      <c r="F715"/>
      <c r="G715"/>
      <c r="H715"/>
      <c r="I715"/>
    </row>
    <row r="716" spans="1:9" x14ac:dyDescent="0.25">
      <c r="A716"/>
      <c r="B716"/>
      <c r="C716"/>
      <c r="D716"/>
      <c r="E716"/>
      <c r="F716"/>
      <c r="G716"/>
      <c r="H716"/>
      <c r="I716"/>
    </row>
    <row r="717" spans="1:9" x14ac:dyDescent="0.25">
      <c r="A717"/>
      <c r="B717"/>
      <c r="C717"/>
      <c r="D717"/>
      <c r="E717"/>
      <c r="F717"/>
      <c r="G717"/>
      <c r="H717"/>
      <c r="I717"/>
    </row>
    <row r="718" spans="1:9" x14ac:dyDescent="0.25">
      <c r="A718"/>
      <c r="B718"/>
      <c r="C718"/>
      <c r="D718"/>
      <c r="E718"/>
      <c r="F718"/>
      <c r="G718"/>
      <c r="H718"/>
      <c r="I718"/>
    </row>
    <row r="719" spans="1:9" x14ac:dyDescent="0.25">
      <c r="A719"/>
      <c r="B719"/>
      <c r="C719"/>
      <c r="D719"/>
      <c r="E719"/>
      <c r="F719"/>
      <c r="G719"/>
      <c r="H719"/>
      <c r="I719"/>
    </row>
    <row r="720" spans="1:9" x14ac:dyDescent="0.25">
      <c r="A720"/>
      <c r="B720"/>
      <c r="C720"/>
      <c r="D720"/>
      <c r="E720"/>
      <c r="F720"/>
      <c r="G720"/>
      <c r="H720"/>
      <c r="I720"/>
    </row>
    <row r="721" spans="1:9" x14ac:dyDescent="0.25">
      <c r="A721"/>
      <c r="B721"/>
      <c r="C721"/>
      <c r="D721"/>
      <c r="E721"/>
      <c r="F721"/>
      <c r="G721"/>
      <c r="H721"/>
      <c r="I721"/>
    </row>
    <row r="722" spans="1:9" x14ac:dyDescent="0.25">
      <c r="A722"/>
      <c r="B722"/>
      <c r="C722"/>
      <c r="D722"/>
      <c r="E722"/>
      <c r="F722"/>
      <c r="G722"/>
      <c r="H722"/>
      <c r="I722"/>
    </row>
    <row r="723" spans="1:9" x14ac:dyDescent="0.25">
      <c r="A723"/>
      <c r="B723"/>
      <c r="C723"/>
      <c r="D723"/>
      <c r="E723"/>
      <c r="F723"/>
      <c r="G723"/>
      <c r="H723"/>
      <c r="I723"/>
    </row>
    <row r="724" spans="1:9" x14ac:dyDescent="0.25">
      <c r="A724"/>
      <c r="B724"/>
      <c r="C724"/>
      <c r="D724"/>
      <c r="E724"/>
      <c r="F724"/>
      <c r="G724"/>
      <c r="H724"/>
      <c r="I724"/>
    </row>
    <row r="725" spans="1:9" x14ac:dyDescent="0.25">
      <c r="A725"/>
      <c r="B725"/>
      <c r="C725"/>
      <c r="D725"/>
      <c r="E725"/>
      <c r="F725"/>
      <c r="G725"/>
      <c r="H725"/>
      <c r="I725"/>
    </row>
    <row r="726" spans="1:9" x14ac:dyDescent="0.25">
      <c r="A726"/>
      <c r="B726"/>
      <c r="C726"/>
      <c r="D726"/>
      <c r="E726"/>
      <c r="F726"/>
      <c r="G726"/>
      <c r="H726"/>
      <c r="I726"/>
    </row>
    <row r="727" spans="1:9" x14ac:dyDescent="0.25">
      <c r="A727"/>
      <c r="B727"/>
      <c r="C727"/>
      <c r="D727"/>
      <c r="E727"/>
      <c r="F727"/>
      <c r="G727"/>
      <c r="H727"/>
      <c r="I727"/>
    </row>
    <row r="728" spans="1:9" x14ac:dyDescent="0.25">
      <c r="A728"/>
      <c r="B728"/>
      <c r="C728"/>
      <c r="D728"/>
      <c r="E728"/>
      <c r="F728"/>
      <c r="G728"/>
      <c r="H728"/>
      <c r="I728"/>
    </row>
    <row r="729" spans="1:9" x14ac:dyDescent="0.25">
      <c r="A729"/>
      <c r="B729"/>
      <c r="C729"/>
      <c r="D729"/>
      <c r="E729"/>
      <c r="F729"/>
      <c r="G729"/>
      <c r="H729"/>
      <c r="I729"/>
    </row>
    <row r="730" spans="1:9" x14ac:dyDescent="0.25">
      <c r="A730"/>
      <c r="B730"/>
      <c r="C730"/>
      <c r="D730"/>
      <c r="E730"/>
      <c r="F730"/>
      <c r="G730"/>
      <c r="H730"/>
      <c r="I730"/>
    </row>
    <row r="731" spans="1:9" x14ac:dyDescent="0.25">
      <c r="A731"/>
      <c r="B731"/>
      <c r="C731"/>
      <c r="D731"/>
      <c r="E731"/>
      <c r="F731"/>
      <c r="G731"/>
      <c r="H731"/>
      <c r="I731"/>
    </row>
    <row r="732" spans="1:9" x14ac:dyDescent="0.25">
      <c r="A732"/>
      <c r="B732"/>
      <c r="C732"/>
      <c r="D732"/>
      <c r="E732"/>
      <c r="F732"/>
      <c r="G732"/>
      <c r="H732"/>
      <c r="I732"/>
    </row>
    <row r="733" spans="1:9" x14ac:dyDescent="0.25">
      <c r="A733"/>
      <c r="B733"/>
      <c r="C733"/>
      <c r="D733"/>
      <c r="E733"/>
      <c r="F733"/>
      <c r="G733"/>
      <c r="H733"/>
      <c r="I733"/>
    </row>
    <row r="734" spans="1:9" x14ac:dyDescent="0.25">
      <c r="A734"/>
      <c r="B734"/>
      <c r="C734"/>
      <c r="D734"/>
      <c r="E734"/>
      <c r="F734"/>
      <c r="G734"/>
      <c r="H734"/>
      <c r="I734"/>
    </row>
    <row r="735" spans="1:9" x14ac:dyDescent="0.25">
      <c r="A735"/>
      <c r="B735"/>
      <c r="C735"/>
      <c r="D735"/>
      <c r="E735"/>
      <c r="F735"/>
      <c r="G735"/>
      <c r="H735"/>
      <c r="I735"/>
    </row>
    <row r="736" spans="1:9" x14ac:dyDescent="0.25">
      <c r="A736"/>
      <c r="B736"/>
      <c r="C736"/>
      <c r="D736"/>
      <c r="E736"/>
      <c r="F736"/>
      <c r="G736"/>
      <c r="H736"/>
      <c r="I736"/>
    </row>
    <row r="737" spans="1:9" x14ac:dyDescent="0.25">
      <c r="A737"/>
      <c r="B737"/>
      <c r="C737"/>
      <c r="D737"/>
      <c r="E737"/>
      <c r="F737"/>
      <c r="G737"/>
      <c r="H737"/>
      <c r="I737"/>
    </row>
    <row r="738" spans="1:9" x14ac:dyDescent="0.25">
      <c r="A738"/>
      <c r="B738"/>
      <c r="C738"/>
      <c r="D738"/>
      <c r="E738"/>
      <c r="F738"/>
      <c r="G738"/>
      <c r="H738"/>
      <c r="I738"/>
    </row>
    <row r="739" spans="1:9" x14ac:dyDescent="0.25">
      <c r="A739"/>
      <c r="B739"/>
      <c r="C739"/>
      <c r="D739"/>
      <c r="E739"/>
      <c r="F739"/>
      <c r="G739"/>
      <c r="H739"/>
      <c r="I739"/>
    </row>
    <row r="740" spans="1:9" x14ac:dyDescent="0.25">
      <c r="A740"/>
      <c r="B740"/>
      <c r="C740"/>
      <c r="D740"/>
      <c r="E740"/>
      <c r="F740"/>
      <c r="G740"/>
      <c r="H740"/>
      <c r="I740"/>
    </row>
    <row r="741" spans="1:9" x14ac:dyDescent="0.25">
      <c r="A741"/>
      <c r="B741"/>
      <c r="C741"/>
      <c r="D741"/>
      <c r="E741"/>
      <c r="F741"/>
      <c r="G741"/>
      <c r="H741"/>
      <c r="I741"/>
    </row>
    <row r="742" spans="1:9" x14ac:dyDescent="0.25">
      <c r="A742"/>
      <c r="B742"/>
      <c r="C742"/>
      <c r="D742"/>
      <c r="E742"/>
      <c r="F742"/>
      <c r="G742"/>
      <c r="H742"/>
      <c r="I742"/>
    </row>
    <row r="743" spans="1:9" x14ac:dyDescent="0.25">
      <c r="A743"/>
      <c r="B743"/>
      <c r="C743"/>
      <c r="D743"/>
      <c r="E743"/>
      <c r="F743"/>
      <c r="G743"/>
      <c r="H743"/>
      <c r="I743"/>
    </row>
    <row r="744" spans="1:9" x14ac:dyDescent="0.25">
      <c r="A744"/>
      <c r="B744"/>
      <c r="C744"/>
      <c r="D744"/>
      <c r="E744"/>
      <c r="F744"/>
      <c r="G744"/>
      <c r="H744"/>
      <c r="I744"/>
    </row>
    <row r="745" spans="1:9" x14ac:dyDescent="0.25">
      <c r="A745"/>
      <c r="B745"/>
      <c r="C745"/>
      <c r="D745"/>
      <c r="E745"/>
      <c r="F745"/>
      <c r="G745"/>
      <c r="H745"/>
      <c r="I745"/>
    </row>
    <row r="746" spans="1:9" x14ac:dyDescent="0.25">
      <c r="A746"/>
      <c r="B746"/>
      <c r="C746"/>
      <c r="D746"/>
      <c r="E746"/>
      <c r="F746"/>
      <c r="G746"/>
      <c r="H746"/>
      <c r="I746"/>
    </row>
    <row r="747" spans="1:9" x14ac:dyDescent="0.25">
      <c r="A747"/>
      <c r="B747"/>
      <c r="C747"/>
      <c r="D747"/>
      <c r="E747"/>
      <c r="F747"/>
      <c r="G747"/>
      <c r="H747"/>
      <c r="I747"/>
    </row>
    <row r="748" spans="1:9" x14ac:dyDescent="0.25">
      <c r="A748"/>
      <c r="B748"/>
      <c r="C748"/>
      <c r="D748"/>
      <c r="E748"/>
      <c r="F748"/>
      <c r="G748"/>
      <c r="H748"/>
      <c r="I748"/>
    </row>
    <row r="749" spans="1:9" x14ac:dyDescent="0.25">
      <c r="A749"/>
      <c r="B749"/>
      <c r="C749"/>
      <c r="D749"/>
      <c r="E749"/>
      <c r="F749"/>
      <c r="G749"/>
      <c r="H749"/>
      <c r="I749"/>
    </row>
    <row r="750" spans="1:9" x14ac:dyDescent="0.25">
      <c r="A750"/>
      <c r="B750"/>
      <c r="C750"/>
      <c r="D750"/>
      <c r="E750"/>
      <c r="F750"/>
      <c r="G750"/>
      <c r="H750"/>
      <c r="I750"/>
    </row>
    <row r="751" spans="1:9" x14ac:dyDescent="0.25">
      <c r="A751"/>
      <c r="B751"/>
      <c r="C751"/>
      <c r="D751"/>
      <c r="E751"/>
      <c r="F751"/>
      <c r="G751"/>
      <c r="H751"/>
      <c r="I751"/>
    </row>
    <row r="752" spans="1:9" x14ac:dyDescent="0.25">
      <c r="A752"/>
      <c r="B752"/>
      <c r="C752"/>
      <c r="D752"/>
      <c r="E752"/>
      <c r="F752"/>
      <c r="G752"/>
      <c r="H752"/>
      <c r="I752"/>
    </row>
    <row r="753" spans="1:9" x14ac:dyDescent="0.25">
      <c r="A753"/>
      <c r="B753"/>
      <c r="C753"/>
      <c r="D753"/>
      <c r="E753"/>
      <c r="F753"/>
      <c r="G753"/>
      <c r="H753"/>
      <c r="I753"/>
    </row>
    <row r="754" spans="1:9" x14ac:dyDescent="0.25">
      <c r="A754"/>
      <c r="B754"/>
      <c r="C754"/>
      <c r="D754"/>
      <c r="E754"/>
      <c r="F754"/>
      <c r="G754"/>
      <c r="H754"/>
      <c r="I754"/>
    </row>
    <row r="755" spans="1:9" x14ac:dyDescent="0.25">
      <c r="A755"/>
      <c r="B755"/>
      <c r="C755"/>
      <c r="D755"/>
      <c r="E755"/>
      <c r="F755"/>
      <c r="G755"/>
      <c r="H755"/>
      <c r="I755"/>
    </row>
    <row r="756" spans="1:9" x14ac:dyDescent="0.25">
      <c r="A756"/>
      <c r="B756"/>
      <c r="C756"/>
      <c r="D756"/>
      <c r="E756"/>
      <c r="F756"/>
      <c r="G756"/>
      <c r="H756"/>
      <c r="I756"/>
    </row>
    <row r="757" spans="1:9" x14ac:dyDescent="0.25">
      <c r="A757"/>
      <c r="B757"/>
      <c r="C757"/>
      <c r="D757"/>
      <c r="E757"/>
      <c r="F757"/>
      <c r="G757"/>
      <c r="H757"/>
      <c r="I757"/>
    </row>
    <row r="758" spans="1:9" x14ac:dyDescent="0.25">
      <c r="A758"/>
      <c r="B758"/>
      <c r="C758"/>
      <c r="D758"/>
      <c r="E758"/>
      <c r="F758"/>
      <c r="G758"/>
      <c r="H758"/>
      <c r="I758"/>
    </row>
    <row r="759" spans="1:9" x14ac:dyDescent="0.25">
      <c r="A759"/>
      <c r="B759"/>
      <c r="C759"/>
      <c r="D759"/>
      <c r="E759"/>
      <c r="F759"/>
      <c r="G759"/>
      <c r="H759"/>
      <c r="I759"/>
    </row>
    <row r="760" spans="1:9" x14ac:dyDescent="0.25">
      <c r="A760"/>
      <c r="B760"/>
      <c r="C760"/>
      <c r="D760"/>
      <c r="E760"/>
      <c r="F760"/>
      <c r="G760"/>
      <c r="H760"/>
      <c r="I760"/>
    </row>
    <row r="761" spans="1:9" x14ac:dyDescent="0.25">
      <c r="A761"/>
      <c r="B761"/>
      <c r="C761"/>
      <c r="D761"/>
      <c r="E761"/>
      <c r="F761"/>
      <c r="G761"/>
      <c r="H761"/>
      <c r="I761"/>
    </row>
    <row r="762" spans="1:9" x14ac:dyDescent="0.25">
      <c r="A762"/>
      <c r="B762"/>
      <c r="C762"/>
      <c r="D762"/>
      <c r="E762"/>
      <c r="F762"/>
      <c r="G762"/>
      <c r="H762"/>
      <c r="I762"/>
    </row>
    <row r="763" spans="1:9" x14ac:dyDescent="0.25">
      <c r="A763"/>
      <c r="B763"/>
      <c r="C763"/>
      <c r="D763"/>
      <c r="E763"/>
      <c r="F763"/>
      <c r="G763"/>
      <c r="H763"/>
      <c r="I763"/>
    </row>
    <row r="764" spans="1:9" x14ac:dyDescent="0.25">
      <c r="A764"/>
      <c r="B764"/>
      <c r="C764"/>
      <c r="D764"/>
      <c r="E764"/>
      <c r="F764"/>
      <c r="G764"/>
      <c r="H764"/>
      <c r="I764"/>
    </row>
    <row r="765" spans="1:9" x14ac:dyDescent="0.25">
      <c r="A765"/>
      <c r="B765"/>
      <c r="C765"/>
      <c r="D765"/>
      <c r="E765"/>
      <c r="F765"/>
      <c r="G765"/>
      <c r="H765"/>
      <c r="I765"/>
    </row>
    <row r="766" spans="1:9" x14ac:dyDescent="0.25">
      <c r="A766"/>
      <c r="B766"/>
      <c r="C766"/>
      <c r="D766"/>
      <c r="E766"/>
      <c r="F766"/>
      <c r="G766"/>
      <c r="H766"/>
      <c r="I766"/>
    </row>
    <row r="767" spans="1:9" x14ac:dyDescent="0.25">
      <c r="A767"/>
      <c r="B767"/>
      <c r="C767"/>
      <c r="D767"/>
      <c r="E767"/>
      <c r="F767"/>
      <c r="G767"/>
      <c r="H767"/>
      <c r="I767"/>
    </row>
    <row r="768" spans="1:9" x14ac:dyDescent="0.25">
      <c r="A768"/>
      <c r="B768"/>
      <c r="C768"/>
      <c r="D768"/>
      <c r="E768"/>
      <c r="F768"/>
      <c r="G768"/>
      <c r="H768"/>
      <c r="I768"/>
    </row>
    <row r="769" spans="1:9" x14ac:dyDescent="0.25">
      <c r="A769"/>
      <c r="B769"/>
      <c r="C769"/>
      <c r="D769"/>
      <c r="E769"/>
      <c r="F769"/>
      <c r="G769"/>
      <c r="H769"/>
      <c r="I769"/>
    </row>
    <row r="770" spans="1:9" x14ac:dyDescent="0.25">
      <c r="A770"/>
      <c r="B770"/>
      <c r="C770"/>
      <c r="D770"/>
      <c r="E770"/>
      <c r="F770"/>
      <c r="G770"/>
      <c r="H770"/>
      <c r="I770"/>
    </row>
    <row r="771" spans="1:9" x14ac:dyDescent="0.25">
      <c r="A771"/>
      <c r="B771"/>
      <c r="C771"/>
      <c r="D771"/>
      <c r="E771"/>
      <c r="F771"/>
      <c r="G771"/>
      <c r="H771"/>
      <c r="I771"/>
    </row>
    <row r="772" spans="1:9" x14ac:dyDescent="0.25">
      <c r="A772"/>
      <c r="B772"/>
      <c r="C772"/>
      <c r="D772"/>
      <c r="E772"/>
      <c r="F772"/>
      <c r="G772"/>
      <c r="H772"/>
      <c r="I772"/>
    </row>
    <row r="773" spans="1:9" x14ac:dyDescent="0.25">
      <c r="A773"/>
      <c r="B773"/>
      <c r="C773"/>
      <c r="D773"/>
      <c r="E773"/>
      <c r="F773"/>
      <c r="G773"/>
      <c r="H773"/>
      <c r="I773"/>
    </row>
    <row r="774" spans="1:9" x14ac:dyDescent="0.25">
      <c r="A774"/>
      <c r="B774"/>
      <c r="C774"/>
      <c r="D774"/>
      <c r="E774"/>
      <c r="F774"/>
      <c r="G774"/>
      <c r="H774"/>
      <c r="I774"/>
    </row>
    <row r="775" spans="1:9" x14ac:dyDescent="0.25">
      <c r="A775"/>
      <c r="B775"/>
      <c r="C775"/>
      <c r="D775"/>
      <c r="E775"/>
      <c r="F775"/>
      <c r="G775"/>
      <c r="H775"/>
      <c r="I775"/>
    </row>
    <row r="776" spans="1:9" x14ac:dyDescent="0.25">
      <c r="A776"/>
      <c r="B776"/>
      <c r="C776"/>
      <c r="D776"/>
      <c r="E776"/>
      <c r="F776"/>
      <c r="G776"/>
      <c r="H776"/>
      <c r="I776"/>
    </row>
    <row r="777" spans="1:9" x14ac:dyDescent="0.25">
      <c r="A777"/>
      <c r="B777"/>
      <c r="C777"/>
      <c r="D777"/>
      <c r="E777"/>
      <c r="F777"/>
      <c r="G777"/>
      <c r="H777"/>
      <c r="I777"/>
    </row>
    <row r="778" spans="1:9" x14ac:dyDescent="0.25">
      <c r="A778"/>
      <c r="B778"/>
      <c r="C778"/>
      <c r="D778"/>
      <c r="E778"/>
      <c r="F778"/>
      <c r="G778"/>
      <c r="H778"/>
      <c r="I778"/>
    </row>
    <row r="779" spans="1:9" x14ac:dyDescent="0.25">
      <c r="A779"/>
      <c r="B779"/>
      <c r="C779"/>
      <c r="D779"/>
      <c r="E779"/>
      <c r="F779"/>
      <c r="G779"/>
      <c r="H779"/>
      <c r="I779"/>
    </row>
    <row r="780" spans="1:9" x14ac:dyDescent="0.25">
      <c r="A780"/>
      <c r="B780"/>
      <c r="C780"/>
      <c r="D780"/>
      <c r="E780"/>
      <c r="F780"/>
      <c r="G780"/>
      <c r="H780"/>
      <c r="I780"/>
    </row>
    <row r="781" spans="1:9" x14ac:dyDescent="0.25">
      <c r="A781"/>
      <c r="B781"/>
      <c r="C781"/>
      <c r="D781"/>
      <c r="E781"/>
      <c r="F781"/>
      <c r="G781"/>
      <c r="H781"/>
      <c r="I781"/>
    </row>
    <row r="782" spans="1:9" x14ac:dyDescent="0.25">
      <c r="A782"/>
      <c r="B782"/>
      <c r="C782"/>
      <c r="D782"/>
      <c r="E782"/>
      <c r="F782"/>
      <c r="G782"/>
      <c r="H782"/>
      <c r="I782"/>
    </row>
    <row r="783" spans="1:9" x14ac:dyDescent="0.25">
      <c r="A783"/>
      <c r="B783"/>
      <c r="C783"/>
      <c r="D783"/>
      <c r="E783"/>
      <c r="F783"/>
      <c r="G783"/>
      <c r="H783"/>
      <c r="I783"/>
    </row>
    <row r="784" spans="1:9" x14ac:dyDescent="0.25">
      <c r="A784"/>
      <c r="B784"/>
      <c r="C784"/>
      <c r="D784"/>
      <c r="E784"/>
      <c r="F784"/>
      <c r="G784"/>
      <c r="H784"/>
      <c r="I784"/>
    </row>
    <row r="785" spans="1:9" x14ac:dyDescent="0.25">
      <c r="A785"/>
      <c r="B785"/>
      <c r="C785"/>
      <c r="D785"/>
      <c r="E785"/>
      <c r="F785"/>
      <c r="G785"/>
      <c r="H785"/>
      <c r="I785"/>
    </row>
    <row r="786" spans="1:9" x14ac:dyDescent="0.25">
      <c r="A786"/>
      <c r="B786"/>
      <c r="C786"/>
      <c r="D786"/>
      <c r="E786"/>
      <c r="F786"/>
      <c r="G786"/>
      <c r="H786"/>
      <c r="I786"/>
    </row>
    <row r="787" spans="1:9" x14ac:dyDescent="0.25">
      <c r="A787"/>
      <c r="B787"/>
      <c r="C787"/>
      <c r="D787"/>
      <c r="E787"/>
      <c r="F787"/>
      <c r="G787"/>
      <c r="H787"/>
      <c r="I787"/>
    </row>
    <row r="788" spans="1:9" x14ac:dyDescent="0.25">
      <c r="A788"/>
      <c r="B788"/>
      <c r="C788"/>
      <c r="D788"/>
      <c r="E788"/>
      <c r="F788"/>
      <c r="G788"/>
      <c r="H788"/>
      <c r="I788"/>
    </row>
    <row r="789" spans="1:9" x14ac:dyDescent="0.25">
      <c r="A789"/>
      <c r="B789"/>
      <c r="C789"/>
      <c r="D789"/>
      <c r="E789"/>
      <c r="F789"/>
      <c r="G789"/>
      <c r="H789"/>
      <c r="I789"/>
    </row>
    <row r="790" spans="1:9" x14ac:dyDescent="0.25">
      <c r="A790"/>
      <c r="B790"/>
      <c r="C790"/>
      <c r="D790"/>
      <c r="E790"/>
      <c r="F790"/>
      <c r="G790"/>
      <c r="H790"/>
      <c r="I790"/>
    </row>
    <row r="791" spans="1:9" x14ac:dyDescent="0.25">
      <c r="A791"/>
      <c r="B791"/>
      <c r="C791"/>
      <c r="D791"/>
      <c r="E791"/>
      <c r="F791"/>
      <c r="G791"/>
      <c r="H791"/>
      <c r="I791"/>
    </row>
    <row r="792" spans="1:9" x14ac:dyDescent="0.25">
      <c r="A792"/>
      <c r="B792"/>
      <c r="C792"/>
      <c r="D792"/>
      <c r="E792"/>
      <c r="F792"/>
      <c r="G792"/>
      <c r="H792"/>
      <c r="I792"/>
    </row>
    <row r="793" spans="1:9" x14ac:dyDescent="0.25">
      <c r="A793"/>
      <c r="B793"/>
      <c r="C793"/>
      <c r="D793"/>
      <c r="E793"/>
      <c r="F793"/>
      <c r="G793"/>
      <c r="H793"/>
      <c r="I793"/>
    </row>
    <row r="794" spans="1:9" x14ac:dyDescent="0.25">
      <c r="A794"/>
      <c r="B794"/>
      <c r="C794"/>
      <c r="D794"/>
      <c r="E794"/>
      <c r="F794"/>
      <c r="G794"/>
      <c r="H794"/>
      <c r="I794"/>
    </row>
    <row r="795" spans="1:9" x14ac:dyDescent="0.25">
      <c r="A795"/>
      <c r="B795"/>
      <c r="C795"/>
      <c r="D795"/>
      <c r="E795"/>
      <c r="F795"/>
      <c r="G795"/>
      <c r="H795"/>
      <c r="I795"/>
    </row>
    <row r="796" spans="1:9" x14ac:dyDescent="0.25">
      <c r="A796"/>
      <c r="B796"/>
      <c r="C796"/>
      <c r="D796"/>
      <c r="E796"/>
      <c r="F796"/>
      <c r="G796"/>
      <c r="H796"/>
      <c r="I796"/>
    </row>
    <row r="797" spans="1:9" x14ac:dyDescent="0.25">
      <c r="A797"/>
      <c r="B797"/>
      <c r="C797"/>
      <c r="D797"/>
      <c r="E797"/>
      <c r="F797"/>
      <c r="G797"/>
      <c r="H797"/>
      <c r="I797"/>
    </row>
    <row r="798" spans="1:9" x14ac:dyDescent="0.25">
      <c r="A798"/>
      <c r="B798"/>
      <c r="C798"/>
      <c r="D798"/>
      <c r="E798"/>
      <c r="F798"/>
      <c r="G798"/>
      <c r="H798"/>
      <c r="I798"/>
    </row>
    <row r="799" spans="1:9" x14ac:dyDescent="0.25">
      <c r="A799"/>
      <c r="B799"/>
      <c r="C799"/>
      <c r="D799"/>
      <c r="E799"/>
      <c r="F799"/>
      <c r="G799"/>
      <c r="H799"/>
      <c r="I799"/>
    </row>
    <row r="800" spans="1:9" x14ac:dyDescent="0.25">
      <c r="A800"/>
      <c r="B800"/>
      <c r="C800"/>
      <c r="D800"/>
      <c r="E800"/>
      <c r="F800"/>
      <c r="G800"/>
      <c r="H800"/>
      <c r="I800"/>
    </row>
    <row r="801" spans="1:9" x14ac:dyDescent="0.25">
      <c r="A801"/>
      <c r="B801"/>
      <c r="C801"/>
      <c r="D801"/>
      <c r="E801"/>
      <c r="F801"/>
      <c r="G801"/>
      <c r="H801"/>
      <c r="I801"/>
    </row>
    <row r="802" spans="1:9" x14ac:dyDescent="0.25">
      <c r="A802"/>
      <c r="B802"/>
      <c r="C802"/>
      <c r="D802"/>
      <c r="E802"/>
      <c r="F802"/>
      <c r="G802"/>
      <c r="H802"/>
      <c r="I802"/>
    </row>
    <row r="803" spans="1:9" x14ac:dyDescent="0.25">
      <c r="A803"/>
      <c r="B803"/>
      <c r="C803"/>
      <c r="D803"/>
      <c r="E803"/>
      <c r="F803"/>
      <c r="G803"/>
      <c r="H803"/>
      <c r="I803"/>
    </row>
    <row r="804" spans="1:9" x14ac:dyDescent="0.25">
      <c r="A804"/>
      <c r="B804"/>
      <c r="C804"/>
      <c r="D804"/>
      <c r="E804"/>
      <c r="F804"/>
      <c r="G804"/>
      <c r="H804"/>
      <c r="I804"/>
    </row>
    <row r="805" spans="1:9" x14ac:dyDescent="0.25">
      <c r="A805"/>
      <c r="B805"/>
      <c r="C805"/>
      <c r="D805"/>
      <c r="E805"/>
      <c r="F805"/>
      <c r="G805"/>
      <c r="H805"/>
      <c r="I805"/>
    </row>
    <row r="806" spans="1:9" x14ac:dyDescent="0.25">
      <c r="A806"/>
      <c r="B806"/>
      <c r="C806"/>
      <c r="D806"/>
      <c r="E806"/>
      <c r="F806"/>
      <c r="G806"/>
      <c r="H806"/>
      <c r="I806"/>
    </row>
    <row r="807" spans="1:9" x14ac:dyDescent="0.25">
      <c r="A807"/>
      <c r="B807"/>
      <c r="C807"/>
      <c r="D807"/>
      <c r="E807"/>
      <c r="F807"/>
      <c r="G807"/>
      <c r="H807"/>
      <c r="I807"/>
    </row>
    <row r="808" spans="1:9" x14ac:dyDescent="0.25">
      <c r="A808"/>
      <c r="B808"/>
      <c r="C808"/>
      <c r="D808"/>
      <c r="E808"/>
      <c r="F808"/>
      <c r="G808"/>
      <c r="H808"/>
      <c r="I808"/>
    </row>
    <row r="809" spans="1:9" x14ac:dyDescent="0.25">
      <c r="A809"/>
      <c r="B809"/>
      <c r="C809"/>
      <c r="D809"/>
      <c r="E809"/>
      <c r="F809"/>
      <c r="G809"/>
      <c r="H809"/>
      <c r="I809"/>
    </row>
    <row r="810" spans="1:9" x14ac:dyDescent="0.25">
      <c r="A810"/>
      <c r="B810"/>
      <c r="C810"/>
      <c r="D810"/>
      <c r="E810"/>
      <c r="F810"/>
      <c r="G810"/>
      <c r="H810"/>
      <c r="I810"/>
    </row>
    <row r="811" spans="1:9" x14ac:dyDescent="0.25">
      <c r="A811"/>
      <c r="B811"/>
      <c r="C811"/>
      <c r="D811"/>
      <c r="E811"/>
      <c r="F811"/>
      <c r="G811"/>
      <c r="H811"/>
      <c r="I811"/>
    </row>
    <row r="812" spans="1:9" x14ac:dyDescent="0.25">
      <c r="A812"/>
      <c r="B812"/>
      <c r="C812"/>
      <c r="D812"/>
      <c r="E812"/>
      <c r="F812"/>
      <c r="G812"/>
      <c r="H812"/>
      <c r="I812"/>
    </row>
    <row r="813" spans="1:9" x14ac:dyDescent="0.25">
      <c r="A813"/>
      <c r="B813"/>
      <c r="C813"/>
      <c r="D813"/>
      <c r="E813"/>
      <c r="F813"/>
      <c r="G813"/>
      <c r="H813"/>
      <c r="I813"/>
    </row>
    <row r="814" spans="1:9" x14ac:dyDescent="0.25">
      <c r="A814"/>
      <c r="B814"/>
      <c r="C814"/>
      <c r="D814"/>
      <c r="E814"/>
      <c r="F814"/>
      <c r="G814"/>
      <c r="H814"/>
      <c r="I814"/>
    </row>
    <row r="815" spans="1:9" x14ac:dyDescent="0.25">
      <c r="A815"/>
      <c r="B815"/>
      <c r="C815"/>
      <c r="D815"/>
      <c r="E815"/>
      <c r="F815"/>
      <c r="G815"/>
      <c r="H815"/>
      <c r="I815"/>
    </row>
    <row r="816" spans="1:9" x14ac:dyDescent="0.25">
      <c r="A816"/>
      <c r="B816"/>
      <c r="C816"/>
      <c r="D816"/>
      <c r="E816"/>
      <c r="F816"/>
      <c r="G816"/>
      <c r="H816"/>
      <c r="I816"/>
    </row>
    <row r="817" spans="1:9" x14ac:dyDescent="0.25">
      <c r="A817"/>
      <c r="B817"/>
      <c r="C817"/>
      <c r="D817"/>
      <c r="E817"/>
      <c r="F817"/>
      <c r="G817"/>
      <c r="H817"/>
      <c r="I817"/>
    </row>
    <row r="818" spans="1:9" x14ac:dyDescent="0.25">
      <c r="A818"/>
      <c r="B818"/>
      <c r="C818"/>
      <c r="D818"/>
      <c r="E818"/>
      <c r="F818"/>
      <c r="G818"/>
      <c r="H818"/>
      <c r="I818"/>
    </row>
    <row r="819" spans="1:9" x14ac:dyDescent="0.25">
      <c r="A819"/>
      <c r="B819"/>
      <c r="C819"/>
      <c r="D819"/>
      <c r="E819"/>
      <c r="F819"/>
      <c r="G819"/>
      <c r="H819"/>
      <c r="I819"/>
    </row>
    <row r="820" spans="1:9" x14ac:dyDescent="0.25">
      <c r="A820"/>
      <c r="B820"/>
      <c r="C820"/>
      <c r="D820"/>
      <c r="E820"/>
      <c r="F820"/>
      <c r="G820"/>
      <c r="H820"/>
      <c r="I820"/>
    </row>
    <row r="821" spans="1:9" x14ac:dyDescent="0.25">
      <c r="A821"/>
      <c r="B821"/>
      <c r="C821"/>
      <c r="D821"/>
      <c r="E821"/>
      <c r="F821"/>
      <c r="G821"/>
      <c r="H821"/>
      <c r="I821"/>
    </row>
    <row r="822" spans="1:9" x14ac:dyDescent="0.25">
      <c r="A822"/>
      <c r="B822"/>
      <c r="C822"/>
      <c r="D822"/>
      <c r="E822"/>
      <c r="F822"/>
      <c r="G822"/>
      <c r="H822"/>
      <c r="I822"/>
    </row>
    <row r="823" spans="1:9" x14ac:dyDescent="0.25">
      <c r="A823"/>
      <c r="B823"/>
      <c r="C823"/>
      <c r="D823"/>
      <c r="E823"/>
      <c r="F823"/>
      <c r="G823"/>
      <c r="H823"/>
      <c r="I823"/>
    </row>
    <row r="824" spans="1:9" x14ac:dyDescent="0.25">
      <c r="A824"/>
      <c r="B824"/>
      <c r="C824"/>
      <c r="D824"/>
      <c r="E824"/>
      <c r="F824"/>
      <c r="G824"/>
      <c r="H824"/>
      <c r="I824"/>
    </row>
    <row r="825" spans="1:9" x14ac:dyDescent="0.25">
      <c r="A825"/>
      <c r="B825"/>
      <c r="C825"/>
      <c r="D825"/>
      <c r="E825"/>
      <c r="F825"/>
      <c r="G825"/>
      <c r="H825"/>
      <c r="I825"/>
    </row>
    <row r="826" spans="1:9" x14ac:dyDescent="0.25">
      <c r="A826"/>
      <c r="B826"/>
      <c r="C826"/>
      <c r="D826"/>
      <c r="E826"/>
      <c r="F826"/>
      <c r="G826"/>
      <c r="H826"/>
      <c r="I826"/>
    </row>
    <row r="827" spans="1:9" x14ac:dyDescent="0.25">
      <c r="A827"/>
      <c r="B827"/>
      <c r="C827"/>
      <c r="D827"/>
      <c r="E827"/>
      <c r="F827"/>
      <c r="G827"/>
      <c r="H827"/>
      <c r="I827"/>
    </row>
    <row r="828" spans="1:9" x14ac:dyDescent="0.25">
      <c r="A828"/>
      <c r="B828"/>
      <c r="C828"/>
      <c r="D828"/>
      <c r="E828"/>
      <c r="F828"/>
      <c r="G828"/>
      <c r="H828"/>
      <c r="I828"/>
    </row>
    <row r="829" spans="1:9" x14ac:dyDescent="0.25">
      <c r="A829"/>
      <c r="B829"/>
      <c r="C829"/>
      <c r="D829"/>
      <c r="E829"/>
      <c r="F829"/>
      <c r="G829"/>
      <c r="H829"/>
      <c r="I829"/>
    </row>
    <row r="830" spans="1:9" x14ac:dyDescent="0.25">
      <c r="A830"/>
      <c r="B830"/>
      <c r="C830"/>
      <c r="D830"/>
      <c r="E830"/>
      <c r="F830"/>
      <c r="G830"/>
      <c r="H830"/>
      <c r="I830"/>
    </row>
    <row r="831" spans="1:9" x14ac:dyDescent="0.25">
      <c r="A831"/>
      <c r="B831"/>
      <c r="C831"/>
      <c r="D831"/>
      <c r="E831"/>
      <c r="F831"/>
      <c r="G831"/>
      <c r="H831"/>
      <c r="I831"/>
    </row>
    <row r="832" spans="1:9" x14ac:dyDescent="0.25">
      <c r="A832"/>
      <c r="B832"/>
      <c r="C832"/>
      <c r="D832"/>
      <c r="E832"/>
      <c r="F832"/>
      <c r="G832"/>
      <c r="H832"/>
      <c r="I832"/>
    </row>
    <row r="833" spans="1:9" x14ac:dyDescent="0.25">
      <c r="A833"/>
      <c r="B833"/>
      <c r="C833"/>
      <c r="D833"/>
      <c r="E833"/>
      <c r="F833"/>
      <c r="G833"/>
      <c r="H833"/>
      <c r="I833"/>
    </row>
    <row r="834" spans="1:9" x14ac:dyDescent="0.25">
      <c r="A834"/>
      <c r="B834"/>
      <c r="C834"/>
      <c r="D834"/>
      <c r="E834"/>
      <c r="F834"/>
      <c r="G834"/>
      <c r="H834"/>
      <c r="I834"/>
    </row>
    <row r="835" spans="1:9" x14ac:dyDescent="0.25">
      <c r="A835"/>
      <c r="B835"/>
      <c r="C835"/>
      <c r="D835"/>
      <c r="E835"/>
      <c r="F835"/>
      <c r="G835"/>
      <c r="H835"/>
      <c r="I835"/>
    </row>
    <row r="836" spans="1:9" x14ac:dyDescent="0.25">
      <c r="A836"/>
      <c r="B836"/>
      <c r="C836"/>
      <c r="D836"/>
      <c r="E836"/>
      <c r="F836"/>
      <c r="G836"/>
      <c r="H836"/>
      <c r="I836"/>
    </row>
    <row r="837" spans="1:9" x14ac:dyDescent="0.25">
      <c r="A837"/>
      <c r="B837"/>
      <c r="C837"/>
      <c r="D837"/>
      <c r="E837"/>
      <c r="F837"/>
      <c r="G837"/>
      <c r="H837"/>
      <c r="I837"/>
    </row>
    <row r="838" spans="1:9" x14ac:dyDescent="0.25">
      <c r="A838"/>
      <c r="B838"/>
      <c r="C838"/>
      <c r="D838"/>
      <c r="E838"/>
      <c r="F838"/>
      <c r="G838"/>
      <c r="H838"/>
      <c r="I838"/>
    </row>
    <row r="839" spans="1:9" x14ac:dyDescent="0.25">
      <c r="A839"/>
      <c r="B839"/>
      <c r="C839"/>
      <c r="D839"/>
      <c r="E839"/>
      <c r="F839"/>
      <c r="G839"/>
      <c r="H839"/>
      <c r="I839"/>
    </row>
    <row r="840" spans="1:9" x14ac:dyDescent="0.25">
      <c r="A840"/>
      <c r="B840"/>
      <c r="C840"/>
      <c r="D840"/>
      <c r="E840"/>
      <c r="F840"/>
      <c r="G840"/>
      <c r="H840"/>
      <c r="I840"/>
    </row>
    <row r="841" spans="1:9" x14ac:dyDescent="0.25">
      <c r="A841"/>
      <c r="B841"/>
      <c r="C841"/>
      <c r="D841"/>
      <c r="E841"/>
      <c r="F841"/>
      <c r="G841"/>
      <c r="H841"/>
      <c r="I841"/>
    </row>
    <row r="842" spans="1:9" x14ac:dyDescent="0.25">
      <c r="A842"/>
      <c r="B842"/>
      <c r="C842"/>
      <c r="D842"/>
      <c r="E842"/>
      <c r="F842"/>
      <c r="G842"/>
      <c r="H842"/>
      <c r="I842"/>
    </row>
    <row r="843" spans="1:9" x14ac:dyDescent="0.25">
      <c r="A843"/>
      <c r="B843"/>
      <c r="C843"/>
      <c r="D843"/>
      <c r="E843"/>
      <c r="F843"/>
      <c r="G843"/>
      <c r="H843"/>
      <c r="I843"/>
    </row>
    <row r="844" spans="1:9" x14ac:dyDescent="0.25">
      <c r="A844"/>
      <c r="B844"/>
      <c r="C844"/>
      <c r="D844"/>
      <c r="E844"/>
      <c r="F844"/>
      <c r="G844"/>
      <c r="H844"/>
      <c r="I844"/>
    </row>
    <row r="845" spans="1:9" x14ac:dyDescent="0.25">
      <c r="A845"/>
      <c r="B845"/>
      <c r="C845"/>
      <c r="D845"/>
      <c r="E845"/>
      <c r="F845"/>
      <c r="G845"/>
      <c r="H845"/>
      <c r="I845"/>
    </row>
    <row r="846" spans="1:9" x14ac:dyDescent="0.25">
      <c r="A846"/>
      <c r="B846"/>
      <c r="C846"/>
      <c r="D846"/>
      <c r="E846"/>
      <c r="F846"/>
      <c r="G846"/>
      <c r="H846"/>
      <c r="I846"/>
    </row>
    <row r="847" spans="1:9" x14ac:dyDescent="0.25">
      <c r="A847"/>
      <c r="B847"/>
      <c r="C847"/>
      <c r="D847"/>
      <c r="E847"/>
      <c r="F847"/>
      <c r="G847"/>
      <c r="H847"/>
      <c r="I847"/>
    </row>
    <row r="848" spans="1:9" x14ac:dyDescent="0.25">
      <c r="A848"/>
      <c r="B848"/>
      <c r="C848"/>
      <c r="D848"/>
      <c r="E848"/>
      <c r="F848"/>
      <c r="G848"/>
      <c r="H848"/>
      <c r="I848"/>
    </row>
    <row r="849" spans="1:9" x14ac:dyDescent="0.25">
      <c r="A849"/>
      <c r="B849"/>
      <c r="C849"/>
      <c r="D849"/>
      <c r="E849"/>
      <c r="F849"/>
      <c r="G849"/>
      <c r="H849"/>
      <c r="I849"/>
    </row>
    <row r="850" spans="1:9" x14ac:dyDescent="0.25">
      <c r="A850"/>
      <c r="B850"/>
      <c r="C850"/>
      <c r="D850"/>
      <c r="E850"/>
      <c r="F850"/>
      <c r="G850"/>
      <c r="H850"/>
      <c r="I850"/>
    </row>
    <row r="851" spans="1:9" x14ac:dyDescent="0.25">
      <c r="A851"/>
      <c r="B851"/>
      <c r="C851"/>
      <c r="D851"/>
      <c r="E851"/>
      <c r="F851"/>
      <c r="G851"/>
      <c r="H851"/>
      <c r="I851"/>
    </row>
    <row r="852" spans="1:9" x14ac:dyDescent="0.25">
      <c r="A852"/>
      <c r="B852"/>
      <c r="C852"/>
      <c r="D852"/>
      <c r="E852"/>
      <c r="F852"/>
      <c r="G852"/>
      <c r="H852"/>
      <c r="I852"/>
    </row>
    <row r="853" spans="1:9" x14ac:dyDescent="0.25">
      <c r="A853"/>
      <c r="B853"/>
      <c r="C853"/>
      <c r="D853"/>
      <c r="E853"/>
      <c r="F853"/>
      <c r="G853"/>
      <c r="H853"/>
      <c r="I853"/>
    </row>
    <row r="854" spans="1:9" x14ac:dyDescent="0.25">
      <c r="A854"/>
      <c r="B854"/>
      <c r="C854"/>
      <c r="D854"/>
      <c r="E854"/>
      <c r="F854"/>
      <c r="G854"/>
      <c r="H854"/>
      <c r="I854"/>
    </row>
    <row r="855" spans="1:9" x14ac:dyDescent="0.25">
      <c r="A855"/>
      <c r="B855"/>
      <c r="C855"/>
      <c r="D855"/>
      <c r="E855"/>
      <c r="F855"/>
      <c r="G855"/>
      <c r="H855"/>
      <c r="I855"/>
    </row>
    <row r="856" spans="1:9" x14ac:dyDescent="0.25">
      <c r="A856"/>
      <c r="B856"/>
      <c r="C856"/>
      <c r="D856"/>
      <c r="E856"/>
      <c r="F856"/>
      <c r="G856"/>
      <c r="H856"/>
      <c r="I856"/>
    </row>
    <row r="857" spans="1:9" x14ac:dyDescent="0.25">
      <c r="A857"/>
      <c r="B857"/>
      <c r="C857"/>
      <c r="D857"/>
      <c r="E857"/>
      <c r="F857"/>
      <c r="G857"/>
      <c r="H857"/>
      <c r="I857"/>
    </row>
    <row r="858" spans="1:9" x14ac:dyDescent="0.25">
      <c r="A858"/>
      <c r="B858"/>
      <c r="C858"/>
      <c r="D858"/>
      <c r="E858"/>
      <c r="F858"/>
      <c r="G858"/>
      <c r="H858"/>
      <c r="I858"/>
    </row>
    <row r="859" spans="1:9" x14ac:dyDescent="0.25">
      <c r="A859"/>
      <c r="B859"/>
      <c r="C859"/>
      <c r="D859"/>
      <c r="E859"/>
      <c r="F859"/>
      <c r="G859"/>
      <c r="H859"/>
      <c r="I859"/>
    </row>
    <row r="860" spans="1:9" x14ac:dyDescent="0.25">
      <c r="A860"/>
      <c r="B860"/>
      <c r="C860"/>
      <c r="D860"/>
      <c r="E860"/>
      <c r="F860"/>
      <c r="G860"/>
      <c r="H860"/>
      <c r="I860"/>
    </row>
    <row r="861" spans="1:9" x14ac:dyDescent="0.25">
      <c r="A861"/>
      <c r="B861"/>
      <c r="C861"/>
      <c r="D861"/>
      <c r="E861"/>
      <c r="F861"/>
      <c r="G861"/>
      <c r="H861"/>
      <c r="I861"/>
    </row>
    <row r="862" spans="1:9" x14ac:dyDescent="0.25">
      <c r="A862"/>
      <c r="B862"/>
      <c r="C862"/>
      <c r="D862"/>
      <c r="E862"/>
      <c r="F862"/>
      <c r="G862"/>
      <c r="H862"/>
      <c r="I862"/>
    </row>
    <row r="863" spans="1:9" x14ac:dyDescent="0.25">
      <c r="A863"/>
      <c r="B863"/>
      <c r="C863"/>
      <c r="D863"/>
      <c r="E863"/>
      <c r="F863"/>
      <c r="G863"/>
      <c r="H863"/>
      <c r="I863"/>
    </row>
    <row r="864" spans="1:9" x14ac:dyDescent="0.25">
      <c r="A864"/>
      <c r="B864"/>
      <c r="C864"/>
      <c r="D864"/>
      <c r="E864"/>
      <c r="F864"/>
      <c r="G864"/>
      <c r="H864"/>
      <c r="I864"/>
    </row>
    <row r="865" spans="1:9" x14ac:dyDescent="0.25">
      <c r="A865"/>
      <c r="B865"/>
      <c r="C865"/>
      <c r="D865"/>
      <c r="E865"/>
      <c r="F865"/>
      <c r="G865"/>
      <c r="H865"/>
      <c r="I865"/>
    </row>
    <row r="866" spans="1:9" x14ac:dyDescent="0.25">
      <c r="A866"/>
      <c r="B866"/>
      <c r="C866"/>
      <c r="D866"/>
      <c r="E866"/>
      <c r="F866"/>
      <c r="G866"/>
      <c r="H866"/>
      <c r="I866"/>
    </row>
    <row r="867" spans="1:9" x14ac:dyDescent="0.25">
      <c r="A867"/>
      <c r="B867"/>
      <c r="C867"/>
      <c r="D867"/>
      <c r="E867"/>
      <c r="F867"/>
      <c r="G867"/>
      <c r="H867"/>
      <c r="I867"/>
    </row>
    <row r="868" spans="1:9" x14ac:dyDescent="0.25">
      <c r="A868"/>
      <c r="B868"/>
      <c r="C868"/>
      <c r="D868"/>
      <c r="E868"/>
      <c r="F868"/>
      <c r="G868"/>
      <c r="H868"/>
      <c r="I868"/>
    </row>
    <row r="869" spans="1:9" x14ac:dyDescent="0.25">
      <c r="A869"/>
      <c r="B869"/>
      <c r="C869"/>
      <c r="D869"/>
      <c r="E869"/>
      <c r="F869"/>
      <c r="G869"/>
      <c r="H869"/>
      <c r="I869"/>
    </row>
    <row r="870" spans="1:9" x14ac:dyDescent="0.25">
      <c r="A870"/>
      <c r="B870"/>
      <c r="C870"/>
      <c r="D870"/>
      <c r="E870"/>
      <c r="F870"/>
      <c r="G870"/>
      <c r="H870"/>
      <c r="I870"/>
    </row>
    <row r="871" spans="1:9" x14ac:dyDescent="0.25">
      <c r="A871"/>
      <c r="B871"/>
      <c r="C871"/>
      <c r="D871"/>
      <c r="E871"/>
      <c r="F871"/>
      <c r="G871"/>
      <c r="H871"/>
      <c r="I871"/>
    </row>
    <row r="872" spans="1:9" x14ac:dyDescent="0.25">
      <c r="A872"/>
      <c r="B872"/>
      <c r="C872"/>
      <c r="D872"/>
      <c r="E872"/>
      <c r="F872"/>
      <c r="G872"/>
      <c r="H872"/>
      <c r="I872"/>
    </row>
    <row r="873" spans="1:9" x14ac:dyDescent="0.25">
      <c r="A873"/>
      <c r="B873"/>
      <c r="C873"/>
      <c r="D873"/>
      <c r="E873"/>
      <c r="F873"/>
      <c r="G873"/>
      <c r="H873"/>
      <c r="I873"/>
    </row>
    <row r="874" spans="1:9" x14ac:dyDescent="0.25">
      <c r="A874"/>
      <c r="B874"/>
      <c r="C874"/>
      <c r="D874"/>
      <c r="E874"/>
      <c r="F874"/>
      <c r="G874"/>
      <c r="H874"/>
      <c r="I874"/>
    </row>
    <row r="875" spans="1:9" x14ac:dyDescent="0.25">
      <c r="A875"/>
      <c r="B875"/>
      <c r="C875"/>
      <c r="D875"/>
      <c r="E875"/>
      <c r="F875"/>
      <c r="G875"/>
      <c r="H875"/>
      <c r="I875"/>
    </row>
    <row r="876" spans="1:9" x14ac:dyDescent="0.25">
      <c r="A876"/>
      <c r="B876"/>
      <c r="C876"/>
      <c r="D876"/>
      <c r="E876"/>
      <c r="F876"/>
      <c r="G876"/>
      <c r="H876"/>
      <c r="I876"/>
    </row>
    <row r="877" spans="1:9" x14ac:dyDescent="0.25">
      <c r="A877"/>
      <c r="B877"/>
      <c r="C877"/>
      <c r="D877"/>
      <c r="E877"/>
      <c r="F877"/>
      <c r="G877"/>
      <c r="H877"/>
      <c r="I877"/>
    </row>
    <row r="878" spans="1:9" x14ac:dyDescent="0.25">
      <c r="A878"/>
      <c r="B878"/>
      <c r="C878"/>
      <c r="D878"/>
      <c r="E878"/>
      <c r="F878"/>
      <c r="G878"/>
      <c r="H878"/>
      <c r="I878"/>
    </row>
    <row r="879" spans="1:9" x14ac:dyDescent="0.25">
      <c r="A879"/>
      <c r="B879"/>
      <c r="C879"/>
      <c r="D879"/>
      <c r="E879"/>
      <c r="F879"/>
      <c r="G879"/>
      <c r="H879"/>
      <c r="I879"/>
    </row>
    <row r="880" spans="1:9" x14ac:dyDescent="0.25">
      <c r="A880"/>
      <c r="B880"/>
      <c r="C880"/>
      <c r="D880"/>
      <c r="E880"/>
      <c r="F880"/>
      <c r="G880"/>
      <c r="H880"/>
      <c r="I880"/>
    </row>
    <row r="881" spans="1:9" x14ac:dyDescent="0.25">
      <c r="A881"/>
      <c r="B881"/>
      <c r="C881"/>
      <c r="D881"/>
      <c r="E881"/>
      <c r="F881"/>
      <c r="G881"/>
      <c r="H881"/>
      <c r="I881"/>
    </row>
    <row r="882" spans="1:9" x14ac:dyDescent="0.25">
      <c r="A882"/>
      <c r="B882"/>
      <c r="C882"/>
      <c r="D882"/>
      <c r="E882"/>
      <c r="F882"/>
      <c r="G882"/>
      <c r="H882"/>
      <c r="I882"/>
    </row>
    <row r="883" spans="1:9" x14ac:dyDescent="0.25">
      <c r="A883"/>
      <c r="B883"/>
      <c r="C883"/>
      <c r="D883"/>
      <c r="E883"/>
      <c r="F883"/>
      <c r="G883"/>
      <c r="H883"/>
      <c r="I883"/>
    </row>
    <row r="884" spans="1:9" x14ac:dyDescent="0.25">
      <c r="A884"/>
      <c r="B884"/>
      <c r="C884"/>
      <c r="D884"/>
      <c r="E884"/>
      <c r="F884"/>
      <c r="G884"/>
      <c r="H884"/>
      <c r="I884"/>
    </row>
    <row r="885" spans="1:9" x14ac:dyDescent="0.25">
      <c r="A885"/>
      <c r="B885"/>
      <c r="C885"/>
      <c r="D885"/>
      <c r="E885"/>
      <c r="F885"/>
      <c r="G885"/>
      <c r="H885"/>
      <c r="I885"/>
    </row>
    <row r="886" spans="1:9" x14ac:dyDescent="0.25">
      <c r="A886"/>
      <c r="B886"/>
      <c r="C886"/>
      <c r="D886"/>
      <c r="E886"/>
      <c r="F886"/>
      <c r="G886"/>
      <c r="H886"/>
      <c r="I886"/>
    </row>
    <row r="887" spans="1:9" x14ac:dyDescent="0.25">
      <c r="A887"/>
      <c r="B887"/>
      <c r="C887"/>
      <c r="D887"/>
      <c r="E887"/>
      <c r="F887"/>
      <c r="G887"/>
      <c r="H887"/>
      <c r="I887"/>
    </row>
    <row r="888" spans="1:9" x14ac:dyDescent="0.25">
      <c r="A888"/>
      <c r="B888"/>
      <c r="C888"/>
      <c r="D888"/>
      <c r="E888"/>
      <c r="F888"/>
      <c r="G888"/>
      <c r="H888"/>
      <c r="I888"/>
    </row>
    <row r="889" spans="1:9" x14ac:dyDescent="0.25">
      <c r="A889"/>
      <c r="B889"/>
      <c r="C889"/>
      <c r="D889"/>
      <c r="E889"/>
      <c r="F889"/>
      <c r="G889"/>
      <c r="H889"/>
      <c r="I889"/>
    </row>
    <row r="890" spans="1:9" x14ac:dyDescent="0.25">
      <c r="A890"/>
      <c r="B890"/>
      <c r="C890"/>
      <c r="D890"/>
      <c r="E890"/>
      <c r="F890"/>
      <c r="G890"/>
      <c r="H890"/>
      <c r="I890"/>
    </row>
    <row r="891" spans="1:9" x14ac:dyDescent="0.25">
      <c r="A891"/>
      <c r="B891"/>
      <c r="C891"/>
      <c r="D891"/>
      <c r="E891"/>
      <c r="F891"/>
      <c r="G891"/>
      <c r="H891"/>
      <c r="I891"/>
    </row>
    <row r="892" spans="1:9" x14ac:dyDescent="0.25">
      <c r="A892"/>
      <c r="B892"/>
      <c r="C892"/>
      <c r="D892"/>
      <c r="E892"/>
      <c r="F892"/>
      <c r="G892"/>
      <c r="H892"/>
      <c r="I892"/>
    </row>
    <row r="893" spans="1:9" x14ac:dyDescent="0.25">
      <c r="A893"/>
      <c r="B893"/>
      <c r="C893"/>
      <c r="D893"/>
      <c r="E893"/>
      <c r="F893"/>
      <c r="G893"/>
      <c r="H893"/>
      <c r="I893"/>
    </row>
    <row r="894" spans="1:9" x14ac:dyDescent="0.25">
      <c r="A894"/>
      <c r="B894"/>
      <c r="C894"/>
      <c r="D894"/>
      <c r="E894"/>
      <c r="F894"/>
      <c r="G894"/>
      <c r="H894"/>
      <c r="I894"/>
    </row>
    <row r="895" spans="1:9" x14ac:dyDescent="0.25">
      <c r="A895"/>
      <c r="B895"/>
      <c r="C895"/>
      <c r="D895"/>
      <c r="E895"/>
      <c r="F895"/>
      <c r="G895"/>
      <c r="H895"/>
      <c r="I895"/>
    </row>
    <row r="896" spans="1:9" x14ac:dyDescent="0.25">
      <c r="A896"/>
      <c r="B896"/>
      <c r="C896"/>
      <c r="D896"/>
      <c r="E896"/>
      <c r="F896"/>
      <c r="G896"/>
      <c r="H896"/>
      <c r="I896"/>
    </row>
    <row r="897" spans="1:9" x14ac:dyDescent="0.25">
      <c r="A897"/>
      <c r="B897"/>
      <c r="C897"/>
      <c r="D897"/>
      <c r="E897"/>
      <c r="F897"/>
      <c r="G897"/>
      <c r="H897"/>
      <c r="I897"/>
    </row>
    <row r="898" spans="1:9" x14ac:dyDescent="0.25">
      <c r="A898"/>
      <c r="B898"/>
      <c r="C898"/>
      <c r="D898"/>
      <c r="E898"/>
      <c r="F898"/>
      <c r="G898"/>
      <c r="H898"/>
      <c r="I898"/>
    </row>
    <row r="899" spans="1:9" x14ac:dyDescent="0.25">
      <c r="A899"/>
      <c r="B899"/>
      <c r="C899"/>
      <c r="D899"/>
      <c r="E899"/>
      <c r="F899"/>
      <c r="G899"/>
      <c r="H899"/>
      <c r="I899"/>
    </row>
    <row r="900" spans="1:9" x14ac:dyDescent="0.25">
      <c r="A900"/>
      <c r="B900"/>
      <c r="C900"/>
      <c r="D900"/>
      <c r="E900"/>
      <c r="F900"/>
      <c r="G900"/>
      <c r="H900"/>
      <c r="I900"/>
    </row>
    <row r="901" spans="1:9" x14ac:dyDescent="0.25">
      <c r="A901"/>
      <c r="B901"/>
      <c r="C901"/>
      <c r="D901"/>
      <c r="E901"/>
      <c r="F901"/>
      <c r="G901"/>
      <c r="H901"/>
      <c r="I901"/>
    </row>
    <row r="902" spans="1:9" x14ac:dyDescent="0.25">
      <c r="A902"/>
      <c r="B902"/>
      <c r="C902"/>
      <c r="D902"/>
      <c r="E902"/>
      <c r="F902"/>
      <c r="G902"/>
      <c r="H902"/>
      <c r="I902"/>
    </row>
    <row r="903" spans="1:9" x14ac:dyDescent="0.25">
      <c r="A903"/>
      <c r="B903"/>
      <c r="C903"/>
      <c r="D903"/>
      <c r="E903"/>
      <c r="F903"/>
      <c r="G903"/>
      <c r="H903"/>
      <c r="I903"/>
    </row>
    <row r="904" spans="1:9" x14ac:dyDescent="0.25">
      <c r="A904"/>
      <c r="B904"/>
      <c r="C904"/>
      <c r="D904"/>
      <c r="E904"/>
      <c r="F904"/>
      <c r="G904"/>
      <c r="H904"/>
      <c r="I904"/>
    </row>
    <row r="905" spans="1:9" x14ac:dyDescent="0.25">
      <c r="A905"/>
      <c r="B905"/>
      <c r="C905"/>
      <c r="D905"/>
      <c r="E905"/>
      <c r="F905"/>
      <c r="G905"/>
      <c r="H905"/>
      <c r="I905"/>
    </row>
    <row r="906" spans="1:9" x14ac:dyDescent="0.25">
      <c r="A906"/>
      <c r="B906"/>
      <c r="C906"/>
      <c r="D906"/>
      <c r="E906"/>
      <c r="F906"/>
      <c r="G906"/>
      <c r="H906"/>
      <c r="I906"/>
    </row>
    <row r="907" spans="1:9" x14ac:dyDescent="0.25">
      <c r="A907"/>
      <c r="B907"/>
      <c r="C907"/>
      <c r="D907"/>
      <c r="E907"/>
      <c r="F907"/>
      <c r="G907"/>
      <c r="H907"/>
      <c r="I907"/>
    </row>
    <row r="908" spans="1:9" x14ac:dyDescent="0.25">
      <c r="A908"/>
      <c r="B908"/>
      <c r="C908"/>
      <c r="D908"/>
      <c r="E908"/>
      <c r="F908"/>
      <c r="G908"/>
      <c r="H908"/>
      <c r="I908"/>
    </row>
    <row r="909" spans="1:9" x14ac:dyDescent="0.25">
      <c r="A909"/>
      <c r="B909"/>
      <c r="C909"/>
      <c r="D909"/>
      <c r="E909"/>
      <c r="F909"/>
      <c r="G909"/>
      <c r="H909"/>
      <c r="I909"/>
    </row>
    <row r="910" spans="1:9" x14ac:dyDescent="0.25">
      <c r="A910"/>
      <c r="B910"/>
      <c r="C910"/>
      <c r="D910"/>
      <c r="E910"/>
      <c r="F910"/>
      <c r="G910"/>
      <c r="H910"/>
      <c r="I910"/>
    </row>
    <row r="911" spans="1:9" x14ac:dyDescent="0.25">
      <c r="A911"/>
      <c r="B911"/>
      <c r="C911"/>
      <c r="D911"/>
      <c r="E911"/>
      <c r="F911"/>
      <c r="G911"/>
      <c r="H911"/>
      <c r="I911"/>
    </row>
    <row r="912" spans="1:9" x14ac:dyDescent="0.25">
      <c r="A912"/>
      <c r="B912"/>
      <c r="C912"/>
      <c r="D912"/>
      <c r="E912"/>
      <c r="F912"/>
      <c r="G912"/>
      <c r="H912"/>
      <c r="I912"/>
    </row>
    <row r="913" spans="1:9" x14ac:dyDescent="0.25">
      <c r="A913"/>
      <c r="B913"/>
      <c r="C913"/>
      <c r="D913"/>
      <c r="E913"/>
      <c r="F913"/>
      <c r="G913"/>
      <c r="H913"/>
      <c r="I913"/>
    </row>
    <row r="914" spans="1:9" x14ac:dyDescent="0.25">
      <c r="A914"/>
      <c r="B914"/>
      <c r="C914"/>
      <c r="D914"/>
      <c r="E914"/>
      <c r="F914"/>
      <c r="G914"/>
      <c r="H914"/>
      <c r="I914"/>
    </row>
    <row r="915" spans="1:9" x14ac:dyDescent="0.25">
      <c r="A915"/>
      <c r="B915"/>
      <c r="C915"/>
      <c r="D915"/>
      <c r="E915"/>
      <c r="F915"/>
      <c r="G915"/>
      <c r="H915"/>
      <c r="I915"/>
    </row>
    <row r="916" spans="1:9" x14ac:dyDescent="0.25">
      <c r="A916"/>
      <c r="B916"/>
      <c r="C916"/>
      <c r="D916"/>
      <c r="E916"/>
      <c r="F916"/>
      <c r="G916"/>
      <c r="H916"/>
      <c r="I916"/>
    </row>
    <row r="917" spans="1:9" x14ac:dyDescent="0.25">
      <c r="A917"/>
      <c r="B917"/>
      <c r="C917"/>
      <c r="D917"/>
      <c r="E917"/>
      <c r="F917"/>
      <c r="G917"/>
      <c r="H917"/>
      <c r="I917"/>
    </row>
    <row r="918" spans="1:9" x14ac:dyDescent="0.25">
      <c r="A918"/>
      <c r="B918"/>
      <c r="C918"/>
      <c r="D918"/>
      <c r="E918"/>
      <c r="F918"/>
      <c r="G918"/>
      <c r="H918"/>
      <c r="I918"/>
    </row>
    <row r="919" spans="1:9" x14ac:dyDescent="0.25">
      <c r="A919"/>
      <c r="B919"/>
      <c r="C919"/>
      <c r="D919"/>
      <c r="E919"/>
      <c r="F919"/>
      <c r="G919"/>
      <c r="H919"/>
      <c r="I919"/>
    </row>
    <row r="920" spans="1:9" x14ac:dyDescent="0.25">
      <c r="A920"/>
      <c r="B920"/>
      <c r="C920"/>
      <c r="D920"/>
      <c r="E920"/>
      <c r="F920"/>
      <c r="G920"/>
      <c r="H920"/>
      <c r="I920"/>
    </row>
    <row r="921" spans="1:9" x14ac:dyDescent="0.25">
      <c r="A921"/>
      <c r="B921"/>
      <c r="C921"/>
      <c r="D921"/>
      <c r="E921"/>
      <c r="F921"/>
      <c r="G921"/>
      <c r="H921"/>
      <c r="I921"/>
    </row>
    <row r="922" spans="1:9" x14ac:dyDescent="0.25">
      <c r="A922"/>
      <c r="B922"/>
      <c r="C922"/>
      <c r="D922"/>
      <c r="E922"/>
      <c r="F922"/>
      <c r="G922"/>
      <c r="H922"/>
      <c r="I922"/>
    </row>
    <row r="923" spans="1:9" x14ac:dyDescent="0.25">
      <c r="A923"/>
      <c r="B923"/>
      <c r="C923"/>
      <c r="D923"/>
      <c r="E923"/>
      <c r="F923"/>
      <c r="G923"/>
      <c r="H923"/>
      <c r="I923"/>
    </row>
    <row r="924" spans="1:9" x14ac:dyDescent="0.25">
      <c r="A924"/>
      <c r="B924"/>
      <c r="C924"/>
      <c r="D924"/>
      <c r="E924"/>
      <c r="F924"/>
      <c r="G924"/>
      <c r="H924"/>
      <c r="I924"/>
    </row>
    <row r="925" spans="1:9" x14ac:dyDescent="0.25">
      <c r="A925"/>
      <c r="B925"/>
      <c r="C925"/>
      <c r="D925"/>
      <c r="E925"/>
      <c r="F925"/>
      <c r="G925"/>
      <c r="H925"/>
      <c r="I925"/>
    </row>
    <row r="926" spans="1:9" x14ac:dyDescent="0.25">
      <c r="A926"/>
      <c r="B926"/>
      <c r="C926"/>
      <c r="D926"/>
      <c r="E926"/>
      <c r="F926"/>
      <c r="G926"/>
      <c r="H926"/>
      <c r="I926"/>
    </row>
    <row r="927" spans="1:9" x14ac:dyDescent="0.25">
      <c r="A927"/>
      <c r="B927"/>
      <c r="C927"/>
      <c r="D927"/>
      <c r="E927"/>
      <c r="F927"/>
      <c r="G927"/>
      <c r="H927"/>
      <c r="I927"/>
    </row>
    <row r="928" spans="1:9" x14ac:dyDescent="0.25">
      <c r="A928"/>
      <c r="B928"/>
      <c r="C928"/>
      <c r="D928"/>
      <c r="E928"/>
      <c r="F928"/>
      <c r="G928"/>
      <c r="H928"/>
      <c r="I928"/>
    </row>
    <row r="929" spans="1:9" x14ac:dyDescent="0.25">
      <c r="A929"/>
      <c r="B929"/>
      <c r="C929"/>
      <c r="D929"/>
      <c r="E929"/>
      <c r="F929"/>
      <c r="G929"/>
      <c r="H929"/>
      <c r="I929"/>
    </row>
    <row r="930" spans="1:9" x14ac:dyDescent="0.25">
      <c r="A930"/>
      <c r="B930"/>
      <c r="C930"/>
      <c r="D930"/>
      <c r="E930"/>
      <c r="F930"/>
      <c r="G930"/>
      <c r="H930"/>
      <c r="I930"/>
    </row>
    <row r="931" spans="1:9" x14ac:dyDescent="0.25">
      <c r="A931"/>
      <c r="B931"/>
      <c r="C931"/>
      <c r="D931"/>
      <c r="E931"/>
      <c r="F931"/>
      <c r="G931"/>
      <c r="H931"/>
      <c r="I931"/>
    </row>
    <row r="932" spans="1:9" x14ac:dyDescent="0.25">
      <c r="A932"/>
      <c r="B932"/>
      <c r="C932"/>
      <c r="D932"/>
      <c r="E932"/>
      <c r="F932"/>
      <c r="G932"/>
      <c r="H932"/>
      <c r="I932"/>
    </row>
    <row r="933" spans="1:9" x14ac:dyDescent="0.25">
      <c r="A933"/>
      <c r="B933"/>
      <c r="C933"/>
      <c r="D933"/>
      <c r="E933"/>
      <c r="F933"/>
      <c r="G933"/>
      <c r="H933"/>
      <c r="I933"/>
    </row>
    <row r="934" spans="1:9" x14ac:dyDescent="0.25">
      <c r="A934"/>
      <c r="B934"/>
      <c r="C934"/>
      <c r="D934"/>
      <c r="E934"/>
      <c r="F934"/>
      <c r="G934"/>
      <c r="H934"/>
      <c r="I934"/>
    </row>
    <row r="935" spans="1:9" x14ac:dyDescent="0.25">
      <c r="A935"/>
      <c r="B935"/>
      <c r="C935"/>
      <c r="D935"/>
      <c r="E935"/>
      <c r="F935"/>
      <c r="G935"/>
      <c r="H935"/>
      <c r="I935"/>
    </row>
    <row r="936" spans="1:9" x14ac:dyDescent="0.25">
      <c r="A936"/>
      <c r="B936"/>
      <c r="C936"/>
      <c r="D936"/>
      <c r="E936"/>
      <c r="F936"/>
      <c r="G936"/>
      <c r="H936"/>
      <c r="I936"/>
    </row>
    <row r="937" spans="1:9" x14ac:dyDescent="0.25">
      <c r="A937"/>
      <c r="B937"/>
      <c r="C937"/>
      <c r="D937"/>
      <c r="E937"/>
      <c r="F937"/>
      <c r="G937"/>
      <c r="H937"/>
      <c r="I937"/>
    </row>
    <row r="938" spans="1:9" x14ac:dyDescent="0.25">
      <c r="A938"/>
      <c r="B938"/>
      <c r="C938"/>
      <c r="D938"/>
      <c r="E938"/>
      <c r="F938"/>
      <c r="G938"/>
      <c r="H938"/>
      <c r="I938"/>
    </row>
    <row r="939" spans="1:9" x14ac:dyDescent="0.25">
      <c r="A939"/>
      <c r="B939"/>
      <c r="C939"/>
      <c r="D939"/>
      <c r="E939"/>
      <c r="F939"/>
      <c r="G939"/>
      <c r="H939"/>
      <c r="I939"/>
    </row>
    <row r="940" spans="1:9" x14ac:dyDescent="0.25">
      <c r="A940"/>
      <c r="B940"/>
      <c r="C940"/>
      <c r="D940"/>
      <c r="E940"/>
      <c r="F940"/>
      <c r="G940"/>
      <c r="H940"/>
      <c r="I940"/>
    </row>
    <row r="941" spans="1:9" x14ac:dyDescent="0.25">
      <c r="A941"/>
      <c r="B941"/>
      <c r="C941"/>
      <c r="D941"/>
      <c r="E941"/>
      <c r="F941"/>
      <c r="G941"/>
      <c r="H941"/>
      <c r="I941"/>
    </row>
    <row r="942" spans="1:9" x14ac:dyDescent="0.25">
      <c r="A942"/>
      <c r="B942"/>
      <c r="C942"/>
      <c r="D942"/>
      <c r="E942"/>
      <c r="F942"/>
      <c r="G942"/>
      <c r="H942"/>
      <c r="I942"/>
    </row>
    <row r="943" spans="1:9" x14ac:dyDescent="0.25">
      <c r="A943"/>
      <c r="B943"/>
      <c r="C943"/>
      <c r="D943"/>
      <c r="E943"/>
      <c r="F943"/>
      <c r="G943"/>
      <c r="H943"/>
      <c r="I943"/>
    </row>
    <row r="944" spans="1:9" x14ac:dyDescent="0.25">
      <c r="A944"/>
      <c r="B944"/>
      <c r="C944"/>
      <c r="D944"/>
      <c r="E944"/>
      <c r="F944"/>
      <c r="G944"/>
      <c r="H944"/>
      <c r="I944"/>
    </row>
    <row r="945" spans="1:9" x14ac:dyDescent="0.25">
      <c r="A945"/>
      <c r="B945"/>
      <c r="C945"/>
      <c r="D945"/>
      <c r="E945"/>
      <c r="F945"/>
      <c r="G945"/>
      <c r="H945"/>
      <c r="I945"/>
    </row>
    <row r="946" spans="1:9" x14ac:dyDescent="0.25">
      <c r="A946"/>
      <c r="B946"/>
      <c r="C946"/>
      <c r="D946"/>
      <c r="E946"/>
      <c r="F946"/>
      <c r="G946"/>
      <c r="H946"/>
      <c r="I946"/>
    </row>
    <row r="947" spans="1:9" x14ac:dyDescent="0.25">
      <c r="A947"/>
      <c r="B947"/>
      <c r="C947"/>
      <c r="D947"/>
      <c r="E947"/>
      <c r="F947"/>
      <c r="G947"/>
      <c r="H947"/>
      <c r="I947"/>
    </row>
    <row r="948" spans="1:9" x14ac:dyDescent="0.25">
      <c r="A948"/>
      <c r="B948"/>
      <c r="C948"/>
      <c r="D948"/>
      <c r="E948"/>
      <c r="F948"/>
      <c r="G948"/>
      <c r="H948"/>
      <c r="I948"/>
    </row>
    <row r="949" spans="1:9" x14ac:dyDescent="0.25">
      <c r="A949"/>
      <c r="B949"/>
      <c r="C949"/>
      <c r="D949"/>
      <c r="E949"/>
      <c r="F949"/>
      <c r="G949"/>
      <c r="H949"/>
      <c r="I949"/>
    </row>
    <row r="950" spans="1:9" x14ac:dyDescent="0.25">
      <c r="A950"/>
      <c r="B950"/>
      <c r="C950"/>
      <c r="D950"/>
      <c r="E950"/>
      <c r="F950"/>
      <c r="G950"/>
      <c r="H950"/>
      <c r="I950"/>
    </row>
    <row r="951" spans="1:9" x14ac:dyDescent="0.25">
      <c r="A951"/>
      <c r="B951"/>
      <c r="C951"/>
      <c r="D951"/>
      <c r="E951"/>
      <c r="F951"/>
      <c r="G951"/>
      <c r="H951"/>
      <c r="I951"/>
    </row>
    <row r="952" spans="1:9" x14ac:dyDescent="0.25">
      <c r="A952"/>
      <c r="B952"/>
      <c r="C952"/>
      <c r="D952"/>
      <c r="E952"/>
      <c r="F952"/>
      <c r="G952"/>
      <c r="H952"/>
      <c r="I952"/>
    </row>
    <row r="953" spans="1:9" x14ac:dyDescent="0.25">
      <c r="A953"/>
      <c r="B953"/>
      <c r="C953"/>
      <c r="D953"/>
      <c r="E953"/>
      <c r="F953"/>
      <c r="G953"/>
      <c r="H953"/>
      <c r="I953"/>
    </row>
    <row r="954" spans="1:9" x14ac:dyDescent="0.25">
      <c r="A954"/>
      <c r="B954"/>
      <c r="C954"/>
      <c r="D954"/>
      <c r="E954"/>
      <c r="F954"/>
      <c r="G954"/>
      <c r="H954"/>
      <c r="I954"/>
    </row>
    <row r="955" spans="1:9" x14ac:dyDescent="0.25">
      <c r="A955"/>
      <c r="B955"/>
      <c r="C955"/>
      <c r="D955"/>
      <c r="E955"/>
      <c r="F955"/>
      <c r="G955"/>
      <c r="H955"/>
      <c r="I955"/>
    </row>
    <row r="956" spans="1:9" x14ac:dyDescent="0.25">
      <c r="A956"/>
      <c r="B956"/>
      <c r="C956"/>
      <c r="D956"/>
      <c r="E956"/>
      <c r="F956"/>
      <c r="G956"/>
      <c r="H956"/>
      <c r="I956"/>
    </row>
    <row r="957" spans="1:9" x14ac:dyDescent="0.25">
      <c r="A957"/>
      <c r="B957"/>
      <c r="C957"/>
      <c r="D957"/>
      <c r="E957"/>
      <c r="F957"/>
      <c r="G957"/>
      <c r="H957"/>
      <c r="I957"/>
    </row>
    <row r="958" spans="1:9" x14ac:dyDescent="0.25">
      <c r="A958"/>
      <c r="B958"/>
      <c r="C958"/>
      <c r="D958"/>
      <c r="E958"/>
      <c r="F958"/>
      <c r="G958"/>
      <c r="H958"/>
      <c r="I958"/>
    </row>
    <row r="959" spans="1:9" x14ac:dyDescent="0.25">
      <c r="A959"/>
      <c r="B959"/>
      <c r="C959"/>
      <c r="D959"/>
      <c r="E959"/>
      <c r="F959"/>
      <c r="G959"/>
      <c r="H959"/>
      <c r="I959"/>
    </row>
    <row r="960" spans="1:9" x14ac:dyDescent="0.25">
      <c r="A960"/>
      <c r="B960"/>
      <c r="C960"/>
      <c r="D960"/>
      <c r="E960"/>
      <c r="F960"/>
      <c r="G960"/>
      <c r="H960"/>
      <c r="I960"/>
    </row>
    <row r="961" spans="1:9" x14ac:dyDescent="0.25">
      <c r="A961"/>
      <c r="B961"/>
      <c r="C961"/>
      <c r="D961"/>
      <c r="E961"/>
      <c r="F961"/>
      <c r="G961"/>
      <c r="H961"/>
      <c r="I961"/>
    </row>
    <row r="962" spans="1:9" x14ac:dyDescent="0.25">
      <c r="A962"/>
      <c r="B962"/>
      <c r="C962"/>
      <c r="D962"/>
      <c r="E962"/>
      <c r="F962"/>
      <c r="G962"/>
      <c r="H962"/>
      <c r="I962"/>
    </row>
    <row r="963" spans="1:9" x14ac:dyDescent="0.25">
      <c r="A963"/>
      <c r="B963"/>
      <c r="C963"/>
      <c r="D963"/>
      <c r="E963"/>
      <c r="F963"/>
      <c r="G963"/>
      <c r="H963"/>
      <c r="I963"/>
    </row>
    <row r="964" spans="1:9" x14ac:dyDescent="0.25">
      <c r="A964"/>
      <c r="B964"/>
      <c r="C964"/>
      <c r="D964"/>
      <c r="E964"/>
      <c r="F964"/>
      <c r="G964"/>
      <c r="H964"/>
      <c r="I964"/>
    </row>
    <row r="965" spans="1:9" x14ac:dyDescent="0.25">
      <c r="A965"/>
      <c r="B965"/>
      <c r="C965"/>
      <c r="D965"/>
      <c r="E965"/>
      <c r="F965"/>
      <c r="G965"/>
      <c r="H965"/>
      <c r="I965"/>
    </row>
    <row r="966" spans="1:9" x14ac:dyDescent="0.25">
      <c r="A966"/>
      <c r="B966"/>
      <c r="C966"/>
      <c r="D966"/>
      <c r="E966"/>
      <c r="F966"/>
      <c r="G966"/>
      <c r="H966"/>
      <c r="I966"/>
    </row>
    <row r="967" spans="1:9" x14ac:dyDescent="0.25">
      <c r="A967"/>
      <c r="B967"/>
      <c r="C967"/>
      <c r="D967"/>
      <c r="E967"/>
      <c r="F967"/>
      <c r="G967"/>
      <c r="H967"/>
      <c r="I967"/>
    </row>
    <row r="968" spans="1:9" x14ac:dyDescent="0.25">
      <c r="A968"/>
      <c r="B968"/>
      <c r="C968"/>
      <c r="D968"/>
      <c r="E968"/>
      <c r="F968"/>
      <c r="G968"/>
      <c r="H968"/>
      <c r="I968"/>
    </row>
    <row r="969" spans="1:9" x14ac:dyDescent="0.25">
      <c r="A969"/>
      <c r="B969"/>
      <c r="C969"/>
      <c r="D969"/>
      <c r="E969"/>
      <c r="F969"/>
      <c r="G969"/>
      <c r="H969"/>
      <c r="I969"/>
    </row>
    <row r="970" spans="1:9" x14ac:dyDescent="0.25">
      <c r="A970"/>
      <c r="B970"/>
      <c r="C970"/>
      <c r="D970"/>
      <c r="E970"/>
      <c r="F970"/>
      <c r="G970"/>
      <c r="H970"/>
      <c r="I970"/>
    </row>
    <row r="971" spans="1:9" x14ac:dyDescent="0.25">
      <c r="A971"/>
      <c r="B971"/>
      <c r="C971"/>
      <c r="D971"/>
      <c r="E971"/>
      <c r="F971"/>
      <c r="G971"/>
      <c r="H971"/>
      <c r="I971"/>
    </row>
    <row r="972" spans="1:9" x14ac:dyDescent="0.25">
      <c r="A972"/>
      <c r="B972"/>
      <c r="C972"/>
      <c r="D972"/>
      <c r="E972"/>
      <c r="F972"/>
      <c r="G972"/>
      <c r="H972"/>
      <c r="I972"/>
    </row>
    <row r="973" spans="1:9" x14ac:dyDescent="0.25">
      <c r="A973"/>
      <c r="B973"/>
      <c r="C973"/>
      <c r="D973"/>
      <c r="E973"/>
      <c r="F973"/>
      <c r="G973"/>
      <c r="H973"/>
      <c r="I973"/>
    </row>
    <row r="974" spans="1:9" x14ac:dyDescent="0.25">
      <c r="A974"/>
      <c r="B974"/>
      <c r="C974"/>
      <c r="D974"/>
      <c r="E974"/>
      <c r="F974"/>
      <c r="G974"/>
      <c r="H974"/>
      <c r="I974"/>
    </row>
    <row r="975" spans="1:9" x14ac:dyDescent="0.25">
      <c r="A975"/>
      <c r="B975"/>
      <c r="C975"/>
      <c r="D975"/>
      <c r="E975"/>
      <c r="F975"/>
      <c r="G975"/>
      <c r="H975"/>
      <c r="I975"/>
    </row>
    <row r="976" spans="1:9" x14ac:dyDescent="0.25">
      <c r="A976"/>
      <c r="B976"/>
      <c r="C976"/>
      <c r="D976"/>
      <c r="E976"/>
      <c r="F976"/>
      <c r="G976"/>
      <c r="H976"/>
      <c r="I976"/>
    </row>
    <row r="977" spans="1:9" x14ac:dyDescent="0.25">
      <c r="A977"/>
      <c r="B977"/>
      <c r="C977"/>
      <c r="D977"/>
      <c r="E977"/>
      <c r="F977"/>
      <c r="G977"/>
      <c r="H977"/>
      <c r="I977"/>
    </row>
    <row r="978" spans="1:9" x14ac:dyDescent="0.25">
      <c r="A978"/>
      <c r="B978"/>
      <c r="C978"/>
      <c r="D978"/>
      <c r="E978"/>
      <c r="F978"/>
      <c r="G978"/>
      <c r="H978"/>
      <c r="I978"/>
    </row>
    <row r="979" spans="1:9" x14ac:dyDescent="0.25">
      <c r="A979"/>
      <c r="B979"/>
      <c r="C979"/>
      <c r="D979"/>
      <c r="E979"/>
      <c r="F979"/>
      <c r="G979"/>
      <c r="H979"/>
      <c r="I979"/>
    </row>
    <row r="980" spans="1:9" x14ac:dyDescent="0.25">
      <c r="A980"/>
      <c r="B980"/>
      <c r="C980"/>
      <c r="D980"/>
      <c r="E980"/>
      <c r="F980"/>
      <c r="G980"/>
      <c r="H980"/>
      <c r="I980"/>
    </row>
    <row r="981" spans="1:9" x14ac:dyDescent="0.25">
      <c r="A981"/>
      <c r="B981"/>
      <c r="C981"/>
      <c r="D981"/>
      <c r="E981"/>
      <c r="F981"/>
      <c r="G981"/>
      <c r="H981"/>
      <c r="I981"/>
    </row>
    <row r="982" spans="1:9" x14ac:dyDescent="0.25">
      <c r="A982"/>
      <c r="B982"/>
      <c r="C982"/>
      <c r="D982"/>
      <c r="E982"/>
      <c r="F982"/>
      <c r="G982"/>
      <c r="H982"/>
      <c r="I982"/>
    </row>
    <row r="983" spans="1:9" x14ac:dyDescent="0.25">
      <c r="A983"/>
      <c r="B983"/>
      <c r="C983"/>
      <c r="D983"/>
      <c r="E983"/>
      <c r="F983"/>
      <c r="G983"/>
      <c r="H983"/>
      <c r="I983"/>
    </row>
    <row r="984" spans="1:9" x14ac:dyDescent="0.25">
      <c r="A984"/>
      <c r="B984"/>
      <c r="C984"/>
      <c r="D984"/>
      <c r="E984"/>
      <c r="F984"/>
      <c r="G984"/>
      <c r="H984"/>
      <c r="I984"/>
    </row>
    <row r="985" spans="1:9" x14ac:dyDescent="0.25">
      <c r="A985"/>
      <c r="B985"/>
      <c r="C985"/>
      <c r="D985"/>
      <c r="E985"/>
      <c r="F985"/>
      <c r="G985"/>
      <c r="H985"/>
      <c r="I985"/>
    </row>
    <row r="986" spans="1:9" x14ac:dyDescent="0.25">
      <c r="A986"/>
      <c r="B986"/>
      <c r="C986"/>
      <c r="D986"/>
      <c r="E986"/>
      <c r="F986"/>
      <c r="G986"/>
      <c r="H986"/>
      <c r="I986"/>
    </row>
    <row r="987" spans="1:9" x14ac:dyDescent="0.25">
      <c r="A987"/>
      <c r="B987"/>
      <c r="C987"/>
      <c r="D987"/>
      <c r="E987"/>
      <c r="F987"/>
      <c r="G987"/>
      <c r="H987"/>
      <c r="I987"/>
    </row>
    <row r="988" spans="1:9" x14ac:dyDescent="0.25">
      <c r="A988"/>
      <c r="B988"/>
      <c r="C988"/>
      <c r="D988"/>
      <c r="E988"/>
      <c r="F988"/>
      <c r="G988"/>
      <c r="H988"/>
      <c r="I988"/>
    </row>
    <row r="989" spans="1:9" x14ac:dyDescent="0.25">
      <c r="A989"/>
      <c r="B989"/>
      <c r="C989"/>
      <c r="D989"/>
      <c r="E989"/>
      <c r="F989"/>
      <c r="G989"/>
      <c r="H989"/>
      <c r="I989"/>
    </row>
    <row r="990" spans="1:9" x14ac:dyDescent="0.25">
      <c r="A990"/>
      <c r="B990"/>
      <c r="C990"/>
      <c r="D990"/>
      <c r="E990"/>
      <c r="F990"/>
      <c r="G990"/>
      <c r="H990"/>
      <c r="I990"/>
    </row>
    <row r="991" spans="1:9" x14ac:dyDescent="0.25">
      <c r="A991"/>
      <c r="B991"/>
      <c r="C991"/>
      <c r="D991"/>
      <c r="E991"/>
      <c r="F991"/>
      <c r="G991"/>
      <c r="H991"/>
      <c r="I991"/>
    </row>
    <row r="992" spans="1:9" x14ac:dyDescent="0.25">
      <c r="A992"/>
      <c r="B992"/>
      <c r="C992"/>
      <c r="D992"/>
      <c r="E992"/>
      <c r="F992"/>
      <c r="G992"/>
      <c r="H992"/>
      <c r="I992"/>
    </row>
    <row r="993" spans="1:9" x14ac:dyDescent="0.25">
      <c r="A993"/>
      <c r="B993"/>
      <c r="C993"/>
      <c r="D993"/>
      <c r="E993"/>
      <c r="F993"/>
      <c r="G993"/>
      <c r="H993"/>
      <c r="I993"/>
    </row>
    <row r="994" spans="1:9" x14ac:dyDescent="0.25">
      <c r="A994"/>
      <c r="B994"/>
      <c r="C994"/>
      <c r="D994"/>
      <c r="E994"/>
      <c r="F994"/>
      <c r="G994"/>
      <c r="H994"/>
      <c r="I994"/>
    </row>
    <row r="995" spans="1:9" x14ac:dyDescent="0.25">
      <c r="A995"/>
      <c r="B995"/>
      <c r="C995"/>
      <c r="D995"/>
      <c r="E995"/>
      <c r="F995"/>
      <c r="G995"/>
      <c r="H995"/>
      <c r="I995"/>
    </row>
    <row r="996" spans="1:9" x14ac:dyDescent="0.25">
      <c r="A996"/>
      <c r="B996"/>
      <c r="C996"/>
      <c r="D996"/>
      <c r="E996"/>
      <c r="F996"/>
      <c r="G996"/>
      <c r="H996"/>
      <c r="I996"/>
    </row>
    <row r="997" spans="1:9" x14ac:dyDescent="0.25">
      <c r="A997"/>
      <c r="B997"/>
      <c r="C997"/>
      <c r="D997"/>
      <c r="E997"/>
      <c r="F997"/>
      <c r="G997"/>
      <c r="H997"/>
      <c r="I997"/>
    </row>
    <row r="998" spans="1:9" x14ac:dyDescent="0.25">
      <c r="A998"/>
      <c r="B998"/>
      <c r="C998"/>
      <c r="D998"/>
      <c r="E998"/>
      <c r="F998"/>
      <c r="G998"/>
      <c r="H998"/>
      <c r="I998"/>
    </row>
    <row r="999" spans="1:9" x14ac:dyDescent="0.25">
      <c r="A999"/>
      <c r="B999"/>
      <c r="C999"/>
      <c r="D999"/>
      <c r="E999"/>
      <c r="F999"/>
      <c r="G999"/>
      <c r="H999"/>
      <c r="I999"/>
    </row>
    <row r="1000" spans="1:9" x14ac:dyDescent="0.25">
      <c r="A1000"/>
      <c r="B1000"/>
      <c r="C1000"/>
      <c r="D1000"/>
      <c r="E1000"/>
      <c r="F1000"/>
      <c r="G1000"/>
      <c r="H1000"/>
      <c r="I1000"/>
    </row>
    <row r="1001" spans="1:9" x14ac:dyDescent="0.25">
      <c r="A1001"/>
      <c r="B1001"/>
      <c r="C1001"/>
      <c r="D1001"/>
      <c r="E1001"/>
      <c r="F1001"/>
      <c r="G1001"/>
      <c r="H1001"/>
      <c r="I1001"/>
    </row>
    <row r="1002" spans="1:9" x14ac:dyDescent="0.25">
      <c r="A1002"/>
      <c r="B1002"/>
      <c r="C1002"/>
      <c r="D1002"/>
      <c r="E1002"/>
      <c r="F1002"/>
      <c r="G1002"/>
      <c r="H1002"/>
      <c r="I1002"/>
    </row>
    <row r="1003" spans="1:9" x14ac:dyDescent="0.25">
      <c r="A1003"/>
      <c r="B1003"/>
      <c r="C1003"/>
      <c r="D1003"/>
      <c r="E1003"/>
      <c r="F1003"/>
      <c r="G1003"/>
      <c r="H1003"/>
      <c r="I1003"/>
    </row>
    <row r="1004" spans="1:9" x14ac:dyDescent="0.25">
      <c r="A1004"/>
      <c r="B1004"/>
      <c r="C1004"/>
      <c r="D1004"/>
      <c r="E1004"/>
      <c r="F1004"/>
      <c r="G1004"/>
      <c r="H1004"/>
      <c r="I1004"/>
    </row>
    <row r="1005" spans="1:9" x14ac:dyDescent="0.25">
      <c r="A1005"/>
      <c r="B1005"/>
      <c r="C1005"/>
      <c r="D1005"/>
      <c r="E1005"/>
      <c r="F1005"/>
      <c r="G1005"/>
      <c r="H1005"/>
      <c r="I1005"/>
    </row>
    <row r="1006" spans="1:9" x14ac:dyDescent="0.25">
      <c r="A1006"/>
      <c r="B1006"/>
      <c r="C1006"/>
      <c r="D1006"/>
      <c r="E1006"/>
      <c r="F1006"/>
      <c r="G1006"/>
      <c r="H1006"/>
      <c r="I1006"/>
    </row>
    <row r="1007" spans="1:9" x14ac:dyDescent="0.25">
      <c r="A1007"/>
      <c r="B1007"/>
      <c r="C1007"/>
      <c r="D1007"/>
      <c r="E1007"/>
      <c r="F1007"/>
      <c r="G1007"/>
      <c r="H1007"/>
      <c r="I1007"/>
    </row>
    <row r="1008" spans="1:9" x14ac:dyDescent="0.25">
      <c r="A1008"/>
      <c r="B1008"/>
      <c r="C1008"/>
      <c r="D1008"/>
      <c r="E1008"/>
      <c r="F1008"/>
      <c r="G1008"/>
      <c r="H1008"/>
      <c r="I1008"/>
    </row>
    <row r="1009" spans="1:9" x14ac:dyDescent="0.25">
      <c r="A1009"/>
      <c r="B1009"/>
      <c r="C1009"/>
      <c r="D1009"/>
      <c r="E1009"/>
      <c r="F1009"/>
      <c r="G1009"/>
      <c r="H1009"/>
      <c r="I1009"/>
    </row>
    <row r="1010" spans="1:9" x14ac:dyDescent="0.25">
      <c r="A1010"/>
      <c r="B1010"/>
      <c r="C1010"/>
      <c r="D1010"/>
      <c r="E1010"/>
      <c r="F1010"/>
      <c r="G1010"/>
      <c r="H1010"/>
      <c r="I1010"/>
    </row>
    <row r="1011" spans="1:9" x14ac:dyDescent="0.25">
      <c r="A1011"/>
      <c r="B1011"/>
      <c r="C1011"/>
      <c r="D1011"/>
      <c r="E1011"/>
      <c r="F1011"/>
      <c r="G1011"/>
      <c r="H1011"/>
      <c r="I1011"/>
    </row>
    <row r="1012" spans="1:9" x14ac:dyDescent="0.25">
      <c r="A1012"/>
      <c r="B1012"/>
      <c r="C1012"/>
      <c r="D1012"/>
      <c r="E1012"/>
      <c r="F1012"/>
      <c r="G1012"/>
      <c r="H1012"/>
      <c r="I1012"/>
    </row>
    <row r="1013" spans="1:9" x14ac:dyDescent="0.25">
      <c r="A1013"/>
      <c r="B1013"/>
      <c r="C1013"/>
      <c r="D1013"/>
      <c r="E1013"/>
      <c r="F1013"/>
      <c r="G1013"/>
      <c r="H1013"/>
      <c r="I1013"/>
    </row>
    <row r="1014" spans="1:9" x14ac:dyDescent="0.25">
      <c r="A1014"/>
      <c r="B1014"/>
      <c r="C1014"/>
      <c r="D1014"/>
      <c r="E1014"/>
      <c r="F1014"/>
      <c r="G1014"/>
      <c r="H1014"/>
      <c r="I1014"/>
    </row>
    <row r="1015" spans="1:9" x14ac:dyDescent="0.25">
      <c r="A1015"/>
      <c r="B1015"/>
      <c r="C1015"/>
      <c r="D1015"/>
      <c r="E1015"/>
      <c r="F1015"/>
      <c r="G1015"/>
      <c r="H1015"/>
      <c r="I1015"/>
    </row>
    <row r="1016" spans="1:9" x14ac:dyDescent="0.25">
      <c r="A1016"/>
      <c r="B1016"/>
      <c r="C1016"/>
      <c r="D1016"/>
      <c r="E1016"/>
      <c r="F1016"/>
      <c r="G1016"/>
      <c r="H1016"/>
      <c r="I1016"/>
    </row>
    <row r="1017" spans="1:9" x14ac:dyDescent="0.25">
      <c r="A1017"/>
      <c r="B1017"/>
      <c r="C1017"/>
      <c r="D1017"/>
      <c r="E1017"/>
      <c r="F1017"/>
      <c r="G1017"/>
      <c r="H1017"/>
      <c r="I1017"/>
    </row>
    <row r="1018" spans="1:9" x14ac:dyDescent="0.25">
      <c r="A1018"/>
      <c r="B1018"/>
      <c r="C1018"/>
      <c r="D1018"/>
      <c r="E1018"/>
      <c r="F1018"/>
      <c r="G1018"/>
      <c r="H1018"/>
      <c r="I1018"/>
    </row>
    <row r="1019" spans="1:9" x14ac:dyDescent="0.25">
      <c r="A1019"/>
      <c r="B1019"/>
      <c r="C1019"/>
      <c r="D1019"/>
      <c r="E1019"/>
      <c r="F1019"/>
      <c r="G1019"/>
      <c r="H1019"/>
      <c r="I1019"/>
    </row>
    <row r="1020" spans="1:9" x14ac:dyDescent="0.25">
      <c r="A1020"/>
      <c r="B1020"/>
      <c r="C1020"/>
      <c r="D1020"/>
      <c r="E1020"/>
      <c r="F1020"/>
      <c r="G1020"/>
      <c r="H1020"/>
      <c r="I1020"/>
    </row>
    <row r="1021" spans="1:9" x14ac:dyDescent="0.25">
      <c r="A1021"/>
      <c r="B1021"/>
      <c r="C1021"/>
      <c r="D1021"/>
      <c r="E1021"/>
      <c r="F1021"/>
      <c r="G1021"/>
      <c r="H1021"/>
      <c r="I1021"/>
    </row>
    <row r="1022" spans="1:9" x14ac:dyDescent="0.25">
      <c r="A1022"/>
      <c r="B1022"/>
      <c r="C1022"/>
      <c r="D1022"/>
      <c r="E1022"/>
      <c r="F1022"/>
      <c r="G1022"/>
      <c r="H1022"/>
      <c r="I1022"/>
    </row>
    <row r="1023" spans="1:9" x14ac:dyDescent="0.25">
      <c r="A1023"/>
      <c r="B1023"/>
      <c r="C1023"/>
      <c r="D1023"/>
      <c r="E1023"/>
      <c r="F1023"/>
      <c r="G1023"/>
      <c r="H1023"/>
      <c r="I1023"/>
    </row>
    <row r="1024" spans="1:9" x14ac:dyDescent="0.25">
      <c r="A1024"/>
      <c r="B1024"/>
      <c r="C1024"/>
      <c r="D1024"/>
      <c r="E1024"/>
      <c r="F1024"/>
      <c r="G1024"/>
      <c r="H1024"/>
      <c r="I1024"/>
    </row>
    <row r="1025" spans="1:9" x14ac:dyDescent="0.25">
      <c r="A1025"/>
      <c r="B1025"/>
      <c r="C1025"/>
      <c r="D1025"/>
      <c r="E1025"/>
      <c r="F1025"/>
      <c r="G1025"/>
      <c r="H1025"/>
      <c r="I1025"/>
    </row>
    <row r="1026" spans="1:9" x14ac:dyDescent="0.25">
      <c r="A1026"/>
      <c r="B1026"/>
      <c r="C1026"/>
      <c r="D1026"/>
      <c r="E1026"/>
      <c r="F1026"/>
      <c r="G1026"/>
      <c r="H1026"/>
      <c r="I1026"/>
    </row>
    <row r="1027" spans="1:9" x14ac:dyDescent="0.25">
      <c r="A1027"/>
      <c r="B1027"/>
      <c r="C1027"/>
      <c r="D1027"/>
      <c r="E1027"/>
      <c r="F1027"/>
      <c r="G1027"/>
      <c r="H1027"/>
      <c r="I1027"/>
    </row>
    <row r="1028" spans="1:9" x14ac:dyDescent="0.25">
      <c r="A1028"/>
      <c r="B1028"/>
      <c r="C1028"/>
      <c r="D1028"/>
      <c r="E1028"/>
      <c r="F1028"/>
      <c r="G1028"/>
      <c r="H1028"/>
      <c r="I1028"/>
    </row>
    <row r="1029" spans="1:9" x14ac:dyDescent="0.25">
      <c r="A1029"/>
      <c r="B1029"/>
      <c r="C1029"/>
      <c r="D1029"/>
      <c r="E1029"/>
      <c r="F1029"/>
      <c r="G1029"/>
      <c r="H1029"/>
      <c r="I1029"/>
    </row>
    <row r="1030" spans="1:9" x14ac:dyDescent="0.25">
      <c r="A1030"/>
      <c r="B1030"/>
      <c r="C1030"/>
      <c r="D1030"/>
      <c r="E1030"/>
      <c r="F1030"/>
      <c r="G1030"/>
      <c r="H1030"/>
      <c r="I1030"/>
    </row>
    <row r="1031" spans="1:9" x14ac:dyDescent="0.25">
      <c r="A1031"/>
      <c r="B1031"/>
      <c r="C1031"/>
      <c r="D1031"/>
      <c r="E1031"/>
      <c r="F1031"/>
      <c r="G1031"/>
      <c r="H1031"/>
      <c r="I1031"/>
    </row>
    <row r="1032" spans="1:9" x14ac:dyDescent="0.25">
      <c r="A1032"/>
      <c r="B1032"/>
      <c r="C1032"/>
      <c r="D1032"/>
      <c r="E1032"/>
      <c r="F1032"/>
      <c r="G1032"/>
      <c r="H1032"/>
      <c r="I1032"/>
    </row>
    <row r="1033" spans="1:9" x14ac:dyDescent="0.25">
      <c r="A1033"/>
      <c r="B1033"/>
      <c r="C1033"/>
      <c r="D1033"/>
      <c r="E1033"/>
      <c r="F1033"/>
      <c r="G1033"/>
      <c r="H1033"/>
      <c r="I1033"/>
    </row>
    <row r="1034" spans="1:9" x14ac:dyDescent="0.25">
      <c r="A1034"/>
      <c r="B1034"/>
      <c r="C1034"/>
      <c r="D1034"/>
      <c r="E1034"/>
      <c r="F1034"/>
      <c r="G1034"/>
      <c r="H1034"/>
      <c r="I1034"/>
    </row>
    <row r="1035" spans="1:9" x14ac:dyDescent="0.25">
      <c r="A1035"/>
      <c r="B1035"/>
      <c r="C1035"/>
      <c r="D1035"/>
      <c r="E1035"/>
      <c r="F1035"/>
      <c r="G1035"/>
      <c r="H1035"/>
      <c r="I1035"/>
    </row>
    <row r="1036" spans="1:9" x14ac:dyDescent="0.25">
      <c r="A1036"/>
      <c r="B1036"/>
      <c r="C1036"/>
      <c r="D1036"/>
      <c r="E1036"/>
      <c r="F1036"/>
      <c r="G1036"/>
      <c r="H1036"/>
      <c r="I1036"/>
    </row>
    <row r="1037" spans="1:9" x14ac:dyDescent="0.25">
      <c r="A1037"/>
      <c r="B1037"/>
      <c r="C1037"/>
      <c r="D1037"/>
      <c r="E1037"/>
      <c r="F1037"/>
      <c r="G1037"/>
      <c r="H1037"/>
      <c r="I1037"/>
    </row>
    <row r="1038" spans="1:9" x14ac:dyDescent="0.25">
      <c r="A1038"/>
      <c r="B1038"/>
      <c r="C1038"/>
      <c r="D1038"/>
      <c r="E1038"/>
      <c r="F1038"/>
      <c r="G1038"/>
      <c r="H1038"/>
      <c r="I1038"/>
    </row>
    <row r="1039" spans="1:9" x14ac:dyDescent="0.25">
      <c r="A1039"/>
      <c r="B1039"/>
      <c r="C1039"/>
      <c r="D1039"/>
      <c r="E1039"/>
      <c r="F1039"/>
      <c r="G1039"/>
      <c r="H1039"/>
      <c r="I1039"/>
    </row>
    <row r="1040" spans="1:9" x14ac:dyDescent="0.25">
      <c r="A1040"/>
      <c r="B1040"/>
      <c r="C1040"/>
      <c r="D1040"/>
      <c r="E1040"/>
      <c r="F1040"/>
      <c r="G1040"/>
      <c r="H1040"/>
      <c r="I1040"/>
    </row>
    <row r="1041" spans="1:9" x14ac:dyDescent="0.25">
      <c r="A1041"/>
      <c r="B1041"/>
      <c r="C1041"/>
      <c r="D1041"/>
      <c r="E1041"/>
      <c r="F1041"/>
      <c r="G1041"/>
      <c r="H1041"/>
      <c r="I1041"/>
    </row>
    <row r="1042" spans="1:9" x14ac:dyDescent="0.25">
      <c r="E1042" s="120"/>
      <c r="F1042" s="120"/>
      <c r="H1042" s="120"/>
    </row>
    <row r="1043" spans="1:9" x14ac:dyDescent="0.25">
      <c r="E1043" s="120"/>
      <c r="F1043" s="120"/>
      <c r="H1043" s="120"/>
    </row>
    <row r="1044" spans="1:9" x14ac:dyDescent="0.25">
      <c r="E1044" s="120"/>
      <c r="F1044" s="120"/>
      <c r="H1044" s="120"/>
    </row>
    <row r="1045" spans="1:9" x14ac:dyDescent="0.25">
      <c r="E1045" s="120"/>
      <c r="F1045" s="120"/>
      <c r="H1045" s="120"/>
    </row>
    <row r="1048" spans="1:9" x14ac:dyDescent="0.25">
      <c r="B1048" s="120"/>
      <c r="E1048" s="120"/>
      <c r="F1048" s="120"/>
      <c r="H1048" s="120"/>
    </row>
    <row r="1049" spans="1:9" x14ac:dyDescent="0.25">
      <c r="B1049" s="120"/>
      <c r="E1049" s="120"/>
      <c r="F1049" s="120"/>
      <c r="H1049" s="120"/>
    </row>
    <row r="1050" spans="1:9" x14ac:dyDescent="0.25">
      <c r="B1050" s="120"/>
      <c r="C1050" s="149"/>
      <c r="D1050" s="120"/>
      <c r="E1050" s="120"/>
      <c r="F1050" s="120"/>
      <c r="G1050" s="120"/>
      <c r="H1050" s="120"/>
    </row>
    <row r="1051" spans="1:9" x14ac:dyDescent="0.25">
      <c r="B1051" s="120"/>
      <c r="C1051" s="149"/>
      <c r="D1051" s="120"/>
      <c r="E1051" s="120"/>
      <c r="F1051" s="120"/>
      <c r="G1051" s="120"/>
      <c r="H1051" s="120"/>
    </row>
  </sheetData>
  <phoneticPr fontId="2" type="noConversion"/>
  <conditionalFormatting sqref="C2:C632">
    <cfRule type="expression" dxfId="10" priority="2">
      <formula>COUNTIFS($A$2:$A$1000,A3,$C$2:$C$1000,C3)&gt;1</formula>
    </cfRule>
    <cfRule type="cellIs" dxfId="9" priority="3" operator="equal">
      <formula>4</formula>
    </cfRule>
  </conditionalFormatting>
  <conditionalFormatting sqref="C2:C1000">
    <cfRule type="cellIs" dxfId="8" priority="1" operator="lessThan">
      <formula>1</formula>
    </cfRule>
  </conditionalFormatting>
  <conditionalFormatting sqref="M12:M520">
    <cfRule type="cellIs" dxfId="7" priority="6" operator="lessThan">
      <formula>1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45"/>
  <sheetViews>
    <sheetView topLeftCell="A121" workbookViewId="0">
      <selection activeCell="E126" sqref="E126:G145"/>
    </sheetView>
  </sheetViews>
  <sheetFormatPr defaultRowHeight="15" x14ac:dyDescent="0.25"/>
  <cols>
    <col min="1" max="1" width="14.28515625" style="1" bestFit="1" customWidth="1"/>
    <col min="2" max="2" width="11.7109375" style="2" bestFit="1" customWidth="1"/>
    <col min="3" max="7" width="30.7109375" customWidth="1"/>
  </cols>
  <sheetData>
    <row r="1" spans="1:7" x14ac:dyDescent="0.25">
      <c r="A1" s="1" t="s">
        <v>1</v>
      </c>
      <c r="B1" s="2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</row>
    <row r="2" spans="1:7" x14ac:dyDescent="0.25">
      <c r="A2" s="1">
        <v>46068</v>
      </c>
      <c r="C2" s="31" t="s">
        <v>11</v>
      </c>
      <c r="D2" s="31" t="s">
        <v>11</v>
      </c>
      <c r="E2" s="31" t="s">
        <v>11</v>
      </c>
      <c r="F2" s="31" t="s">
        <v>11</v>
      </c>
      <c r="G2" s="31" t="s">
        <v>11</v>
      </c>
    </row>
    <row r="3" spans="1:7" x14ac:dyDescent="0.25">
      <c r="A3" s="1">
        <v>46069</v>
      </c>
      <c r="B3" s="2">
        <f>WEEKDAY(Tbl_Voormiddag[[#This Row],[Datum]],11)</f>
        <v>1</v>
      </c>
      <c r="C3" s="30" t="s">
        <v>10</v>
      </c>
      <c r="D3" s="30" t="s">
        <v>10</v>
      </c>
      <c r="E3" s="30" t="s">
        <v>10</v>
      </c>
      <c r="F3" s="30" t="s">
        <v>10</v>
      </c>
      <c r="G3" s="30" t="s">
        <v>10</v>
      </c>
    </row>
    <row r="4" spans="1:7" x14ac:dyDescent="0.25">
      <c r="A4" s="1">
        <v>46075</v>
      </c>
      <c r="C4" s="30" t="s">
        <v>11</v>
      </c>
      <c r="D4" s="30" t="s">
        <v>11</v>
      </c>
      <c r="E4" s="30" t="s">
        <v>11</v>
      </c>
      <c r="F4" s="30" t="s">
        <v>11</v>
      </c>
      <c r="G4" s="30" t="s">
        <v>11</v>
      </c>
    </row>
    <row r="5" spans="1:7" x14ac:dyDescent="0.25">
      <c r="A5" s="1">
        <v>46076</v>
      </c>
      <c r="B5" s="2">
        <f>WEEKDAY(Tbl_Voormiddag[[#This Row],[Datum]],11)</f>
        <v>1</v>
      </c>
      <c r="C5" s="30" t="s">
        <v>10</v>
      </c>
      <c r="D5" s="30" t="s">
        <v>10</v>
      </c>
      <c r="E5" s="30" t="s">
        <v>10</v>
      </c>
      <c r="F5" s="30" t="s">
        <v>10</v>
      </c>
      <c r="G5" s="30" t="s">
        <v>10</v>
      </c>
    </row>
    <row r="6" spans="1:7" x14ac:dyDescent="0.25">
      <c r="A6" s="1">
        <v>46080</v>
      </c>
      <c r="B6" s="2">
        <f>WEEKDAY(Tbl_Voormiddag[[#This Row],[Datum]],11)</f>
        <v>5</v>
      </c>
      <c r="E6" t="s">
        <v>213</v>
      </c>
      <c r="F6" t="s">
        <v>213</v>
      </c>
      <c r="G6" t="s">
        <v>213</v>
      </c>
    </row>
    <row r="7" spans="1:7" x14ac:dyDescent="0.25">
      <c r="A7" s="1">
        <v>46082</v>
      </c>
      <c r="C7" s="31" t="s">
        <v>11</v>
      </c>
      <c r="D7" s="31" t="s">
        <v>11</v>
      </c>
      <c r="E7" s="31" t="s">
        <v>11</v>
      </c>
      <c r="F7" s="31" t="s">
        <v>11</v>
      </c>
      <c r="G7" s="31" t="s">
        <v>11</v>
      </c>
    </row>
    <row r="8" spans="1:7" x14ac:dyDescent="0.25">
      <c r="A8" s="1">
        <v>46083</v>
      </c>
      <c r="B8" s="2">
        <f>WEEKDAY(Tbl_Voormiddag[[#This Row],[Datum]],11)</f>
        <v>1</v>
      </c>
      <c r="C8" s="30" t="s">
        <v>10</v>
      </c>
      <c r="D8" s="30" t="s">
        <v>10</v>
      </c>
      <c r="E8" s="30" t="s">
        <v>10</v>
      </c>
      <c r="F8" s="30" t="s">
        <v>10</v>
      </c>
      <c r="G8" s="30" t="s">
        <v>10</v>
      </c>
    </row>
    <row r="9" spans="1:7" x14ac:dyDescent="0.25">
      <c r="A9" s="1">
        <v>46089</v>
      </c>
      <c r="C9" s="30" t="s">
        <v>11</v>
      </c>
      <c r="D9" s="30" t="s">
        <v>11</v>
      </c>
      <c r="E9" s="30" t="s">
        <v>11</v>
      </c>
      <c r="F9" s="30" t="s">
        <v>11</v>
      </c>
      <c r="G9" s="30" t="s">
        <v>11</v>
      </c>
    </row>
    <row r="10" spans="1:7" x14ac:dyDescent="0.25">
      <c r="A10" s="1">
        <v>46090</v>
      </c>
      <c r="B10" s="2">
        <f>WEEKDAY(Tbl_Voormiddag[[#This Row],[Datum]],11)</f>
        <v>1</v>
      </c>
      <c r="C10" s="30" t="s">
        <v>10</v>
      </c>
      <c r="D10" s="30" t="s">
        <v>10</v>
      </c>
      <c r="E10" s="30" t="s">
        <v>10</v>
      </c>
      <c r="F10" s="30" t="s">
        <v>10</v>
      </c>
      <c r="G10" s="30" t="s">
        <v>10</v>
      </c>
    </row>
    <row r="11" spans="1:7" x14ac:dyDescent="0.25">
      <c r="A11" s="1">
        <v>46094</v>
      </c>
      <c r="B11" s="2">
        <f>WEEKDAY(Tbl_Voormiddag[[#This Row],[Datum]],11)</f>
        <v>5</v>
      </c>
      <c r="E11" t="s">
        <v>213</v>
      </c>
      <c r="F11" t="s">
        <v>213</v>
      </c>
      <c r="G11" t="s">
        <v>213</v>
      </c>
    </row>
    <row r="12" spans="1:7" x14ac:dyDescent="0.25">
      <c r="A12" s="1">
        <v>46096</v>
      </c>
      <c r="C12" s="31" t="s">
        <v>11</v>
      </c>
      <c r="D12" s="31" t="s">
        <v>11</v>
      </c>
      <c r="E12" s="31" t="s">
        <v>11</v>
      </c>
      <c r="F12" s="31" t="s">
        <v>11</v>
      </c>
      <c r="G12" s="31" t="s">
        <v>11</v>
      </c>
    </row>
    <row r="13" spans="1:7" x14ac:dyDescent="0.25">
      <c r="A13" s="1">
        <v>46097</v>
      </c>
      <c r="B13" s="2">
        <f>WEEKDAY(Tbl_Voormiddag[[#This Row],[Datum]],11)</f>
        <v>1</v>
      </c>
      <c r="C13" s="30" t="s">
        <v>10</v>
      </c>
      <c r="D13" s="30" t="s">
        <v>10</v>
      </c>
      <c r="E13" s="30" t="s">
        <v>10</v>
      </c>
      <c r="F13" s="30" t="s">
        <v>10</v>
      </c>
      <c r="G13" s="30" t="s">
        <v>10</v>
      </c>
    </row>
    <row r="14" spans="1:7" x14ac:dyDescent="0.25">
      <c r="A14" s="1">
        <v>46103</v>
      </c>
      <c r="C14" s="30" t="s">
        <v>11</v>
      </c>
      <c r="D14" s="30" t="s">
        <v>11</v>
      </c>
      <c r="E14" s="30" t="s">
        <v>11</v>
      </c>
      <c r="F14" s="30" t="s">
        <v>11</v>
      </c>
      <c r="G14" s="30" t="s">
        <v>11</v>
      </c>
    </row>
    <row r="15" spans="1:7" x14ac:dyDescent="0.25">
      <c r="A15" s="1">
        <v>46104</v>
      </c>
      <c r="B15" s="2">
        <f>WEEKDAY(Tbl_Voormiddag[[#This Row],[Datum]],11)</f>
        <v>1</v>
      </c>
      <c r="C15" s="30" t="s">
        <v>10</v>
      </c>
      <c r="D15" s="30" t="s">
        <v>10</v>
      </c>
      <c r="E15" s="30" t="s">
        <v>10</v>
      </c>
      <c r="F15" s="30" t="s">
        <v>10</v>
      </c>
      <c r="G15" s="30" t="s">
        <v>10</v>
      </c>
    </row>
    <row r="16" spans="1:7" x14ac:dyDescent="0.25">
      <c r="A16" s="1">
        <v>46108</v>
      </c>
      <c r="B16" s="2">
        <f>WEEKDAY(Tbl_Voormiddag[[#This Row],[Datum]],11)</f>
        <v>5</v>
      </c>
      <c r="E16" t="s">
        <v>213</v>
      </c>
      <c r="F16" t="s">
        <v>213</v>
      </c>
      <c r="G16" t="s">
        <v>213</v>
      </c>
    </row>
    <row r="17" spans="1:7" x14ac:dyDescent="0.25">
      <c r="A17" s="1">
        <v>46109</v>
      </c>
      <c r="B17" s="2">
        <f>WEEKDAY(Tbl_Voormiddag[[#This Row],[Datum]],11)</f>
        <v>6</v>
      </c>
      <c r="C17" s="3" t="s">
        <v>215</v>
      </c>
      <c r="D17" s="3" t="s">
        <v>215</v>
      </c>
      <c r="E17" s="3" t="s">
        <v>215</v>
      </c>
      <c r="F17" s="3" t="s">
        <v>215</v>
      </c>
      <c r="G17" t="s">
        <v>215</v>
      </c>
    </row>
    <row r="18" spans="1:7" x14ac:dyDescent="0.25">
      <c r="A18" s="1">
        <v>46110</v>
      </c>
      <c r="C18" s="31" t="s">
        <v>11</v>
      </c>
      <c r="D18" s="31" t="s">
        <v>11</v>
      </c>
      <c r="E18" s="31" t="s">
        <v>11</v>
      </c>
      <c r="F18" s="31" t="s">
        <v>11</v>
      </c>
      <c r="G18" s="31" t="s">
        <v>11</v>
      </c>
    </row>
    <row r="19" spans="1:7" x14ac:dyDescent="0.25">
      <c r="A19" s="1">
        <v>46111</v>
      </c>
      <c r="B19" s="2">
        <f>WEEKDAY(Tbl_Voormiddag[[#This Row],[Datum]],11)</f>
        <v>1</v>
      </c>
      <c r="C19" s="30" t="s">
        <v>10</v>
      </c>
      <c r="D19" s="30" t="s">
        <v>10</v>
      </c>
      <c r="E19" s="30" t="s">
        <v>10</v>
      </c>
      <c r="F19" s="30" t="s">
        <v>10</v>
      </c>
      <c r="G19" s="30" t="s">
        <v>10</v>
      </c>
    </row>
    <row r="20" spans="1:7" x14ac:dyDescent="0.25">
      <c r="A20" s="1">
        <v>46117</v>
      </c>
      <c r="C20" s="30" t="s">
        <v>11</v>
      </c>
      <c r="D20" s="30" t="s">
        <v>11</v>
      </c>
      <c r="E20" s="30" t="s">
        <v>11</v>
      </c>
      <c r="F20" s="30" t="s">
        <v>11</v>
      </c>
      <c r="G20" s="30" t="s">
        <v>11</v>
      </c>
    </row>
    <row r="21" spans="1:7" x14ac:dyDescent="0.25">
      <c r="A21" s="1">
        <v>46118</v>
      </c>
      <c r="B21" s="2">
        <f>WEEKDAY(Tbl_Voormiddag[[#This Row],[Datum]],11)</f>
        <v>1</v>
      </c>
      <c r="C21" s="30" t="s">
        <v>10</v>
      </c>
      <c r="D21" s="30" t="s">
        <v>10</v>
      </c>
      <c r="E21" s="30" t="s">
        <v>10</v>
      </c>
      <c r="F21" s="30" t="s">
        <v>10</v>
      </c>
      <c r="G21" s="30" t="s">
        <v>10</v>
      </c>
    </row>
    <row r="22" spans="1:7" x14ac:dyDescent="0.25">
      <c r="A22" s="1">
        <v>46122</v>
      </c>
      <c r="B22" s="2">
        <f>WEEKDAY(Tbl_Voormiddag[[#This Row],[Datum]],11)</f>
        <v>5</v>
      </c>
      <c r="E22" t="s">
        <v>213</v>
      </c>
      <c r="F22" t="s">
        <v>213</v>
      </c>
      <c r="G22" t="s">
        <v>213</v>
      </c>
    </row>
    <row r="23" spans="1:7" x14ac:dyDescent="0.25">
      <c r="A23" s="1">
        <v>46124</v>
      </c>
      <c r="C23" s="31" t="s">
        <v>11</v>
      </c>
      <c r="D23" s="31" t="s">
        <v>11</v>
      </c>
      <c r="E23" s="31" t="s">
        <v>11</v>
      </c>
      <c r="F23" s="31" t="s">
        <v>11</v>
      </c>
      <c r="G23" s="31" t="s">
        <v>11</v>
      </c>
    </row>
    <row r="24" spans="1:7" x14ac:dyDescent="0.25">
      <c r="A24" s="1">
        <v>46125</v>
      </c>
      <c r="B24" s="2">
        <f>WEEKDAY(Tbl_Voormiddag[[#This Row],[Datum]],11)</f>
        <v>1</v>
      </c>
      <c r="C24" s="30" t="s">
        <v>10</v>
      </c>
      <c r="D24" s="30" t="s">
        <v>10</v>
      </c>
      <c r="E24" s="30" t="s">
        <v>10</v>
      </c>
      <c r="F24" s="30" t="s">
        <v>10</v>
      </c>
      <c r="G24" s="30" t="s">
        <v>10</v>
      </c>
    </row>
    <row r="25" spans="1:7" x14ac:dyDescent="0.25">
      <c r="A25" s="1">
        <v>46131</v>
      </c>
      <c r="C25" s="30" t="s">
        <v>11</v>
      </c>
      <c r="D25" s="30" t="s">
        <v>11</v>
      </c>
      <c r="E25" s="30" t="s">
        <v>11</v>
      </c>
      <c r="F25" s="30" t="s">
        <v>11</v>
      </c>
      <c r="G25" s="30" t="s">
        <v>11</v>
      </c>
    </row>
    <row r="26" spans="1:7" x14ac:dyDescent="0.25">
      <c r="A26" s="1">
        <v>46132</v>
      </c>
      <c r="B26" s="2">
        <f>WEEKDAY(Tbl_Voormiddag[[#This Row],[Datum]],11)</f>
        <v>1</v>
      </c>
      <c r="C26" s="30" t="s">
        <v>10</v>
      </c>
      <c r="D26" s="30" t="s">
        <v>10</v>
      </c>
      <c r="E26" s="30" t="s">
        <v>10</v>
      </c>
      <c r="F26" s="30" t="s">
        <v>10</v>
      </c>
      <c r="G26" s="30" t="s">
        <v>10</v>
      </c>
    </row>
    <row r="27" spans="1:7" x14ac:dyDescent="0.25">
      <c r="A27" s="1">
        <v>46136</v>
      </c>
      <c r="B27" s="2">
        <f>WEEKDAY(Tbl_Voormiddag[[#This Row],[Datum]],11)</f>
        <v>5</v>
      </c>
      <c r="E27" t="s">
        <v>213</v>
      </c>
      <c r="F27" t="s">
        <v>213</v>
      </c>
      <c r="G27" t="s">
        <v>213</v>
      </c>
    </row>
    <row r="28" spans="1:7" x14ac:dyDescent="0.25">
      <c r="A28" s="1">
        <v>46138</v>
      </c>
      <c r="C28" s="31" t="s">
        <v>11</v>
      </c>
      <c r="D28" s="31" t="s">
        <v>11</v>
      </c>
      <c r="E28" s="31" t="s">
        <v>11</v>
      </c>
      <c r="F28" s="31" t="s">
        <v>11</v>
      </c>
      <c r="G28" s="31" t="s">
        <v>11</v>
      </c>
    </row>
    <row r="29" spans="1:7" x14ac:dyDescent="0.25">
      <c r="A29" s="1">
        <v>46139</v>
      </c>
      <c r="B29" s="2">
        <f>WEEKDAY(Tbl_Voormiddag[[#This Row],[Datum]],11)</f>
        <v>1</v>
      </c>
      <c r="C29" s="30" t="s">
        <v>10</v>
      </c>
      <c r="D29" s="30" t="s">
        <v>10</v>
      </c>
      <c r="E29" s="30" t="s">
        <v>10</v>
      </c>
      <c r="F29" s="30" t="s">
        <v>10</v>
      </c>
      <c r="G29" s="30" t="s">
        <v>10</v>
      </c>
    </row>
    <row r="30" spans="1:7" x14ac:dyDescent="0.25">
      <c r="A30" s="1">
        <v>46145</v>
      </c>
      <c r="C30" s="30" t="s">
        <v>11</v>
      </c>
      <c r="D30" s="30" t="s">
        <v>11</v>
      </c>
      <c r="E30" s="30" t="s">
        <v>11</v>
      </c>
      <c r="F30" s="30" t="s">
        <v>11</v>
      </c>
      <c r="G30" s="30" t="s">
        <v>11</v>
      </c>
    </row>
    <row r="31" spans="1:7" x14ac:dyDescent="0.25">
      <c r="A31" s="1">
        <v>46146</v>
      </c>
      <c r="B31" s="2">
        <f>WEEKDAY(Tbl_Voormiddag[[#This Row],[Datum]],11)</f>
        <v>1</v>
      </c>
      <c r="C31" s="30" t="s">
        <v>10</v>
      </c>
      <c r="D31" s="30" t="s">
        <v>10</v>
      </c>
      <c r="E31" s="30" t="s">
        <v>10</v>
      </c>
      <c r="F31" s="30" t="s">
        <v>10</v>
      </c>
      <c r="G31" s="30" t="s">
        <v>10</v>
      </c>
    </row>
    <row r="32" spans="1:7" x14ac:dyDescent="0.25">
      <c r="A32" s="1">
        <v>46150</v>
      </c>
      <c r="B32" s="2">
        <f>WEEKDAY(Tbl_Voormiddag[[#This Row],[Datum]],11)</f>
        <v>5</v>
      </c>
      <c r="E32" t="s">
        <v>213</v>
      </c>
      <c r="F32" t="s">
        <v>213</v>
      </c>
      <c r="G32" t="s">
        <v>213</v>
      </c>
    </row>
    <row r="33" spans="1:7" x14ac:dyDescent="0.25">
      <c r="A33" s="1">
        <v>46152</v>
      </c>
      <c r="C33" s="31" t="s">
        <v>11</v>
      </c>
      <c r="D33" s="31" t="s">
        <v>11</v>
      </c>
      <c r="E33" s="31" t="s">
        <v>11</v>
      </c>
      <c r="F33" s="31" t="s">
        <v>11</v>
      </c>
      <c r="G33" s="31" t="s">
        <v>11</v>
      </c>
    </row>
    <row r="34" spans="1:7" x14ac:dyDescent="0.25">
      <c r="A34" s="1">
        <v>46153</v>
      </c>
      <c r="B34" s="2">
        <f>WEEKDAY(Tbl_Voormiddag[[#This Row],[Datum]],11)</f>
        <v>1</v>
      </c>
      <c r="C34" s="30" t="s">
        <v>10</v>
      </c>
      <c r="D34" s="30" t="s">
        <v>10</v>
      </c>
      <c r="E34" s="30" t="s">
        <v>10</v>
      </c>
      <c r="F34" s="30" t="s">
        <v>10</v>
      </c>
      <c r="G34" s="30" t="s">
        <v>10</v>
      </c>
    </row>
    <row r="35" spans="1:7" x14ac:dyDescent="0.25">
      <c r="A35" s="1">
        <v>46159</v>
      </c>
      <c r="C35" t="s">
        <v>11</v>
      </c>
      <c r="D35" t="s">
        <v>11</v>
      </c>
      <c r="E35" t="s">
        <v>11</v>
      </c>
      <c r="F35" t="s">
        <v>11</v>
      </c>
      <c r="G35" t="s">
        <v>11</v>
      </c>
    </row>
    <row r="36" spans="1:7" x14ac:dyDescent="0.25">
      <c r="A36" s="1">
        <v>46160</v>
      </c>
      <c r="B36" s="2">
        <f>WEEKDAY(Tbl_Voormiddag[[#This Row],[Datum]],11)</f>
        <v>1</v>
      </c>
      <c r="C36" s="30" t="s">
        <v>10</v>
      </c>
      <c r="D36" s="30" t="s">
        <v>10</v>
      </c>
      <c r="E36" s="30" t="s">
        <v>10</v>
      </c>
      <c r="F36" s="30" t="s">
        <v>10</v>
      </c>
      <c r="G36" s="30" t="s">
        <v>10</v>
      </c>
    </row>
    <row r="37" spans="1:7" x14ac:dyDescent="0.25">
      <c r="A37" s="1">
        <v>46164</v>
      </c>
      <c r="B37" s="2">
        <f>WEEKDAY(Tbl_Voormiddag[[#This Row],[Datum]],11)</f>
        <v>5</v>
      </c>
      <c r="E37" t="s">
        <v>213</v>
      </c>
      <c r="F37" t="s">
        <v>213</v>
      </c>
      <c r="G37" t="s">
        <v>213</v>
      </c>
    </row>
    <row r="38" spans="1:7" x14ac:dyDescent="0.25">
      <c r="A38" s="1">
        <v>46166</v>
      </c>
      <c r="C38" t="s">
        <v>11</v>
      </c>
      <c r="D38" t="s">
        <v>11</v>
      </c>
      <c r="E38" t="s">
        <v>11</v>
      </c>
      <c r="F38" t="s">
        <v>11</v>
      </c>
      <c r="G38" t="s">
        <v>11</v>
      </c>
    </row>
    <row r="39" spans="1:7" x14ac:dyDescent="0.25">
      <c r="A39" s="1">
        <v>46167</v>
      </c>
      <c r="B39" s="2">
        <f>WEEKDAY(Tbl_Voormiddag[[#This Row],[Datum]],11)</f>
        <v>1</v>
      </c>
      <c r="C39" s="30" t="s">
        <v>10</v>
      </c>
      <c r="D39" s="30" t="s">
        <v>10</v>
      </c>
      <c r="E39" s="30" t="s">
        <v>10</v>
      </c>
      <c r="F39" s="30" t="s">
        <v>10</v>
      </c>
      <c r="G39" s="30" t="s">
        <v>10</v>
      </c>
    </row>
    <row r="40" spans="1:7" x14ac:dyDescent="0.25">
      <c r="A40" s="1">
        <v>46173</v>
      </c>
      <c r="C40" t="s">
        <v>11</v>
      </c>
      <c r="D40" t="s">
        <v>11</v>
      </c>
      <c r="E40" t="s">
        <v>11</v>
      </c>
      <c r="F40" t="s">
        <v>11</v>
      </c>
      <c r="G40" t="s">
        <v>11</v>
      </c>
    </row>
    <row r="41" spans="1:7" x14ac:dyDescent="0.25">
      <c r="A41" s="1">
        <v>46174</v>
      </c>
      <c r="B41" s="2">
        <f>WEEKDAY(Tbl_Voormiddag[[#This Row],[Datum]],11)</f>
        <v>1</v>
      </c>
      <c r="C41" s="30" t="s">
        <v>10</v>
      </c>
      <c r="D41" s="30" t="s">
        <v>10</v>
      </c>
      <c r="E41" s="30" t="s">
        <v>10</v>
      </c>
      <c r="F41" s="30" t="s">
        <v>10</v>
      </c>
      <c r="G41" s="30" t="s">
        <v>10</v>
      </c>
    </row>
    <row r="42" spans="1:7" x14ac:dyDescent="0.25">
      <c r="A42" s="1">
        <v>46178</v>
      </c>
      <c r="B42" s="2">
        <f>WEEKDAY(Tbl_Voormiddag[[#This Row],[Datum]],11)</f>
        <v>5</v>
      </c>
      <c r="E42" t="s">
        <v>213</v>
      </c>
      <c r="F42" t="s">
        <v>213</v>
      </c>
      <c r="G42" t="s">
        <v>213</v>
      </c>
    </row>
    <row r="43" spans="1:7" x14ac:dyDescent="0.25">
      <c r="A43" s="1">
        <v>46180</v>
      </c>
      <c r="C43" t="s">
        <v>11</v>
      </c>
      <c r="D43" t="s">
        <v>11</v>
      </c>
      <c r="E43" t="s">
        <v>11</v>
      </c>
      <c r="F43" t="s">
        <v>11</v>
      </c>
      <c r="G43" t="s">
        <v>11</v>
      </c>
    </row>
    <row r="44" spans="1:7" x14ac:dyDescent="0.25">
      <c r="A44" s="1">
        <v>46181</v>
      </c>
      <c r="B44" s="2">
        <f>WEEKDAY(Tbl_Voormiddag[[#This Row],[Datum]],11)</f>
        <v>1</v>
      </c>
      <c r="C44" s="30" t="s">
        <v>10</v>
      </c>
      <c r="D44" s="30" t="s">
        <v>10</v>
      </c>
      <c r="E44" s="30" t="s">
        <v>10</v>
      </c>
      <c r="F44" s="30" t="s">
        <v>10</v>
      </c>
      <c r="G44" s="30" t="s">
        <v>10</v>
      </c>
    </row>
    <row r="45" spans="1:7" x14ac:dyDescent="0.25">
      <c r="A45" s="1">
        <v>46187</v>
      </c>
      <c r="C45" t="s">
        <v>11</v>
      </c>
      <c r="D45" t="s">
        <v>11</v>
      </c>
      <c r="E45" t="s">
        <v>11</v>
      </c>
      <c r="F45" t="s">
        <v>11</v>
      </c>
      <c r="G45" t="s">
        <v>11</v>
      </c>
    </row>
    <row r="46" spans="1:7" x14ac:dyDescent="0.25">
      <c r="A46" s="1">
        <v>46188</v>
      </c>
      <c r="B46" s="2">
        <f>WEEKDAY(Tbl_Voormiddag[[#This Row],[Datum]],11)</f>
        <v>1</v>
      </c>
      <c r="C46" s="30" t="s">
        <v>10</v>
      </c>
      <c r="D46" s="30" t="s">
        <v>10</v>
      </c>
      <c r="E46" s="30" t="s">
        <v>10</v>
      </c>
      <c r="F46" s="30" t="s">
        <v>10</v>
      </c>
      <c r="G46" s="30" t="s">
        <v>10</v>
      </c>
    </row>
    <row r="47" spans="1:7" x14ac:dyDescent="0.25">
      <c r="A47" s="1">
        <v>46194</v>
      </c>
      <c r="C47" t="s">
        <v>11</v>
      </c>
      <c r="D47" t="s">
        <v>11</v>
      </c>
      <c r="E47" t="s">
        <v>11</v>
      </c>
      <c r="F47" t="s">
        <v>11</v>
      </c>
      <c r="G47" t="s">
        <v>11</v>
      </c>
    </row>
    <row r="48" spans="1:7" x14ac:dyDescent="0.25">
      <c r="A48" s="1">
        <v>46195</v>
      </c>
      <c r="B48" s="2">
        <f>WEEKDAY(Tbl_Voormiddag[[#This Row],[Datum]],11)</f>
        <v>1</v>
      </c>
      <c r="C48" s="30" t="s">
        <v>10</v>
      </c>
      <c r="D48" s="30" t="s">
        <v>10</v>
      </c>
      <c r="E48" s="30" t="s">
        <v>10</v>
      </c>
      <c r="F48" s="30" t="s">
        <v>10</v>
      </c>
      <c r="G48" s="30" t="s">
        <v>10</v>
      </c>
    </row>
    <row r="49" spans="1:8" x14ac:dyDescent="0.25">
      <c r="A49" s="1">
        <v>46201</v>
      </c>
      <c r="C49" t="s">
        <v>11</v>
      </c>
      <c r="D49" t="s">
        <v>11</v>
      </c>
      <c r="E49" t="s">
        <v>11</v>
      </c>
      <c r="F49" t="s">
        <v>11</v>
      </c>
      <c r="G49" t="s">
        <v>11</v>
      </c>
    </row>
    <row r="50" spans="1:8" x14ac:dyDescent="0.25">
      <c r="A50" s="1">
        <v>46202</v>
      </c>
      <c r="B50" s="2">
        <f>WEEKDAY(Tbl_Voormiddag[[#This Row],[Datum]],11)</f>
        <v>1</v>
      </c>
      <c r="C50" s="30" t="s">
        <v>10</v>
      </c>
      <c r="D50" s="30" t="s">
        <v>10</v>
      </c>
      <c r="E50" s="30" t="s">
        <v>10</v>
      </c>
      <c r="F50" s="30" t="s">
        <v>10</v>
      </c>
      <c r="G50" s="30" t="s">
        <v>10</v>
      </c>
    </row>
    <row r="51" spans="1:8" x14ac:dyDescent="0.25">
      <c r="A51" s="1">
        <v>46208</v>
      </c>
      <c r="C51" t="s">
        <v>11</v>
      </c>
      <c r="D51" t="s">
        <v>11</v>
      </c>
      <c r="E51" t="s">
        <v>11</v>
      </c>
      <c r="F51" t="s">
        <v>11</v>
      </c>
      <c r="G51" t="s">
        <v>11</v>
      </c>
    </row>
    <row r="52" spans="1:8" x14ac:dyDescent="0.25">
      <c r="A52" s="1">
        <v>46209</v>
      </c>
      <c r="B52" s="2">
        <f>WEEKDAY(Tbl_Voormiddag[[#This Row],[Datum]],11)</f>
        <v>1</v>
      </c>
      <c r="C52" s="30" t="s">
        <v>10</v>
      </c>
      <c r="D52" s="30" t="s">
        <v>10</v>
      </c>
      <c r="E52" s="30" t="s">
        <v>10</v>
      </c>
      <c r="F52" s="30" t="s">
        <v>10</v>
      </c>
      <c r="G52" s="30" t="s">
        <v>10</v>
      </c>
    </row>
    <row r="53" spans="1:8" x14ac:dyDescent="0.25">
      <c r="A53" s="1">
        <v>46215</v>
      </c>
      <c r="C53" t="s">
        <v>11</v>
      </c>
      <c r="D53" t="s">
        <v>11</v>
      </c>
      <c r="E53" t="s">
        <v>11</v>
      </c>
      <c r="F53" t="s">
        <v>11</v>
      </c>
      <c r="G53" t="s">
        <v>11</v>
      </c>
    </row>
    <row r="54" spans="1:8" x14ac:dyDescent="0.25">
      <c r="A54" s="1">
        <v>46216</v>
      </c>
      <c r="B54" s="2">
        <f>WEEKDAY(Tbl_Voormiddag[[#This Row],[Datum]],11)</f>
        <v>1</v>
      </c>
      <c r="C54" s="30" t="s">
        <v>10</v>
      </c>
      <c r="D54" s="30" t="s">
        <v>10</v>
      </c>
      <c r="E54" s="30" t="s">
        <v>10</v>
      </c>
      <c r="F54" s="30" t="s">
        <v>10</v>
      </c>
      <c r="G54" s="30" t="s">
        <v>10</v>
      </c>
    </row>
    <row r="55" spans="1:8" x14ac:dyDescent="0.25">
      <c r="A55" s="1">
        <v>46222</v>
      </c>
      <c r="C55" t="s">
        <v>11</v>
      </c>
      <c r="D55" t="s">
        <v>11</v>
      </c>
      <c r="E55" t="s">
        <v>11</v>
      </c>
      <c r="F55" t="s">
        <v>11</v>
      </c>
      <c r="G55" t="s">
        <v>11</v>
      </c>
    </row>
    <row r="56" spans="1:8" x14ac:dyDescent="0.25">
      <c r="A56" s="1">
        <v>46225</v>
      </c>
      <c r="C56" t="s">
        <v>243</v>
      </c>
      <c r="D56" t="s">
        <v>243</v>
      </c>
      <c r="E56" t="s">
        <v>243</v>
      </c>
      <c r="F56" t="s">
        <v>243</v>
      </c>
      <c r="G56" t="s">
        <v>243</v>
      </c>
    </row>
    <row r="57" spans="1:8" x14ac:dyDescent="0.25">
      <c r="A57" s="1">
        <v>46226</v>
      </c>
      <c r="C57" t="s">
        <v>243</v>
      </c>
      <c r="D57" t="s">
        <v>243</v>
      </c>
      <c r="E57" t="s">
        <v>243</v>
      </c>
      <c r="F57" t="s">
        <v>243</v>
      </c>
      <c r="G57" t="s">
        <v>243</v>
      </c>
    </row>
    <row r="58" spans="1:8" x14ac:dyDescent="0.25">
      <c r="A58" s="1">
        <v>46227</v>
      </c>
      <c r="C58" t="s">
        <v>243</v>
      </c>
      <c r="D58" t="s">
        <v>243</v>
      </c>
      <c r="E58" t="s">
        <v>243</v>
      </c>
      <c r="F58" t="s">
        <v>243</v>
      </c>
      <c r="G58" t="s">
        <v>243</v>
      </c>
    </row>
    <row r="59" spans="1:8" x14ac:dyDescent="0.25">
      <c r="A59" s="1">
        <v>46228</v>
      </c>
      <c r="C59" t="s">
        <v>243</v>
      </c>
      <c r="D59" t="s">
        <v>243</v>
      </c>
      <c r="E59" t="s">
        <v>243</v>
      </c>
      <c r="F59" t="s">
        <v>243</v>
      </c>
      <c r="G59" t="s">
        <v>243</v>
      </c>
      <c r="H59" s="2"/>
    </row>
    <row r="60" spans="1:8" x14ac:dyDescent="0.25">
      <c r="A60" s="1">
        <v>46229</v>
      </c>
      <c r="C60" t="s">
        <v>11</v>
      </c>
      <c r="D60" t="s">
        <v>11</v>
      </c>
      <c r="E60" t="s">
        <v>11</v>
      </c>
      <c r="F60" t="s">
        <v>11</v>
      </c>
      <c r="G60" t="s">
        <v>11</v>
      </c>
    </row>
    <row r="61" spans="1:8" x14ac:dyDescent="0.25">
      <c r="A61" s="1">
        <v>46236</v>
      </c>
      <c r="C61" t="s">
        <v>11</v>
      </c>
      <c r="D61" t="s">
        <v>11</v>
      </c>
      <c r="E61" t="s">
        <v>11</v>
      </c>
      <c r="F61" t="s">
        <v>11</v>
      </c>
      <c r="G61" t="s">
        <v>11</v>
      </c>
    </row>
    <row r="62" spans="1:8" x14ac:dyDescent="0.25">
      <c r="A62" s="1">
        <v>46243</v>
      </c>
      <c r="C62" t="s">
        <v>11</v>
      </c>
      <c r="D62" t="s">
        <v>11</v>
      </c>
      <c r="E62" t="s">
        <v>11</v>
      </c>
      <c r="F62" t="s">
        <v>11</v>
      </c>
      <c r="G62" t="s">
        <v>11</v>
      </c>
    </row>
    <row r="63" spans="1:8" x14ac:dyDescent="0.25">
      <c r="A63" s="1">
        <v>46250</v>
      </c>
      <c r="C63" t="s">
        <v>11</v>
      </c>
      <c r="D63" t="s">
        <v>11</v>
      </c>
      <c r="E63" t="s">
        <v>11</v>
      </c>
      <c r="F63" t="s">
        <v>11</v>
      </c>
      <c r="G63" t="s">
        <v>11</v>
      </c>
    </row>
    <row r="64" spans="1:8" x14ac:dyDescent="0.25">
      <c r="A64" s="1">
        <v>46257</v>
      </c>
      <c r="C64" t="s">
        <v>11</v>
      </c>
      <c r="D64" t="s">
        <v>11</v>
      </c>
      <c r="E64" t="s">
        <v>11</v>
      </c>
      <c r="F64" t="s">
        <v>11</v>
      </c>
      <c r="G64" t="s">
        <v>11</v>
      </c>
    </row>
    <row r="65" spans="1:7" x14ac:dyDescent="0.25">
      <c r="A65" s="1">
        <v>46264</v>
      </c>
      <c r="C65" t="s">
        <v>11</v>
      </c>
      <c r="D65" t="s">
        <v>11</v>
      </c>
      <c r="E65" t="s">
        <v>11</v>
      </c>
      <c r="F65" t="s">
        <v>11</v>
      </c>
      <c r="G65" t="s">
        <v>11</v>
      </c>
    </row>
    <row r="66" spans="1:7" x14ac:dyDescent="0.25">
      <c r="A66" s="1">
        <v>46271</v>
      </c>
      <c r="C66" t="s">
        <v>11</v>
      </c>
      <c r="D66" t="s">
        <v>11</v>
      </c>
      <c r="E66" t="s">
        <v>11</v>
      </c>
      <c r="F66" t="s">
        <v>11</v>
      </c>
      <c r="G66" t="s">
        <v>11</v>
      </c>
    </row>
    <row r="67" spans="1:7" x14ac:dyDescent="0.25">
      <c r="A67" s="1">
        <v>46278</v>
      </c>
      <c r="C67" t="s">
        <v>11</v>
      </c>
      <c r="D67" t="s">
        <v>11</v>
      </c>
      <c r="E67" t="s">
        <v>11</v>
      </c>
      <c r="F67" t="s">
        <v>11</v>
      </c>
      <c r="G67" t="s">
        <v>11</v>
      </c>
    </row>
    <row r="68" spans="1:7" x14ac:dyDescent="0.25">
      <c r="A68" s="1">
        <v>46285</v>
      </c>
      <c r="C68" t="s">
        <v>11</v>
      </c>
      <c r="D68" t="s">
        <v>11</v>
      </c>
      <c r="E68" t="s">
        <v>11</v>
      </c>
      <c r="F68" t="s">
        <v>11</v>
      </c>
      <c r="G68" t="s">
        <v>11</v>
      </c>
    </row>
    <row r="69" spans="1:7" x14ac:dyDescent="0.25">
      <c r="A69" s="1">
        <v>46292</v>
      </c>
      <c r="C69" t="s">
        <v>11</v>
      </c>
      <c r="D69" t="s">
        <v>11</v>
      </c>
      <c r="E69" t="s">
        <v>11</v>
      </c>
      <c r="F69" t="s">
        <v>11</v>
      </c>
      <c r="G69" t="s">
        <v>11</v>
      </c>
    </row>
    <row r="70" spans="1:7" x14ac:dyDescent="0.25">
      <c r="A70" s="1">
        <v>46299</v>
      </c>
      <c r="C70" t="s">
        <v>11</v>
      </c>
      <c r="D70" t="s">
        <v>11</v>
      </c>
      <c r="E70" t="s">
        <v>11</v>
      </c>
      <c r="F70" t="s">
        <v>11</v>
      </c>
      <c r="G70" t="s">
        <v>11</v>
      </c>
    </row>
    <row r="71" spans="1:7" x14ac:dyDescent="0.25">
      <c r="A71" s="1">
        <v>46306</v>
      </c>
      <c r="C71" t="s">
        <v>11</v>
      </c>
      <c r="D71" t="s">
        <v>11</v>
      </c>
      <c r="E71" t="s">
        <v>11</v>
      </c>
      <c r="F71" t="s">
        <v>11</v>
      </c>
      <c r="G71" t="s">
        <v>11</v>
      </c>
    </row>
    <row r="72" spans="1:7" x14ac:dyDescent="0.25">
      <c r="A72" s="1">
        <v>46313</v>
      </c>
      <c r="C72" t="s">
        <v>11</v>
      </c>
      <c r="D72" t="s">
        <v>11</v>
      </c>
      <c r="E72" t="s">
        <v>11</v>
      </c>
      <c r="F72" t="s">
        <v>11</v>
      </c>
      <c r="G72" t="s">
        <v>11</v>
      </c>
    </row>
    <row r="73" spans="1:7" x14ac:dyDescent="0.25">
      <c r="A73" s="1">
        <v>46320</v>
      </c>
      <c r="C73" t="s">
        <v>11</v>
      </c>
      <c r="D73" t="s">
        <v>11</v>
      </c>
      <c r="E73" t="s">
        <v>11</v>
      </c>
      <c r="F73" t="s">
        <v>11</v>
      </c>
      <c r="G73" t="s">
        <v>11</v>
      </c>
    </row>
    <row r="74" spans="1:7" x14ac:dyDescent="0.25">
      <c r="A74" s="1">
        <v>46327</v>
      </c>
      <c r="C74" t="s">
        <v>11</v>
      </c>
      <c r="D74" t="s">
        <v>11</v>
      </c>
      <c r="E74" t="s">
        <v>11</v>
      </c>
      <c r="F74" t="s">
        <v>11</v>
      </c>
      <c r="G74" t="s">
        <v>11</v>
      </c>
    </row>
    <row r="75" spans="1:7" x14ac:dyDescent="0.25">
      <c r="A75" s="1">
        <v>46334</v>
      </c>
      <c r="C75" t="s">
        <v>11</v>
      </c>
      <c r="D75" t="s">
        <v>11</v>
      </c>
      <c r="E75" t="s">
        <v>11</v>
      </c>
      <c r="F75" t="s">
        <v>11</v>
      </c>
      <c r="G75" t="s">
        <v>11</v>
      </c>
    </row>
    <row r="76" spans="1:7" x14ac:dyDescent="0.25">
      <c r="A76" s="1">
        <v>46340</v>
      </c>
      <c r="C76" t="s">
        <v>215</v>
      </c>
      <c r="D76" t="s">
        <v>215</v>
      </c>
      <c r="E76" t="s">
        <v>215</v>
      </c>
      <c r="F76" t="s">
        <v>215</v>
      </c>
      <c r="G76" t="s">
        <v>215</v>
      </c>
    </row>
    <row r="77" spans="1:7" x14ac:dyDescent="0.25">
      <c r="A77" s="1">
        <v>46341</v>
      </c>
      <c r="C77" t="s">
        <v>11</v>
      </c>
      <c r="D77" t="s">
        <v>11</v>
      </c>
      <c r="E77" t="s">
        <v>11</v>
      </c>
      <c r="F77" t="s">
        <v>11</v>
      </c>
      <c r="G77" t="s">
        <v>11</v>
      </c>
    </row>
    <row r="78" spans="1:7" x14ac:dyDescent="0.25">
      <c r="A78" s="1">
        <v>46348</v>
      </c>
      <c r="C78" t="s">
        <v>11</v>
      </c>
      <c r="D78" t="s">
        <v>11</v>
      </c>
      <c r="E78" t="s">
        <v>11</v>
      </c>
      <c r="F78" t="s">
        <v>11</v>
      </c>
      <c r="G78" t="s">
        <v>11</v>
      </c>
    </row>
    <row r="79" spans="1:7" x14ac:dyDescent="0.25">
      <c r="A79" s="1">
        <v>46355</v>
      </c>
      <c r="C79" t="s">
        <v>11</v>
      </c>
      <c r="D79" t="s">
        <v>11</v>
      </c>
      <c r="E79" t="s">
        <v>11</v>
      </c>
      <c r="F79" t="s">
        <v>11</v>
      </c>
      <c r="G79" t="s">
        <v>11</v>
      </c>
    </row>
    <row r="80" spans="1:7" x14ac:dyDescent="0.25">
      <c r="A80" s="1">
        <v>46362</v>
      </c>
      <c r="C80" t="s">
        <v>11</v>
      </c>
      <c r="D80" t="s">
        <v>11</v>
      </c>
      <c r="E80" t="s">
        <v>11</v>
      </c>
      <c r="F80" t="s">
        <v>11</v>
      </c>
      <c r="G80" t="s">
        <v>11</v>
      </c>
    </row>
    <row r="81" spans="1:7" x14ac:dyDescent="0.25">
      <c r="A81" s="1">
        <v>46368</v>
      </c>
      <c r="C81" t="s">
        <v>215</v>
      </c>
      <c r="D81" t="s">
        <v>215</v>
      </c>
      <c r="E81" t="s">
        <v>215</v>
      </c>
      <c r="F81" t="s">
        <v>215</v>
      </c>
      <c r="G81" t="s">
        <v>215</v>
      </c>
    </row>
    <row r="82" spans="1:7" x14ac:dyDescent="0.25">
      <c r="A82" s="1">
        <v>46369</v>
      </c>
      <c r="C82" t="s">
        <v>11</v>
      </c>
      <c r="D82" t="s">
        <v>11</v>
      </c>
      <c r="E82" t="s">
        <v>11</v>
      </c>
      <c r="F82" t="s">
        <v>11</v>
      </c>
      <c r="G82" t="s">
        <v>11</v>
      </c>
    </row>
    <row r="83" spans="1:7" x14ac:dyDescent="0.25">
      <c r="A83" s="1">
        <v>46376</v>
      </c>
      <c r="C83" t="s">
        <v>11</v>
      </c>
      <c r="D83" t="s">
        <v>11</v>
      </c>
      <c r="E83" t="s">
        <v>11</v>
      </c>
      <c r="F83" t="s">
        <v>11</v>
      </c>
      <c r="G83" t="s">
        <v>11</v>
      </c>
    </row>
    <row r="84" spans="1:7" x14ac:dyDescent="0.25">
      <c r="A84" s="1">
        <v>46383</v>
      </c>
      <c r="C84" t="s">
        <v>11</v>
      </c>
      <c r="D84" t="s">
        <v>11</v>
      </c>
      <c r="E84" t="s">
        <v>11</v>
      </c>
      <c r="F84" t="s">
        <v>11</v>
      </c>
      <c r="G84" t="s">
        <v>11</v>
      </c>
    </row>
    <row r="85" spans="1:7" x14ac:dyDescent="0.25">
      <c r="A85" s="1">
        <v>46390</v>
      </c>
      <c r="C85" t="s">
        <v>11</v>
      </c>
      <c r="D85" t="s">
        <v>11</v>
      </c>
      <c r="E85" t="s">
        <v>11</v>
      </c>
      <c r="F85" t="s">
        <v>11</v>
      </c>
      <c r="G85" t="s">
        <v>11</v>
      </c>
    </row>
    <row r="86" spans="1:7" x14ac:dyDescent="0.25">
      <c r="A86" s="1">
        <v>46397</v>
      </c>
      <c r="C86" t="s">
        <v>11</v>
      </c>
      <c r="D86" t="s">
        <v>11</v>
      </c>
      <c r="E86" t="s">
        <v>11</v>
      </c>
      <c r="F86" t="s">
        <v>11</v>
      </c>
      <c r="G86" t="s">
        <v>11</v>
      </c>
    </row>
    <row r="87" spans="1:7" x14ac:dyDescent="0.25">
      <c r="A87" s="1">
        <v>46404</v>
      </c>
      <c r="C87" t="s">
        <v>11</v>
      </c>
      <c r="D87" t="s">
        <v>11</v>
      </c>
      <c r="E87" t="s">
        <v>11</v>
      </c>
      <c r="F87" t="s">
        <v>11</v>
      </c>
      <c r="G87" t="s">
        <v>11</v>
      </c>
    </row>
    <row r="88" spans="1:7" x14ac:dyDescent="0.25">
      <c r="A88" s="1">
        <v>46411</v>
      </c>
      <c r="C88" t="s">
        <v>11</v>
      </c>
      <c r="D88" t="s">
        <v>11</v>
      </c>
      <c r="E88" t="s">
        <v>11</v>
      </c>
      <c r="F88" t="s">
        <v>11</v>
      </c>
      <c r="G88" t="s">
        <v>11</v>
      </c>
    </row>
    <row r="89" spans="1:7" x14ac:dyDescent="0.25">
      <c r="A89" s="1">
        <v>46418</v>
      </c>
      <c r="C89" t="s">
        <v>11</v>
      </c>
      <c r="D89" t="s">
        <v>11</v>
      </c>
      <c r="E89" t="s">
        <v>11</v>
      </c>
      <c r="F89" t="s">
        <v>11</v>
      </c>
      <c r="G89" t="s">
        <v>11</v>
      </c>
    </row>
    <row r="90" spans="1:7" x14ac:dyDescent="0.25">
      <c r="A90" s="1">
        <v>46425</v>
      </c>
      <c r="C90" t="s">
        <v>11</v>
      </c>
      <c r="D90" t="s">
        <v>11</v>
      </c>
      <c r="E90" t="s">
        <v>11</v>
      </c>
      <c r="F90" t="s">
        <v>11</v>
      </c>
      <c r="G90" t="s">
        <v>11</v>
      </c>
    </row>
    <row r="91" spans="1:7" x14ac:dyDescent="0.25">
      <c r="A91" s="1">
        <v>46432</v>
      </c>
      <c r="C91" t="s">
        <v>11</v>
      </c>
      <c r="D91" t="s">
        <v>11</v>
      </c>
      <c r="E91" t="s">
        <v>11</v>
      </c>
      <c r="F91" t="s">
        <v>11</v>
      </c>
      <c r="G91" t="s">
        <v>11</v>
      </c>
    </row>
    <row r="92" spans="1:7" x14ac:dyDescent="0.25">
      <c r="A92" s="1">
        <v>46439</v>
      </c>
      <c r="C92" t="s">
        <v>11</v>
      </c>
      <c r="D92" t="s">
        <v>11</v>
      </c>
      <c r="E92" t="s">
        <v>11</v>
      </c>
      <c r="F92" t="s">
        <v>11</v>
      </c>
      <c r="G92" t="s">
        <v>11</v>
      </c>
    </row>
    <row r="93" spans="1:7" x14ac:dyDescent="0.25">
      <c r="A93" s="1">
        <v>46446</v>
      </c>
      <c r="C93" t="s">
        <v>11</v>
      </c>
      <c r="D93" t="s">
        <v>11</v>
      </c>
      <c r="E93" t="s">
        <v>11</v>
      </c>
      <c r="F93" t="s">
        <v>11</v>
      </c>
      <c r="G93" t="s">
        <v>11</v>
      </c>
    </row>
    <row r="94" spans="1:7" x14ac:dyDescent="0.25">
      <c r="A94" s="1">
        <v>46453</v>
      </c>
      <c r="C94" t="s">
        <v>11</v>
      </c>
      <c r="D94" t="s">
        <v>11</v>
      </c>
      <c r="E94" t="s">
        <v>11</v>
      </c>
      <c r="F94" t="s">
        <v>11</v>
      </c>
      <c r="G94" t="s">
        <v>11</v>
      </c>
    </row>
    <row r="95" spans="1:7" x14ac:dyDescent="0.25">
      <c r="A95" s="1">
        <v>46460</v>
      </c>
      <c r="C95" t="s">
        <v>11</v>
      </c>
      <c r="D95" t="s">
        <v>11</v>
      </c>
      <c r="E95" t="s">
        <v>11</v>
      </c>
      <c r="F95" t="s">
        <v>11</v>
      </c>
      <c r="G95" t="s">
        <v>11</v>
      </c>
    </row>
    <row r="96" spans="1:7" x14ac:dyDescent="0.25">
      <c r="A96" s="1">
        <v>46467</v>
      </c>
      <c r="C96" t="s">
        <v>11</v>
      </c>
      <c r="D96" t="s">
        <v>11</v>
      </c>
      <c r="E96" t="s">
        <v>11</v>
      </c>
      <c r="F96" t="s">
        <v>11</v>
      </c>
      <c r="G96" t="s">
        <v>11</v>
      </c>
    </row>
    <row r="97" spans="1:7" x14ac:dyDescent="0.25">
      <c r="A97" s="1">
        <v>46474</v>
      </c>
      <c r="C97" t="s">
        <v>11</v>
      </c>
      <c r="D97" t="s">
        <v>11</v>
      </c>
      <c r="E97" t="s">
        <v>11</v>
      </c>
      <c r="F97" t="s">
        <v>11</v>
      </c>
      <c r="G97" t="s">
        <v>11</v>
      </c>
    </row>
    <row r="98" spans="1:7" x14ac:dyDescent="0.25">
      <c r="A98" s="1">
        <v>46481</v>
      </c>
      <c r="C98" t="s">
        <v>11</v>
      </c>
      <c r="D98" t="s">
        <v>11</v>
      </c>
      <c r="E98" t="s">
        <v>11</v>
      </c>
      <c r="F98" t="s">
        <v>11</v>
      </c>
      <c r="G98" t="s">
        <v>11</v>
      </c>
    </row>
    <row r="99" spans="1:7" x14ac:dyDescent="0.25">
      <c r="A99" s="1">
        <v>46488</v>
      </c>
      <c r="C99" t="s">
        <v>11</v>
      </c>
      <c r="D99" t="s">
        <v>11</v>
      </c>
      <c r="E99" t="s">
        <v>11</v>
      </c>
      <c r="F99" t="s">
        <v>11</v>
      </c>
      <c r="G99" t="s">
        <v>11</v>
      </c>
    </row>
    <row r="100" spans="1:7" x14ac:dyDescent="0.25">
      <c r="A100" s="1">
        <v>46495</v>
      </c>
      <c r="C100" t="s">
        <v>11</v>
      </c>
      <c r="D100" t="s">
        <v>11</v>
      </c>
      <c r="E100" t="s">
        <v>11</v>
      </c>
      <c r="F100" t="s">
        <v>11</v>
      </c>
      <c r="G100" t="s">
        <v>11</v>
      </c>
    </row>
    <row r="101" spans="1:7" x14ac:dyDescent="0.25">
      <c r="A101" s="1">
        <v>46502</v>
      </c>
      <c r="C101" t="s">
        <v>11</v>
      </c>
      <c r="D101" t="s">
        <v>11</v>
      </c>
      <c r="E101" t="s">
        <v>11</v>
      </c>
      <c r="F101" t="s">
        <v>11</v>
      </c>
      <c r="G101" t="s">
        <v>11</v>
      </c>
    </row>
    <row r="102" spans="1:7" x14ac:dyDescent="0.25">
      <c r="A102" s="1">
        <v>46509</v>
      </c>
      <c r="C102" t="s">
        <v>11</v>
      </c>
      <c r="D102" t="s">
        <v>11</v>
      </c>
      <c r="E102" t="s">
        <v>11</v>
      </c>
      <c r="F102" t="s">
        <v>11</v>
      </c>
      <c r="G102" t="s">
        <v>11</v>
      </c>
    </row>
    <row r="103" spans="1:7" x14ac:dyDescent="0.25">
      <c r="A103" s="1">
        <v>46516</v>
      </c>
      <c r="C103" t="s">
        <v>11</v>
      </c>
      <c r="D103" t="s">
        <v>11</v>
      </c>
      <c r="E103" t="s">
        <v>11</v>
      </c>
      <c r="F103" t="s">
        <v>11</v>
      </c>
      <c r="G103" t="s">
        <v>11</v>
      </c>
    </row>
    <row r="104" spans="1:7" x14ac:dyDescent="0.25">
      <c r="A104" s="1">
        <v>46523</v>
      </c>
      <c r="C104" t="s">
        <v>11</v>
      </c>
      <c r="D104" t="s">
        <v>11</v>
      </c>
      <c r="E104" t="s">
        <v>11</v>
      </c>
      <c r="F104" t="s">
        <v>11</v>
      </c>
      <c r="G104" t="s">
        <v>11</v>
      </c>
    </row>
    <row r="105" spans="1:7" x14ac:dyDescent="0.25">
      <c r="A105" s="1">
        <v>46529</v>
      </c>
      <c r="C105" t="s">
        <v>784</v>
      </c>
      <c r="D105" t="s">
        <v>784</v>
      </c>
      <c r="E105" t="s">
        <v>784</v>
      </c>
      <c r="F105" t="s">
        <v>784</v>
      </c>
      <c r="G105" t="s">
        <v>784</v>
      </c>
    </row>
    <row r="106" spans="1:7" x14ac:dyDescent="0.25">
      <c r="A106" s="1">
        <v>46530</v>
      </c>
      <c r="C106" t="s">
        <v>11</v>
      </c>
      <c r="D106" t="s">
        <v>11</v>
      </c>
      <c r="E106" t="s">
        <v>11</v>
      </c>
      <c r="F106" t="s">
        <v>11</v>
      </c>
      <c r="G106" t="s">
        <v>11</v>
      </c>
    </row>
    <row r="107" spans="1:7" x14ac:dyDescent="0.25">
      <c r="A107" s="1">
        <v>46537</v>
      </c>
      <c r="C107" t="s">
        <v>11</v>
      </c>
      <c r="D107" t="s">
        <v>11</v>
      </c>
      <c r="E107" t="s">
        <v>11</v>
      </c>
      <c r="F107" t="s">
        <v>11</v>
      </c>
      <c r="G107" t="s">
        <v>11</v>
      </c>
    </row>
    <row r="108" spans="1:7" x14ac:dyDescent="0.25">
      <c r="A108" s="1">
        <v>46544</v>
      </c>
      <c r="C108" t="s">
        <v>11</v>
      </c>
      <c r="D108" t="s">
        <v>11</v>
      </c>
      <c r="E108" t="s">
        <v>11</v>
      </c>
      <c r="F108" t="s">
        <v>11</v>
      </c>
      <c r="G108" t="s">
        <v>11</v>
      </c>
    </row>
    <row r="109" spans="1:7" x14ac:dyDescent="0.25">
      <c r="A109" s="1">
        <v>46551</v>
      </c>
      <c r="C109" t="s">
        <v>11</v>
      </c>
      <c r="D109" t="s">
        <v>11</v>
      </c>
      <c r="E109" t="s">
        <v>11</v>
      </c>
      <c r="F109" t="s">
        <v>11</v>
      </c>
      <c r="G109" t="s">
        <v>11</v>
      </c>
    </row>
    <row r="110" spans="1:7" x14ac:dyDescent="0.25">
      <c r="A110" s="1">
        <v>46558</v>
      </c>
      <c r="C110" t="s">
        <v>11</v>
      </c>
      <c r="D110" t="s">
        <v>11</v>
      </c>
      <c r="E110" t="s">
        <v>11</v>
      </c>
      <c r="F110" t="s">
        <v>11</v>
      </c>
      <c r="G110" t="s">
        <v>11</v>
      </c>
    </row>
    <row r="111" spans="1:7" x14ac:dyDescent="0.25">
      <c r="A111" s="1">
        <v>46565</v>
      </c>
      <c r="C111" t="s">
        <v>11</v>
      </c>
      <c r="D111" t="s">
        <v>11</v>
      </c>
      <c r="E111" t="s">
        <v>11</v>
      </c>
      <c r="F111" t="s">
        <v>11</v>
      </c>
      <c r="G111" t="s">
        <v>11</v>
      </c>
    </row>
    <row r="112" spans="1:7" x14ac:dyDescent="0.25">
      <c r="A112" s="1">
        <v>46572</v>
      </c>
      <c r="C112" t="s">
        <v>11</v>
      </c>
      <c r="D112" t="s">
        <v>11</v>
      </c>
      <c r="E112" t="s">
        <v>11</v>
      </c>
      <c r="F112" t="s">
        <v>11</v>
      </c>
      <c r="G112" t="s">
        <v>11</v>
      </c>
    </row>
    <row r="113" spans="1:7" x14ac:dyDescent="0.25">
      <c r="A113" s="1">
        <v>46579</v>
      </c>
      <c r="C113" t="s">
        <v>11</v>
      </c>
      <c r="D113" t="s">
        <v>11</v>
      </c>
      <c r="E113" t="s">
        <v>11</v>
      </c>
      <c r="F113" t="s">
        <v>11</v>
      </c>
      <c r="G113" t="s">
        <v>11</v>
      </c>
    </row>
    <row r="114" spans="1:7" x14ac:dyDescent="0.25">
      <c r="A114" s="1">
        <v>46586</v>
      </c>
      <c r="C114" t="s">
        <v>11</v>
      </c>
      <c r="D114" t="s">
        <v>11</v>
      </c>
      <c r="E114" t="s">
        <v>11</v>
      </c>
      <c r="F114" t="s">
        <v>11</v>
      </c>
      <c r="G114" t="s">
        <v>11</v>
      </c>
    </row>
    <row r="115" spans="1:7" x14ac:dyDescent="0.25">
      <c r="A115" s="1">
        <v>46593</v>
      </c>
      <c r="C115" t="s">
        <v>11</v>
      </c>
      <c r="D115" t="s">
        <v>11</v>
      </c>
      <c r="E115" t="s">
        <v>11</v>
      </c>
      <c r="F115" t="s">
        <v>11</v>
      </c>
      <c r="G115" t="s">
        <v>11</v>
      </c>
    </row>
    <row r="116" spans="1:7" x14ac:dyDescent="0.25">
      <c r="A116" s="1">
        <v>46600</v>
      </c>
      <c r="C116" t="s">
        <v>11</v>
      </c>
      <c r="D116" t="s">
        <v>11</v>
      </c>
      <c r="E116" t="s">
        <v>11</v>
      </c>
      <c r="F116" t="s">
        <v>11</v>
      </c>
      <c r="G116" t="s">
        <v>11</v>
      </c>
    </row>
    <row r="117" spans="1:7" x14ac:dyDescent="0.25">
      <c r="A117" s="1">
        <v>46607</v>
      </c>
      <c r="C117" t="s">
        <v>11</v>
      </c>
      <c r="D117" t="s">
        <v>11</v>
      </c>
      <c r="E117" t="s">
        <v>11</v>
      </c>
      <c r="F117" t="s">
        <v>11</v>
      </c>
      <c r="G117" t="s">
        <v>11</v>
      </c>
    </row>
    <row r="118" spans="1:7" x14ac:dyDescent="0.25">
      <c r="A118" s="1">
        <v>46614</v>
      </c>
      <c r="C118" t="s">
        <v>11</v>
      </c>
      <c r="D118" t="s">
        <v>11</v>
      </c>
      <c r="E118" t="s">
        <v>11</v>
      </c>
      <c r="F118" t="s">
        <v>11</v>
      </c>
      <c r="G118" t="s">
        <v>11</v>
      </c>
    </row>
    <row r="119" spans="1:7" x14ac:dyDescent="0.25">
      <c r="A119" s="1">
        <v>46621</v>
      </c>
      <c r="C119" t="s">
        <v>11</v>
      </c>
      <c r="D119" t="s">
        <v>11</v>
      </c>
      <c r="E119" t="s">
        <v>11</v>
      </c>
      <c r="F119" t="s">
        <v>11</v>
      </c>
      <c r="G119" t="s">
        <v>11</v>
      </c>
    </row>
    <row r="120" spans="1:7" x14ac:dyDescent="0.25">
      <c r="A120" s="1">
        <v>46628</v>
      </c>
      <c r="C120" t="s">
        <v>11</v>
      </c>
      <c r="D120" t="s">
        <v>11</v>
      </c>
      <c r="E120" t="s">
        <v>11</v>
      </c>
      <c r="F120" t="s">
        <v>11</v>
      </c>
      <c r="G120" t="s">
        <v>11</v>
      </c>
    </row>
    <row r="121" spans="1:7" x14ac:dyDescent="0.25">
      <c r="A121" s="1">
        <v>46635</v>
      </c>
      <c r="C121" t="s">
        <v>11</v>
      </c>
      <c r="D121" t="s">
        <v>11</v>
      </c>
      <c r="E121" t="s">
        <v>11</v>
      </c>
      <c r="F121" t="s">
        <v>11</v>
      </c>
      <c r="G121" t="s">
        <v>11</v>
      </c>
    </row>
    <row r="122" spans="1:7" x14ac:dyDescent="0.25">
      <c r="A122" s="1">
        <v>46642</v>
      </c>
      <c r="C122" t="s">
        <v>11</v>
      </c>
      <c r="D122" t="s">
        <v>11</v>
      </c>
      <c r="E122" t="s">
        <v>11</v>
      </c>
      <c r="F122" t="s">
        <v>11</v>
      </c>
      <c r="G122" t="s">
        <v>11</v>
      </c>
    </row>
    <row r="123" spans="1:7" x14ac:dyDescent="0.25">
      <c r="A123" s="1">
        <v>46649</v>
      </c>
      <c r="C123" t="s">
        <v>11</v>
      </c>
      <c r="D123" t="s">
        <v>11</v>
      </c>
      <c r="E123" t="s">
        <v>11</v>
      </c>
      <c r="F123" t="s">
        <v>11</v>
      </c>
      <c r="G123" t="s">
        <v>11</v>
      </c>
    </row>
    <row r="124" spans="1:7" x14ac:dyDescent="0.25">
      <c r="A124" s="1">
        <v>46656</v>
      </c>
      <c r="C124" t="s">
        <v>11</v>
      </c>
      <c r="D124" t="s">
        <v>11</v>
      </c>
      <c r="E124" t="s">
        <v>11</v>
      </c>
      <c r="F124" t="s">
        <v>11</v>
      </c>
      <c r="G124" t="s">
        <v>11</v>
      </c>
    </row>
    <row r="125" spans="1:7" x14ac:dyDescent="0.25">
      <c r="A125" s="1">
        <v>46663</v>
      </c>
      <c r="C125" t="s">
        <v>11</v>
      </c>
      <c r="D125" t="s">
        <v>11</v>
      </c>
      <c r="E125" t="s">
        <v>11</v>
      </c>
      <c r="F125" t="s">
        <v>11</v>
      </c>
      <c r="G125" t="s">
        <v>11</v>
      </c>
    </row>
    <row r="126" spans="1:7" x14ac:dyDescent="0.25">
      <c r="A126" s="115">
        <v>46276</v>
      </c>
      <c r="E126" t="s">
        <v>213</v>
      </c>
      <c r="F126" t="s">
        <v>213</v>
      </c>
      <c r="G126" t="s">
        <v>213</v>
      </c>
    </row>
    <row r="127" spans="1:7" x14ac:dyDescent="0.25">
      <c r="A127" s="115">
        <v>46290</v>
      </c>
      <c r="E127" t="s">
        <v>213</v>
      </c>
      <c r="F127" t="s">
        <v>213</v>
      </c>
      <c r="G127" t="s">
        <v>213</v>
      </c>
    </row>
    <row r="128" spans="1:7" x14ac:dyDescent="0.25">
      <c r="A128" s="115">
        <v>46304</v>
      </c>
      <c r="E128" t="s">
        <v>213</v>
      </c>
      <c r="F128" t="s">
        <v>213</v>
      </c>
      <c r="G128" t="s">
        <v>213</v>
      </c>
    </row>
    <row r="129" spans="1:7" x14ac:dyDescent="0.25">
      <c r="A129" s="115">
        <v>46318</v>
      </c>
      <c r="E129" t="s">
        <v>213</v>
      </c>
      <c r="F129" t="s">
        <v>213</v>
      </c>
      <c r="G129" t="s">
        <v>213</v>
      </c>
    </row>
    <row r="130" spans="1:7" ht="15.75" x14ac:dyDescent="0.25">
      <c r="A130" s="116">
        <v>46330</v>
      </c>
      <c r="E130" t="s">
        <v>213</v>
      </c>
      <c r="F130" t="s">
        <v>213</v>
      </c>
      <c r="G130" t="s">
        <v>213</v>
      </c>
    </row>
    <row r="131" spans="1:7" x14ac:dyDescent="0.25">
      <c r="A131" s="115">
        <v>46346</v>
      </c>
      <c r="E131" t="s">
        <v>213</v>
      </c>
      <c r="F131" t="s">
        <v>213</v>
      </c>
      <c r="G131" t="s">
        <v>213</v>
      </c>
    </row>
    <row r="132" spans="1:7" x14ac:dyDescent="0.25">
      <c r="A132" s="115">
        <v>46360</v>
      </c>
      <c r="E132" t="s">
        <v>213</v>
      </c>
      <c r="F132" t="s">
        <v>213</v>
      </c>
      <c r="G132" t="s">
        <v>213</v>
      </c>
    </row>
    <row r="133" spans="1:7" x14ac:dyDescent="0.25">
      <c r="A133" s="115">
        <v>46374</v>
      </c>
      <c r="E133" t="s">
        <v>213</v>
      </c>
      <c r="F133" t="s">
        <v>213</v>
      </c>
      <c r="G133" t="s">
        <v>213</v>
      </c>
    </row>
    <row r="134" spans="1:7" x14ac:dyDescent="0.25">
      <c r="A134" s="115">
        <v>46395</v>
      </c>
      <c r="E134" t="s">
        <v>213</v>
      </c>
      <c r="F134" t="s">
        <v>213</v>
      </c>
      <c r="G134" t="s">
        <v>213</v>
      </c>
    </row>
    <row r="135" spans="1:7" x14ac:dyDescent="0.25">
      <c r="A135" s="115">
        <v>46409</v>
      </c>
      <c r="E135" t="s">
        <v>213</v>
      </c>
      <c r="F135" t="s">
        <v>213</v>
      </c>
      <c r="G135" t="s">
        <v>213</v>
      </c>
    </row>
    <row r="136" spans="1:7" x14ac:dyDescent="0.25">
      <c r="A136" s="115">
        <v>46423</v>
      </c>
      <c r="E136" t="s">
        <v>213</v>
      </c>
      <c r="F136" t="s">
        <v>213</v>
      </c>
      <c r="G136" t="s">
        <v>213</v>
      </c>
    </row>
    <row r="137" spans="1:7" x14ac:dyDescent="0.25">
      <c r="A137" s="115">
        <v>46437</v>
      </c>
      <c r="E137" t="s">
        <v>213</v>
      </c>
      <c r="F137" t="s">
        <v>213</v>
      </c>
      <c r="G137" t="s">
        <v>213</v>
      </c>
    </row>
    <row r="138" spans="1:7" x14ac:dyDescent="0.25">
      <c r="A138" s="115">
        <v>46451</v>
      </c>
      <c r="E138" t="s">
        <v>213</v>
      </c>
      <c r="F138" t="s">
        <v>213</v>
      </c>
      <c r="G138" t="s">
        <v>213</v>
      </c>
    </row>
    <row r="139" spans="1:7" x14ac:dyDescent="0.25">
      <c r="A139" s="115">
        <v>46465</v>
      </c>
      <c r="E139" t="s">
        <v>213</v>
      </c>
      <c r="F139" t="s">
        <v>213</v>
      </c>
      <c r="G139" t="s">
        <v>213</v>
      </c>
    </row>
    <row r="140" spans="1:7" x14ac:dyDescent="0.25">
      <c r="A140" s="115">
        <v>46479</v>
      </c>
      <c r="E140" t="s">
        <v>213</v>
      </c>
      <c r="F140" t="s">
        <v>213</v>
      </c>
      <c r="G140" t="s">
        <v>213</v>
      </c>
    </row>
    <row r="141" spans="1:7" x14ac:dyDescent="0.25">
      <c r="A141" s="115">
        <v>46493</v>
      </c>
      <c r="E141" t="s">
        <v>213</v>
      </c>
      <c r="F141" t="s">
        <v>213</v>
      </c>
      <c r="G141" t="s">
        <v>213</v>
      </c>
    </row>
    <row r="142" spans="1:7" x14ac:dyDescent="0.25">
      <c r="A142" s="115">
        <v>46507</v>
      </c>
      <c r="E142" t="s">
        <v>213</v>
      </c>
      <c r="F142" t="s">
        <v>213</v>
      </c>
      <c r="G142" t="s">
        <v>213</v>
      </c>
    </row>
    <row r="143" spans="1:7" x14ac:dyDescent="0.25">
      <c r="A143" s="115">
        <v>46521</v>
      </c>
      <c r="E143" t="s">
        <v>213</v>
      </c>
      <c r="F143" t="s">
        <v>213</v>
      </c>
      <c r="G143" t="s">
        <v>213</v>
      </c>
    </row>
    <row r="144" spans="1:7" x14ac:dyDescent="0.25">
      <c r="A144" s="115">
        <v>46535</v>
      </c>
      <c r="E144" t="s">
        <v>213</v>
      </c>
      <c r="F144" t="s">
        <v>213</v>
      </c>
      <c r="G144" t="s">
        <v>213</v>
      </c>
    </row>
    <row r="145" spans="1:7" x14ac:dyDescent="0.25">
      <c r="A145" s="115">
        <v>46549</v>
      </c>
      <c r="E145" t="s">
        <v>213</v>
      </c>
      <c r="F145" t="s">
        <v>213</v>
      </c>
      <c r="G145" t="s">
        <v>213</v>
      </c>
    </row>
  </sheetData>
  <phoneticPr fontId="2" type="noConversion"/>
  <pageMargins left="0.7" right="0.7" top="0.75" bottom="0.75" header="0.3" footer="0.3"/>
  <pageSetup paperSize="9" orientation="portrait" horizontalDpi="180" verticalDpi="18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12"/>
  <sheetViews>
    <sheetView topLeftCell="A26" zoomScale="62" zoomScaleNormal="62" workbookViewId="0">
      <selection activeCell="C33" sqref="C33"/>
    </sheetView>
  </sheetViews>
  <sheetFormatPr defaultRowHeight="15" x14ac:dyDescent="0.25"/>
  <cols>
    <col min="1" max="1" width="20.85546875" style="1" bestFit="1" customWidth="1"/>
    <col min="2" max="2" width="11.7109375" bestFit="1" customWidth="1"/>
    <col min="3" max="7" width="45.7109375" customWidth="1"/>
    <col min="8" max="8" width="8.7109375" bestFit="1" customWidth="1"/>
    <col min="9" max="9" width="5.42578125" customWidth="1"/>
    <col min="10" max="11" width="11.42578125" bestFit="1" customWidth="1"/>
    <col min="12" max="12" width="6.42578125" customWidth="1"/>
    <col min="13" max="13" width="38.140625" bestFit="1" customWidth="1"/>
    <col min="15" max="16" width="31.7109375" bestFit="1" customWidth="1"/>
  </cols>
  <sheetData>
    <row r="1" spans="1:7" x14ac:dyDescent="0.25">
      <c r="A1" s="1" t="s">
        <v>1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</row>
    <row r="2" spans="1:7" x14ac:dyDescent="0.25">
      <c r="A2" s="1">
        <v>46103</v>
      </c>
      <c r="B2">
        <f>WEEKDAY(Tbl_Namiddag[[#This Row],[Datum]],11)</f>
        <v>7</v>
      </c>
      <c r="C2" t="str" cm="1">
        <f t="array" ref="C2">_xlfn.IFNA(INDEX(Tbl_GEKA[wedstrijd],MATCH(Tbl_Namiddag[[#This Row],[Datum]]&amp;"1",Tbl_GEKA[Datum_GEKA]&amp;Tbl_GEKA[Biljart],0)),"")</f>
        <v/>
      </c>
      <c r="D2" t="str" cm="1">
        <f t="array" ref="D2">_xlfn.IFNA(INDEX(Tbl_GEKA[wedstrijd],MATCH(Tbl_Namiddag[[#This Row],[Datum]]&amp;"2",Tbl_GEKA[Datum_GEKA]&amp;Tbl_GEKA[Biljart],0)),"")</f>
        <v/>
      </c>
      <c r="E2" t="str" cm="1">
        <f t="array" ref="E2">_xlfn.IFNA(INDEX(Tbl_GEKA[wedstrijd],MATCH(Tbl_Namiddag[[#This Row],[Datum]]&amp;"3",Tbl_GEKA[Datum_GEKA]&amp;Tbl_GEKA[Biljart],0)),"")</f>
        <v/>
      </c>
      <c r="F2" t="str" cm="1">
        <f t="array" ref="F2">_xlfn.IFNA(INDEX(Tbl_GEKA[wedstrijd],MATCH(Tbl_Namiddag[[#This Row],[Datum]]&amp;"4",Tbl_GEKA[Datum_GEKA]&amp;Tbl_GEKA[Biljart],0)),"")</f>
        <v/>
      </c>
      <c r="G2" t="str" cm="1">
        <f t="array" ref="G2">_xlfn.IFNA(INDEX(Tbl_GEKA[wedstrijd],MATCH(Tbl_Namiddag[[#This Row],[Datum]]&amp;"5",Tbl_GEKA[Datum_GEKA]&amp;Tbl_GEKA[Biljart],0)),"")</f>
        <v/>
      </c>
    </row>
    <row r="3" spans="1:7" x14ac:dyDescent="0.25">
      <c r="A3" s="1">
        <v>46104</v>
      </c>
      <c r="B3">
        <f>WEEKDAY(Tbl_Namiddag[[#This Row],[Datum]],11)</f>
        <v>1</v>
      </c>
      <c r="C3" t="str" cm="1">
        <f t="array" ref="C3">_xlfn.IFNA(INDEX(Tbl_GEKA[wedstrijd],MATCH(Tbl_Namiddag[[#This Row],[Datum]]&amp;"1",Tbl_GEKA[Datum_GEKA]&amp;Tbl_GEKA[Biljart],0)),"")</f>
        <v/>
      </c>
      <c r="D3" t="str" cm="1">
        <f t="array" ref="D3">_xlfn.IFNA(INDEX(Tbl_GEKA[wedstrijd],MATCH(Tbl_Namiddag[[#This Row],[Datum]]&amp;"2",Tbl_GEKA[Datum_GEKA]&amp;Tbl_GEKA[Biljart],0)),"")</f>
        <v/>
      </c>
      <c r="E3" t="str" cm="1">
        <f t="array" ref="E3">_xlfn.IFNA(INDEX(Tbl_GEKA[wedstrijd],MATCH(Tbl_Namiddag[[#This Row],[Datum]]&amp;"3",Tbl_GEKA[Datum_GEKA]&amp;Tbl_GEKA[Biljart],0)),"")</f>
        <v/>
      </c>
      <c r="F3" t="str" cm="1">
        <f t="array" ref="F3">_xlfn.IFNA(INDEX(Tbl_GEKA[wedstrijd],MATCH(Tbl_Namiddag[[#This Row],[Datum]]&amp;"4",Tbl_GEKA[Datum_GEKA]&amp;Tbl_GEKA[Biljart],0)),"")</f>
        <v/>
      </c>
      <c r="G3" t="str" cm="1">
        <f t="array" ref="G3">_xlfn.IFNA(INDEX(Tbl_GEKA[wedstrijd],MATCH(Tbl_Namiddag[[#This Row],[Datum]]&amp;"5",Tbl_GEKA[Datum_GEKA]&amp;Tbl_GEKA[Biljart],0)),"")</f>
        <v/>
      </c>
    </row>
    <row r="4" spans="1:7" x14ac:dyDescent="0.25">
      <c r="A4" s="1">
        <v>46105</v>
      </c>
      <c r="B4">
        <f>WEEKDAY(Tbl_Namiddag[[#This Row],[Datum]],11)</f>
        <v>2</v>
      </c>
      <c r="C4" t="str" cm="1">
        <f t="array" ref="C4">_xlfn.IFNA(INDEX(Tbl_GEKA[wedstrijd],MATCH(Tbl_Namiddag[[#This Row],[Datum]]&amp;"1",Tbl_GEKA[Datum_GEKA]&amp;Tbl_GEKA[Biljart],0)),"")</f>
        <v/>
      </c>
      <c r="D4" t="str" cm="1">
        <f t="array" ref="D4">_xlfn.IFNA(INDEX(Tbl_GEKA[wedstrijd],MATCH(Tbl_Namiddag[[#This Row],[Datum]]&amp;"2",Tbl_GEKA[Datum_GEKA]&amp;Tbl_GEKA[Biljart],0)),"")</f>
        <v/>
      </c>
      <c r="E4" t="str" cm="1">
        <f t="array" ref="E4">_xlfn.IFNA(INDEX(Tbl_GEKA[wedstrijd],MATCH(Tbl_Namiddag[[#This Row],[Datum]]&amp;"3",Tbl_GEKA[Datum_GEKA]&amp;Tbl_GEKA[Biljart],0)),"")</f>
        <v/>
      </c>
      <c r="F4" t="str" cm="1">
        <f t="array" ref="F4">_xlfn.IFNA(INDEX(Tbl_GEKA[wedstrijd],MATCH(Tbl_Namiddag[[#This Row],[Datum]]&amp;"4",Tbl_GEKA[Datum_GEKA]&amp;Tbl_GEKA[Biljart],0)),"")</f>
        <v/>
      </c>
      <c r="G4" t="str" cm="1">
        <f t="array" ref="G4">_xlfn.IFNA(INDEX(Tbl_GEKA[wedstrijd],MATCH(Tbl_Namiddag[[#This Row],[Datum]]&amp;"5",Tbl_GEKA[Datum_GEKA]&amp;Tbl_GEKA[Biljart],0)),"")</f>
        <v/>
      </c>
    </row>
    <row r="5" spans="1:7" x14ac:dyDescent="0.25">
      <c r="A5" s="1">
        <v>46106</v>
      </c>
      <c r="B5">
        <f>WEEKDAY(Tbl_Namiddag[[#This Row],[Datum]],11)</f>
        <v>3</v>
      </c>
      <c r="C5" t="str" cm="1">
        <f t="array" ref="C5">_xlfn.IFNA(INDEX(Tbl_GEKA[wedstrijd],MATCH(Tbl_Namiddag[[#This Row],[Datum]]&amp;"1",Tbl_GEKA[Datum_GEKA]&amp;Tbl_GEKA[Biljart],0)),"")</f>
        <v/>
      </c>
      <c r="D5" t="str" cm="1">
        <f t="array" ref="D5">_xlfn.IFNA(INDEX(Tbl_GEKA[wedstrijd],MATCH(Tbl_Namiddag[[#This Row],[Datum]]&amp;"2",Tbl_GEKA[Datum_GEKA]&amp;Tbl_GEKA[Biljart],0)),"")</f>
        <v/>
      </c>
      <c r="E5" t="str" cm="1">
        <f t="array" ref="E5">_xlfn.IFNA(INDEX(Tbl_GEKA[wedstrijd],MATCH(Tbl_Namiddag[[#This Row],[Datum]]&amp;"3",Tbl_GEKA[Datum_GEKA]&amp;Tbl_GEKA[Biljart],0)),"")</f>
        <v/>
      </c>
      <c r="F5" t="str" cm="1">
        <f t="array" ref="F5">_xlfn.IFNA(INDEX(Tbl_GEKA[wedstrijd],MATCH(Tbl_Namiddag[[#This Row],[Datum]]&amp;"4",Tbl_GEKA[Datum_GEKA]&amp;Tbl_GEKA[Biljart],0)),"")</f>
        <v/>
      </c>
      <c r="G5" t="str" cm="1">
        <f t="array" ref="G5">_xlfn.IFNA(INDEX(Tbl_GEKA[wedstrijd],MATCH(Tbl_Namiddag[[#This Row],[Datum]]&amp;"5",Tbl_GEKA[Datum_GEKA]&amp;Tbl_GEKA[Biljart],0)),"")</f>
        <v/>
      </c>
    </row>
    <row r="6" spans="1:7" x14ac:dyDescent="0.25">
      <c r="A6" s="1">
        <v>46107</v>
      </c>
      <c r="B6">
        <f>WEEKDAY(Tbl_Namiddag[[#This Row],[Datum]],11)</f>
        <v>4</v>
      </c>
      <c r="C6" t="str" cm="1">
        <f t="array" ref="C6">_xlfn.IFNA(INDEX(Tbl_GEKA[wedstrijd],MATCH(Tbl_Namiddag[[#This Row],[Datum]]&amp;"1",Tbl_GEKA[Datum_GEKA]&amp;Tbl_GEKA[Biljart],0)),"")</f>
        <v/>
      </c>
      <c r="D6" t="str" cm="1">
        <f t="array" ref="D6">_xlfn.IFNA(INDEX(Tbl_GEKA[wedstrijd],MATCH(Tbl_Namiddag[[#This Row],[Datum]]&amp;"2",Tbl_GEKA[Datum_GEKA]&amp;Tbl_GEKA[Biljart],0)),"")</f>
        <v/>
      </c>
      <c r="E6" t="str" cm="1">
        <f t="array" ref="E6">_xlfn.IFNA(INDEX(Tbl_GEKA[wedstrijd],MATCH(Tbl_Namiddag[[#This Row],[Datum]]&amp;"3",Tbl_GEKA[Datum_GEKA]&amp;Tbl_GEKA[Biljart],0)),"")</f>
        <v/>
      </c>
      <c r="F6" t="str" cm="1">
        <f t="array" ref="F6">_xlfn.IFNA(INDEX(Tbl_GEKA[wedstrijd],MATCH(Tbl_Namiddag[[#This Row],[Datum]]&amp;"4",Tbl_GEKA[Datum_GEKA]&amp;Tbl_GEKA[Biljart],0)),"")</f>
        <v/>
      </c>
      <c r="G6" t="str" cm="1">
        <f t="array" ref="G6">_xlfn.IFNA(INDEX(Tbl_GEKA[wedstrijd],MATCH(Tbl_Namiddag[[#This Row],[Datum]]&amp;"5",Tbl_GEKA[Datum_GEKA]&amp;Tbl_GEKA[Biljart],0)),"")</f>
        <v/>
      </c>
    </row>
    <row r="7" spans="1:7" x14ac:dyDescent="0.25">
      <c r="A7" s="1">
        <v>46108</v>
      </c>
      <c r="B7">
        <f>WEEKDAY(Tbl_Namiddag[[#This Row],[Datum]],11)</f>
        <v>5</v>
      </c>
      <c r="C7" t="str" cm="1">
        <f t="array" ref="C7">_xlfn.IFNA(INDEX(Tbl_GEKA[wedstrijd],MATCH(Tbl_Namiddag[[#This Row],[Datum]]&amp;"1",Tbl_GEKA[Datum_GEKA]&amp;Tbl_GEKA[Biljart],0)),"")</f>
        <v/>
      </c>
      <c r="D7" t="str" cm="1">
        <f t="array" ref="D7">_xlfn.IFNA(INDEX(Tbl_GEKA[wedstrijd],MATCH(Tbl_Namiddag[[#This Row],[Datum]]&amp;"2",Tbl_GEKA[Datum_GEKA]&amp;Tbl_GEKA[Biljart],0)),"")</f>
        <v/>
      </c>
      <c r="E7" t="str" cm="1">
        <f t="array" ref="E7">_xlfn.IFNA(INDEX(Tbl_GEKA[wedstrijd],MATCH(Tbl_Namiddag[[#This Row],[Datum]]&amp;"3",Tbl_GEKA[Datum_GEKA]&amp;Tbl_GEKA[Biljart],0)),"")</f>
        <v/>
      </c>
      <c r="F7" t="str" cm="1">
        <f t="array" ref="F7">_xlfn.IFNA(INDEX(Tbl_GEKA[wedstrijd],MATCH(Tbl_Namiddag[[#This Row],[Datum]]&amp;"4",Tbl_GEKA[Datum_GEKA]&amp;Tbl_GEKA[Biljart],0)),"")</f>
        <v/>
      </c>
      <c r="G7" t="str" cm="1">
        <f t="array" ref="G7">_xlfn.IFNA(INDEX(Tbl_GEKA[wedstrijd],MATCH(Tbl_Namiddag[[#This Row],[Datum]]&amp;"5",Tbl_GEKA[Datum_GEKA]&amp;Tbl_GEKA[Biljart],0)),"")</f>
        <v/>
      </c>
    </row>
    <row r="8" spans="1:7" x14ac:dyDescent="0.25">
      <c r="A8" s="1">
        <v>46109</v>
      </c>
      <c r="B8">
        <f>WEEKDAY(Tbl_Namiddag[[#This Row],[Datum]],11)</f>
        <v>6</v>
      </c>
      <c r="C8" t="str" cm="1">
        <f t="array" ref="C8">_xlfn.IFNA(INDEX(Tbl_GEKA[wedstrijd],MATCH(Tbl_Namiddag[[#This Row],[Datum]]&amp;"1",Tbl_GEKA[Datum_GEKA]&amp;Tbl_GEKA[Biljart],0)),"")</f>
        <v/>
      </c>
      <c r="D8" t="str" cm="1">
        <f t="array" ref="D8">_xlfn.IFNA(INDEX(Tbl_GEKA[wedstrijd],MATCH(Tbl_Namiddag[[#This Row],[Datum]]&amp;"2",Tbl_GEKA[Datum_GEKA]&amp;Tbl_GEKA[Biljart],0)),"")</f>
        <v/>
      </c>
      <c r="E8" t="str" cm="1">
        <f t="array" ref="E8">_xlfn.IFNA(INDEX(Tbl_GEKA[wedstrijd],MATCH(Tbl_Namiddag[[#This Row],[Datum]]&amp;"3",Tbl_GEKA[Datum_GEKA]&amp;Tbl_GEKA[Biljart],0)),"")</f>
        <v/>
      </c>
      <c r="F8" t="str" cm="1">
        <f t="array" ref="F8">_xlfn.IFNA(INDEX(Tbl_GEKA[wedstrijd],MATCH(Tbl_Namiddag[[#This Row],[Datum]]&amp;"4",Tbl_GEKA[Datum_GEKA]&amp;Tbl_GEKA[Biljart],0)),"")</f>
        <v/>
      </c>
      <c r="G8" t="str" cm="1">
        <f t="array" ref="G8">_xlfn.IFNA(INDEX(Tbl_GEKA[wedstrijd],MATCH(Tbl_Namiddag[[#This Row],[Datum]]&amp;"5",Tbl_GEKA[Datum_GEKA]&amp;Tbl_GEKA[Biljart],0)),"")</f>
        <v/>
      </c>
    </row>
    <row r="9" spans="1:7" x14ac:dyDescent="0.25">
      <c r="A9" s="1">
        <v>46110</v>
      </c>
      <c r="B9">
        <f>WEEKDAY(Tbl_Namiddag[[#This Row],[Datum]],11)</f>
        <v>7</v>
      </c>
      <c r="C9" t="str" cm="1">
        <f t="array" ref="C9">_xlfn.IFNA(INDEX(Tbl_GEKA[wedstrijd],MATCH(Tbl_Namiddag[[#This Row],[Datum]]&amp;"1",Tbl_GEKA[Datum_GEKA]&amp;Tbl_GEKA[Biljart],0)),"")</f>
        <v/>
      </c>
      <c r="D9" t="str" cm="1">
        <f t="array" ref="D9">_xlfn.IFNA(INDEX(Tbl_GEKA[wedstrijd],MATCH(Tbl_Namiddag[[#This Row],[Datum]]&amp;"2",Tbl_GEKA[Datum_GEKA]&amp;Tbl_GEKA[Biljart],0)),"")</f>
        <v/>
      </c>
      <c r="E9" t="str" cm="1">
        <f t="array" ref="E9">_xlfn.IFNA(INDEX(Tbl_GEKA[wedstrijd],MATCH(Tbl_Namiddag[[#This Row],[Datum]]&amp;"3",Tbl_GEKA[Datum_GEKA]&amp;Tbl_GEKA[Biljart],0)),"")</f>
        <v/>
      </c>
      <c r="F9" t="str" cm="1">
        <f t="array" ref="F9">_xlfn.IFNA(INDEX(Tbl_GEKA[wedstrijd],MATCH(Tbl_Namiddag[[#This Row],[Datum]]&amp;"4",Tbl_GEKA[Datum_GEKA]&amp;Tbl_GEKA[Biljart],0)),"")</f>
        <v/>
      </c>
      <c r="G9" t="str" cm="1">
        <f t="array" ref="G9">_xlfn.IFNA(INDEX(Tbl_GEKA[wedstrijd],MATCH(Tbl_Namiddag[[#This Row],[Datum]]&amp;"5",Tbl_GEKA[Datum_GEKA]&amp;Tbl_GEKA[Biljart],0)),"")</f>
        <v/>
      </c>
    </row>
    <row r="10" spans="1:7" x14ac:dyDescent="0.25">
      <c r="A10" s="1">
        <v>46111</v>
      </c>
      <c r="B10">
        <f>WEEKDAY(Tbl_Namiddag[[#This Row],[Datum]],11)</f>
        <v>1</v>
      </c>
      <c r="C10" t="str" cm="1">
        <f t="array" ref="C10">_xlfn.IFNA(INDEX(Tbl_GEKA[wedstrijd],MATCH(Tbl_Namiddag[[#This Row],[Datum]]&amp;"1",Tbl_GEKA[Datum_GEKA]&amp;Tbl_GEKA[Biljart],0)),"")</f>
        <v/>
      </c>
      <c r="D10" t="str" cm="1">
        <f t="array" ref="D10">_xlfn.IFNA(INDEX(Tbl_GEKA[wedstrijd],MATCH(Tbl_Namiddag[[#This Row],[Datum]]&amp;"2",Tbl_GEKA[Datum_GEKA]&amp;Tbl_GEKA[Biljart],0)),"")</f>
        <v/>
      </c>
      <c r="E10" t="str" cm="1">
        <f t="array" ref="E10">_xlfn.IFNA(INDEX(Tbl_GEKA[wedstrijd],MATCH(Tbl_Namiddag[[#This Row],[Datum]]&amp;"3",Tbl_GEKA[Datum_GEKA]&amp;Tbl_GEKA[Biljart],0)),"")</f>
        <v/>
      </c>
      <c r="F10" t="str" cm="1">
        <f t="array" ref="F10">_xlfn.IFNA(INDEX(Tbl_GEKA[wedstrijd],MATCH(Tbl_Namiddag[[#This Row],[Datum]]&amp;"4",Tbl_GEKA[Datum_GEKA]&amp;Tbl_GEKA[Biljart],0)),"")</f>
        <v/>
      </c>
      <c r="G10" t="str" cm="1">
        <f t="array" ref="G10">_xlfn.IFNA(INDEX(Tbl_GEKA[wedstrijd],MATCH(Tbl_Namiddag[[#This Row],[Datum]]&amp;"5",Tbl_GEKA[Datum_GEKA]&amp;Tbl_GEKA[Biljart],0)),"")</f>
        <v/>
      </c>
    </row>
    <row r="11" spans="1:7" x14ac:dyDescent="0.25">
      <c r="A11" s="1">
        <v>46112</v>
      </c>
      <c r="B11">
        <f>WEEKDAY(Tbl_Namiddag[[#This Row],[Datum]],11)</f>
        <v>2</v>
      </c>
      <c r="C11" t="str" cm="1">
        <f t="array" ref="C11">_xlfn.IFNA(INDEX(Tbl_GEKA[wedstrijd],MATCH(Tbl_Namiddag[[#This Row],[Datum]]&amp;"1",Tbl_GEKA[Datum_GEKA]&amp;Tbl_GEKA[Biljart],0)),"")</f>
        <v/>
      </c>
      <c r="D11" t="str" cm="1">
        <f t="array" ref="D11">_xlfn.IFNA(INDEX(Tbl_GEKA[wedstrijd],MATCH(Tbl_Namiddag[[#This Row],[Datum]]&amp;"2",Tbl_GEKA[Datum_GEKA]&amp;Tbl_GEKA[Biljart],0)),"")</f>
        <v/>
      </c>
      <c r="E11" t="str" cm="1">
        <f t="array" ref="E11">_xlfn.IFNA(INDEX(Tbl_GEKA[wedstrijd],MATCH(Tbl_Namiddag[[#This Row],[Datum]]&amp;"3",Tbl_GEKA[Datum_GEKA]&amp;Tbl_GEKA[Biljart],0)),"")</f>
        <v/>
      </c>
      <c r="F11" t="str" cm="1">
        <f t="array" ref="F11">_xlfn.IFNA(INDEX(Tbl_GEKA[wedstrijd],MATCH(Tbl_Namiddag[[#This Row],[Datum]]&amp;"4",Tbl_GEKA[Datum_GEKA]&amp;Tbl_GEKA[Biljart],0)),"")</f>
        <v/>
      </c>
      <c r="G11" t="str" cm="1">
        <f t="array" ref="G11">_xlfn.IFNA(INDEX(Tbl_GEKA[wedstrijd],MATCH(Tbl_Namiddag[[#This Row],[Datum]]&amp;"5",Tbl_GEKA[Datum_GEKA]&amp;Tbl_GEKA[Biljart],0)),"")</f>
        <v/>
      </c>
    </row>
    <row r="12" spans="1:7" x14ac:dyDescent="0.25">
      <c r="A12" s="1">
        <v>46113</v>
      </c>
      <c r="B12">
        <f>WEEKDAY(Tbl_Namiddag[[#This Row],[Datum]],11)</f>
        <v>3</v>
      </c>
      <c r="C12" t="str" cm="1">
        <f t="array" ref="C12">_xlfn.IFNA(INDEX(Tbl_GEKA[wedstrijd],MATCH(Tbl_Namiddag[[#This Row],[Datum]]&amp;"1",Tbl_GEKA[Datum_GEKA]&amp;Tbl_GEKA[Biljart],0)),"")</f>
        <v/>
      </c>
      <c r="D12" t="str" cm="1">
        <f t="array" ref="D12">_xlfn.IFNA(INDEX(Tbl_GEKA[wedstrijd],MATCH(Tbl_Namiddag[[#This Row],[Datum]]&amp;"2",Tbl_GEKA[Datum_GEKA]&amp;Tbl_GEKA[Biljart],0)),"")</f>
        <v/>
      </c>
      <c r="E12" t="str" cm="1">
        <f t="array" ref="E12">_xlfn.IFNA(INDEX(Tbl_GEKA[wedstrijd],MATCH(Tbl_Namiddag[[#This Row],[Datum]]&amp;"3",Tbl_GEKA[Datum_GEKA]&amp;Tbl_GEKA[Biljart],0)),"")</f>
        <v/>
      </c>
      <c r="F12" t="str" cm="1">
        <f t="array" ref="F12">_xlfn.IFNA(INDEX(Tbl_GEKA[wedstrijd],MATCH(Tbl_Namiddag[[#This Row],[Datum]]&amp;"4",Tbl_GEKA[Datum_GEKA]&amp;Tbl_GEKA[Biljart],0)),"")</f>
        <v/>
      </c>
      <c r="G12" t="str" cm="1">
        <f t="array" ref="G12">_xlfn.IFNA(INDEX(Tbl_GEKA[wedstrijd],MATCH(Tbl_Namiddag[[#This Row],[Datum]]&amp;"5",Tbl_GEKA[Datum_GEKA]&amp;Tbl_GEKA[Biljart],0)),"")</f>
        <v/>
      </c>
    </row>
    <row r="13" spans="1:7" x14ac:dyDescent="0.25">
      <c r="A13" s="1">
        <v>46114</v>
      </c>
      <c r="B13">
        <f>WEEKDAY(Tbl_Namiddag[[#This Row],[Datum]],11)</f>
        <v>4</v>
      </c>
      <c r="C13" t="str" cm="1">
        <f t="array" ref="C13">_xlfn.IFNA(INDEX(Tbl_GEKA[wedstrijd],MATCH(Tbl_Namiddag[[#This Row],[Datum]]&amp;"1",Tbl_GEKA[Datum_GEKA]&amp;Tbl_GEKA[Biljart],0)),"")</f>
        <v/>
      </c>
      <c r="D13" t="str" cm="1">
        <f t="array" ref="D13">_xlfn.IFNA(INDEX(Tbl_GEKA[wedstrijd],MATCH(Tbl_Namiddag[[#This Row],[Datum]]&amp;"2",Tbl_GEKA[Datum_GEKA]&amp;Tbl_GEKA[Biljart],0)),"")</f>
        <v/>
      </c>
      <c r="E13" t="str" cm="1">
        <f t="array" ref="E13">_xlfn.IFNA(INDEX(Tbl_GEKA[wedstrijd],MATCH(Tbl_Namiddag[[#This Row],[Datum]]&amp;"3",Tbl_GEKA[Datum_GEKA]&amp;Tbl_GEKA[Biljart],0)),"")</f>
        <v/>
      </c>
      <c r="F13" t="str" cm="1">
        <f t="array" ref="F13">_xlfn.IFNA(INDEX(Tbl_GEKA[wedstrijd],MATCH(Tbl_Namiddag[[#This Row],[Datum]]&amp;"4",Tbl_GEKA[Datum_GEKA]&amp;Tbl_GEKA[Biljart],0)),"")</f>
        <v/>
      </c>
      <c r="G13" t="str" cm="1">
        <f t="array" ref="G13">_xlfn.IFNA(INDEX(Tbl_GEKA[wedstrijd],MATCH(Tbl_Namiddag[[#This Row],[Datum]]&amp;"5",Tbl_GEKA[Datum_GEKA]&amp;Tbl_GEKA[Biljart],0)),"")</f>
        <v/>
      </c>
    </row>
    <row r="14" spans="1:7" x14ac:dyDescent="0.25">
      <c r="A14" s="1">
        <v>46115</v>
      </c>
      <c r="B14">
        <f>WEEKDAY(Tbl_Namiddag[[#This Row],[Datum]],11)</f>
        <v>5</v>
      </c>
      <c r="C14" t="str" cm="1">
        <f t="array" ref="C14">_xlfn.IFNA(INDEX(Tbl_GEKA[wedstrijd],MATCH(Tbl_Namiddag[[#This Row],[Datum]]&amp;"1",Tbl_GEKA[Datum_GEKA]&amp;Tbl_GEKA[Biljart],0)),"")</f>
        <v/>
      </c>
      <c r="D14" t="str" cm="1">
        <f t="array" ref="D14">_xlfn.IFNA(INDEX(Tbl_GEKA[wedstrijd],MATCH(Tbl_Namiddag[[#This Row],[Datum]]&amp;"2",Tbl_GEKA[Datum_GEKA]&amp;Tbl_GEKA[Biljart],0)),"")</f>
        <v/>
      </c>
      <c r="E14" t="str" cm="1">
        <f t="array" ref="E14">_xlfn.IFNA(INDEX(Tbl_GEKA[wedstrijd],MATCH(Tbl_Namiddag[[#This Row],[Datum]]&amp;"3",Tbl_GEKA[Datum_GEKA]&amp;Tbl_GEKA[Biljart],0)),"")</f>
        <v/>
      </c>
      <c r="F14" t="str" cm="1">
        <f t="array" ref="F14">_xlfn.IFNA(INDEX(Tbl_GEKA[wedstrijd],MATCH(Tbl_Namiddag[[#This Row],[Datum]]&amp;"4",Tbl_GEKA[Datum_GEKA]&amp;Tbl_GEKA[Biljart],0)),"")</f>
        <v/>
      </c>
      <c r="G14" t="str" cm="1">
        <f t="array" ref="G14">_xlfn.IFNA(INDEX(Tbl_GEKA[wedstrijd],MATCH(Tbl_Namiddag[[#This Row],[Datum]]&amp;"5",Tbl_GEKA[Datum_GEKA]&amp;Tbl_GEKA[Biljart],0)),"")</f>
        <v/>
      </c>
    </row>
    <row r="15" spans="1:7" x14ac:dyDescent="0.25">
      <c r="A15" s="1">
        <v>46116</v>
      </c>
      <c r="B15">
        <f>WEEKDAY(Tbl_Namiddag[[#This Row],[Datum]],11)</f>
        <v>6</v>
      </c>
      <c r="C15" t="str" cm="1">
        <f t="array" ref="C15">_xlfn.IFNA(INDEX(Tbl_GEKA[wedstrijd],MATCH(Tbl_Namiddag[[#This Row],[Datum]]&amp;"1",Tbl_GEKA[Datum_GEKA]&amp;Tbl_GEKA[Biljart],0)),"")</f>
        <v/>
      </c>
      <c r="D15" t="str" cm="1">
        <f t="array" ref="D15">_xlfn.IFNA(INDEX(Tbl_GEKA[wedstrijd],MATCH(Tbl_Namiddag[[#This Row],[Datum]]&amp;"2",Tbl_GEKA[Datum_GEKA]&amp;Tbl_GEKA[Biljart],0)),"")</f>
        <v/>
      </c>
      <c r="E15" t="str" cm="1">
        <f t="array" ref="E15">_xlfn.IFNA(INDEX(Tbl_GEKA[wedstrijd],MATCH(Tbl_Namiddag[[#This Row],[Datum]]&amp;"3",Tbl_GEKA[Datum_GEKA]&amp;Tbl_GEKA[Biljart],0)),"")</f>
        <v/>
      </c>
      <c r="F15" t="str" cm="1">
        <f t="array" ref="F15">_xlfn.IFNA(INDEX(Tbl_GEKA[wedstrijd],MATCH(Tbl_Namiddag[[#This Row],[Datum]]&amp;"4",Tbl_GEKA[Datum_GEKA]&amp;Tbl_GEKA[Biljart],0)),"")</f>
        <v/>
      </c>
      <c r="G15" t="str" cm="1">
        <f t="array" ref="G15">_xlfn.IFNA(INDEX(Tbl_GEKA[wedstrijd],MATCH(Tbl_Namiddag[[#This Row],[Datum]]&amp;"5",Tbl_GEKA[Datum_GEKA]&amp;Tbl_GEKA[Biljart],0)),"")</f>
        <v/>
      </c>
    </row>
    <row r="16" spans="1:7" x14ac:dyDescent="0.25">
      <c r="A16" s="1">
        <v>46117</v>
      </c>
      <c r="B16">
        <f>WEEKDAY(Tbl_Namiddag[[#This Row],[Datum]],11)</f>
        <v>7</v>
      </c>
      <c r="C16" t="str" cm="1">
        <f t="array" ref="C16">_xlfn.IFNA(INDEX(Tbl_GEKA[wedstrijd],MATCH(Tbl_Namiddag[[#This Row],[Datum]]&amp;"1",Tbl_GEKA[Datum_GEKA]&amp;Tbl_GEKA[Biljart],0)),"")</f>
        <v/>
      </c>
      <c r="D16" t="str" cm="1">
        <f t="array" ref="D16">_xlfn.IFNA(INDEX(Tbl_GEKA[wedstrijd],MATCH(Tbl_Namiddag[[#This Row],[Datum]]&amp;"2",Tbl_GEKA[Datum_GEKA]&amp;Tbl_GEKA[Biljart],0)),"")</f>
        <v/>
      </c>
      <c r="E16" t="str" cm="1">
        <f t="array" ref="E16">_xlfn.IFNA(INDEX(Tbl_GEKA[wedstrijd],MATCH(Tbl_Namiddag[[#This Row],[Datum]]&amp;"3",Tbl_GEKA[Datum_GEKA]&amp;Tbl_GEKA[Biljart],0)),"")</f>
        <v/>
      </c>
      <c r="F16" t="str" cm="1">
        <f t="array" ref="F16">_xlfn.IFNA(INDEX(Tbl_GEKA[wedstrijd],MATCH(Tbl_Namiddag[[#This Row],[Datum]]&amp;"4",Tbl_GEKA[Datum_GEKA]&amp;Tbl_GEKA[Biljart],0)),"")</f>
        <v/>
      </c>
      <c r="G16" t="str" cm="1">
        <f t="array" ref="G16">_xlfn.IFNA(INDEX(Tbl_GEKA[wedstrijd],MATCH(Tbl_Namiddag[[#This Row],[Datum]]&amp;"5",Tbl_GEKA[Datum_GEKA]&amp;Tbl_GEKA[Biljart],0)),"")</f>
        <v/>
      </c>
    </row>
    <row r="17" spans="1:7" x14ac:dyDescent="0.25">
      <c r="A17" s="1">
        <v>46118</v>
      </c>
      <c r="B17">
        <f>WEEKDAY(Tbl_Namiddag[[#This Row],[Datum]],11)</f>
        <v>1</v>
      </c>
      <c r="C17" t="str" cm="1">
        <f t="array" ref="C17">_xlfn.IFNA(INDEX(Tbl_GEKA[wedstrijd],MATCH(Tbl_Namiddag[[#This Row],[Datum]]&amp;"1",Tbl_GEKA[Datum_GEKA]&amp;Tbl_GEKA[Biljart],0)),"")</f>
        <v/>
      </c>
      <c r="D17" t="str" cm="1">
        <f t="array" ref="D17">_xlfn.IFNA(INDEX(Tbl_GEKA[wedstrijd],MATCH(Tbl_Namiddag[[#This Row],[Datum]]&amp;"2",Tbl_GEKA[Datum_GEKA]&amp;Tbl_GEKA[Biljart],0)),"")</f>
        <v/>
      </c>
      <c r="E17" t="str" cm="1">
        <f t="array" ref="E17">_xlfn.IFNA(INDEX(Tbl_GEKA[wedstrijd],MATCH(Tbl_Namiddag[[#This Row],[Datum]]&amp;"3",Tbl_GEKA[Datum_GEKA]&amp;Tbl_GEKA[Biljart],0)),"")</f>
        <v/>
      </c>
      <c r="F17" t="str" cm="1">
        <f t="array" ref="F17">_xlfn.IFNA(INDEX(Tbl_GEKA[wedstrijd],MATCH(Tbl_Namiddag[[#This Row],[Datum]]&amp;"4",Tbl_GEKA[Datum_GEKA]&amp;Tbl_GEKA[Biljart],0)),"")</f>
        <v/>
      </c>
      <c r="G17" t="str" cm="1">
        <f t="array" ref="G17">_xlfn.IFNA(INDEX(Tbl_GEKA[wedstrijd],MATCH(Tbl_Namiddag[[#This Row],[Datum]]&amp;"5",Tbl_GEKA[Datum_GEKA]&amp;Tbl_GEKA[Biljart],0)),"")</f>
        <v/>
      </c>
    </row>
    <row r="18" spans="1:7" x14ac:dyDescent="0.25">
      <c r="A18" s="1">
        <v>46119</v>
      </c>
      <c r="B18">
        <f>WEEKDAY(Tbl_Namiddag[[#This Row],[Datum]],11)</f>
        <v>2</v>
      </c>
      <c r="C18" t="str" cm="1">
        <f t="array" ref="C18">_xlfn.IFNA(INDEX(Tbl_GEKA[wedstrijd],MATCH(Tbl_Namiddag[[#This Row],[Datum]]&amp;"1",Tbl_GEKA[Datum_GEKA]&amp;Tbl_GEKA[Biljart],0)),"")</f>
        <v/>
      </c>
      <c r="D18" t="str" cm="1">
        <f t="array" ref="D18">_xlfn.IFNA(INDEX(Tbl_GEKA[wedstrijd],MATCH(Tbl_Namiddag[[#This Row],[Datum]]&amp;"2",Tbl_GEKA[Datum_GEKA]&amp;Tbl_GEKA[Biljart],0)),"")</f>
        <v/>
      </c>
      <c r="E18" t="str" cm="1">
        <f t="array" ref="E18">_xlfn.IFNA(INDEX(Tbl_GEKA[wedstrijd],MATCH(Tbl_Namiddag[[#This Row],[Datum]]&amp;"3",Tbl_GEKA[Datum_GEKA]&amp;Tbl_GEKA[Biljart],0)),"")</f>
        <v/>
      </c>
      <c r="F18" t="str" cm="1">
        <f t="array" ref="F18">_xlfn.IFNA(INDEX(Tbl_GEKA[wedstrijd],MATCH(Tbl_Namiddag[[#This Row],[Datum]]&amp;"4",Tbl_GEKA[Datum_GEKA]&amp;Tbl_GEKA[Biljart],0)),"")</f>
        <v/>
      </c>
      <c r="G18" t="str" cm="1">
        <f t="array" ref="G18">_xlfn.IFNA(INDEX(Tbl_GEKA[wedstrijd],MATCH(Tbl_Namiddag[[#This Row],[Datum]]&amp;"5",Tbl_GEKA[Datum_GEKA]&amp;Tbl_GEKA[Biljart],0)),"")</f>
        <v/>
      </c>
    </row>
    <row r="19" spans="1:7" x14ac:dyDescent="0.25">
      <c r="A19" s="1">
        <v>46120</v>
      </c>
      <c r="B19">
        <f>WEEKDAY(Tbl_Namiddag[[#This Row],[Datum]],11)</f>
        <v>3</v>
      </c>
      <c r="C19" t="str" cm="1">
        <f t="array" ref="C19">_xlfn.IFNA(INDEX(Tbl_GEKA[wedstrijd],MATCH(Tbl_Namiddag[[#This Row],[Datum]]&amp;"1",Tbl_GEKA[Datum_GEKA]&amp;Tbl_GEKA[Biljart],0)),"")</f>
        <v/>
      </c>
      <c r="D19" t="str" cm="1">
        <f t="array" ref="D19">_xlfn.IFNA(INDEX(Tbl_GEKA[wedstrijd],MATCH(Tbl_Namiddag[[#This Row],[Datum]]&amp;"2",Tbl_GEKA[Datum_GEKA]&amp;Tbl_GEKA[Biljart],0)),"")</f>
        <v/>
      </c>
      <c r="E19" t="str" cm="1">
        <f t="array" ref="E19">_xlfn.IFNA(INDEX(Tbl_GEKA[wedstrijd],MATCH(Tbl_Namiddag[[#This Row],[Datum]]&amp;"3",Tbl_GEKA[Datum_GEKA]&amp;Tbl_GEKA[Biljart],0)),"")</f>
        <v/>
      </c>
      <c r="F19" t="str" cm="1">
        <f t="array" ref="F19">_xlfn.IFNA(INDEX(Tbl_GEKA[wedstrijd],MATCH(Tbl_Namiddag[[#This Row],[Datum]]&amp;"4",Tbl_GEKA[Datum_GEKA]&amp;Tbl_GEKA[Biljart],0)),"")</f>
        <v/>
      </c>
      <c r="G19" t="str" cm="1">
        <f t="array" ref="G19">_xlfn.IFNA(INDEX(Tbl_GEKA[wedstrijd],MATCH(Tbl_Namiddag[[#This Row],[Datum]]&amp;"5",Tbl_GEKA[Datum_GEKA]&amp;Tbl_GEKA[Biljart],0)),"")</f>
        <v/>
      </c>
    </row>
    <row r="20" spans="1:7" x14ac:dyDescent="0.25">
      <c r="A20" s="1">
        <v>46121</v>
      </c>
      <c r="B20">
        <f>WEEKDAY(Tbl_Namiddag[[#This Row],[Datum]],11)</f>
        <v>4</v>
      </c>
      <c r="C20" t="str" cm="1">
        <f t="array" ref="C20">_xlfn.IFNA(INDEX(Tbl_GEKA[wedstrijd],MATCH(Tbl_Namiddag[[#This Row],[Datum]]&amp;"1",Tbl_GEKA[Datum_GEKA]&amp;Tbl_GEKA[Biljart],0)),"")</f>
        <v/>
      </c>
      <c r="D20" t="str" cm="1">
        <f t="array" ref="D20">_xlfn.IFNA(INDEX(Tbl_GEKA[wedstrijd],MATCH(Tbl_Namiddag[[#This Row],[Datum]]&amp;"2",Tbl_GEKA[Datum_GEKA]&amp;Tbl_GEKA[Biljart],0)),"")</f>
        <v/>
      </c>
      <c r="E20" t="str" cm="1">
        <f t="array" ref="E20">_xlfn.IFNA(INDEX(Tbl_GEKA[wedstrijd],MATCH(Tbl_Namiddag[[#This Row],[Datum]]&amp;"3",Tbl_GEKA[Datum_GEKA]&amp;Tbl_GEKA[Biljart],0)),"")</f>
        <v/>
      </c>
      <c r="F20" t="str" cm="1">
        <f t="array" ref="F20">_xlfn.IFNA(INDEX(Tbl_GEKA[wedstrijd],MATCH(Tbl_Namiddag[[#This Row],[Datum]]&amp;"4",Tbl_GEKA[Datum_GEKA]&amp;Tbl_GEKA[Biljart],0)),"")</f>
        <v/>
      </c>
      <c r="G20" t="str" cm="1">
        <f t="array" ref="G20">_xlfn.IFNA(INDEX(Tbl_GEKA[wedstrijd],MATCH(Tbl_Namiddag[[#This Row],[Datum]]&amp;"5",Tbl_GEKA[Datum_GEKA]&amp;Tbl_GEKA[Biljart],0)),"")</f>
        <v/>
      </c>
    </row>
    <row r="21" spans="1:7" x14ac:dyDescent="0.25">
      <c r="A21" s="1">
        <v>46122</v>
      </c>
      <c r="B21">
        <f>WEEKDAY(Tbl_Namiddag[[#This Row],[Datum]],11)</f>
        <v>5</v>
      </c>
      <c r="C21" t="str" cm="1">
        <f t="array" ref="C21">_xlfn.IFNA(INDEX(Tbl_GEKA[wedstrijd],MATCH(Tbl_Namiddag[[#This Row],[Datum]]&amp;"1",Tbl_GEKA[Datum_GEKA]&amp;Tbl_GEKA[Biljart],0)),"")</f>
        <v/>
      </c>
      <c r="D21" t="str" cm="1">
        <f t="array" ref="D21">_xlfn.IFNA(INDEX(Tbl_GEKA[wedstrijd],MATCH(Tbl_Namiddag[[#This Row],[Datum]]&amp;"2",Tbl_GEKA[Datum_GEKA]&amp;Tbl_GEKA[Biljart],0)),"")</f>
        <v/>
      </c>
      <c r="E21" t="str" cm="1">
        <f t="array" ref="E21">_xlfn.IFNA(INDEX(Tbl_GEKA[wedstrijd],MATCH(Tbl_Namiddag[[#This Row],[Datum]]&amp;"3",Tbl_GEKA[Datum_GEKA]&amp;Tbl_GEKA[Biljart],0)),"")</f>
        <v/>
      </c>
      <c r="F21" t="str" cm="1">
        <f t="array" ref="F21">_xlfn.IFNA(INDEX(Tbl_GEKA[wedstrijd],MATCH(Tbl_Namiddag[[#This Row],[Datum]]&amp;"4",Tbl_GEKA[Datum_GEKA]&amp;Tbl_GEKA[Biljart],0)),"")</f>
        <v/>
      </c>
      <c r="G21" t="str" cm="1">
        <f t="array" ref="G21">_xlfn.IFNA(INDEX(Tbl_GEKA[wedstrijd],MATCH(Tbl_Namiddag[[#This Row],[Datum]]&amp;"5",Tbl_GEKA[Datum_GEKA]&amp;Tbl_GEKA[Biljart],0)),"")</f>
        <v/>
      </c>
    </row>
    <row r="22" spans="1:7" x14ac:dyDescent="0.25">
      <c r="A22" s="1">
        <v>46123</v>
      </c>
      <c r="B22">
        <f>WEEKDAY(Tbl_Namiddag[[#This Row],[Datum]],11)</f>
        <v>6</v>
      </c>
      <c r="C22" t="str" cm="1">
        <f t="array" ref="C22">_xlfn.IFNA(INDEX(Tbl_GEKA[wedstrijd],MATCH(Tbl_Namiddag[[#This Row],[Datum]]&amp;"1",Tbl_GEKA[Datum_GEKA]&amp;Tbl_GEKA[Biljart],0)),"")</f>
        <v/>
      </c>
      <c r="D22" t="str" cm="1">
        <f t="array" ref="D22">_xlfn.IFNA(INDEX(Tbl_GEKA[wedstrijd],MATCH(Tbl_Namiddag[[#This Row],[Datum]]&amp;"2",Tbl_GEKA[Datum_GEKA]&amp;Tbl_GEKA[Biljart],0)),"")</f>
        <v/>
      </c>
      <c r="E22" t="str" cm="1">
        <f t="array" ref="E22">_xlfn.IFNA(INDEX(Tbl_GEKA[wedstrijd],MATCH(Tbl_Namiddag[[#This Row],[Datum]]&amp;"3",Tbl_GEKA[Datum_GEKA]&amp;Tbl_GEKA[Biljart],0)),"")</f>
        <v/>
      </c>
      <c r="F22" t="str" cm="1">
        <f t="array" ref="F22">_xlfn.IFNA(INDEX(Tbl_GEKA[wedstrijd],MATCH(Tbl_Namiddag[[#This Row],[Datum]]&amp;"4",Tbl_GEKA[Datum_GEKA]&amp;Tbl_GEKA[Biljart],0)),"")</f>
        <v/>
      </c>
      <c r="G22" t="str" cm="1">
        <f t="array" ref="G22">_xlfn.IFNA(INDEX(Tbl_GEKA[wedstrijd],MATCH(Tbl_Namiddag[[#This Row],[Datum]]&amp;"5",Tbl_GEKA[Datum_GEKA]&amp;Tbl_GEKA[Biljart],0)),"")</f>
        <v/>
      </c>
    </row>
    <row r="23" spans="1:7" x14ac:dyDescent="0.25">
      <c r="A23" s="1">
        <v>46124</v>
      </c>
      <c r="B23">
        <f>WEEKDAY(Tbl_Namiddag[[#This Row],[Datum]],11)</f>
        <v>7</v>
      </c>
      <c r="C23" t="str" cm="1">
        <f t="array" ref="C23">_xlfn.IFNA(INDEX(Tbl_GEKA[wedstrijd],MATCH(Tbl_Namiddag[[#This Row],[Datum]]&amp;"1",Tbl_GEKA[Datum_GEKA]&amp;Tbl_GEKA[Biljart],0)),"")</f>
        <v/>
      </c>
      <c r="D23" t="str" cm="1">
        <f t="array" ref="D23">_xlfn.IFNA(INDEX(Tbl_GEKA[wedstrijd],MATCH(Tbl_Namiddag[[#This Row],[Datum]]&amp;"2",Tbl_GEKA[Datum_GEKA]&amp;Tbl_GEKA[Biljart],0)),"")</f>
        <v/>
      </c>
      <c r="E23" t="str" cm="1">
        <f t="array" ref="E23">_xlfn.IFNA(INDEX(Tbl_GEKA[wedstrijd],MATCH(Tbl_Namiddag[[#This Row],[Datum]]&amp;"3",Tbl_GEKA[Datum_GEKA]&amp;Tbl_GEKA[Biljart],0)),"")</f>
        <v/>
      </c>
      <c r="F23" t="str" cm="1">
        <f t="array" ref="F23">_xlfn.IFNA(INDEX(Tbl_GEKA[wedstrijd],MATCH(Tbl_Namiddag[[#This Row],[Datum]]&amp;"4",Tbl_GEKA[Datum_GEKA]&amp;Tbl_GEKA[Biljart],0)),"")</f>
        <v/>
      </c>
      <c r="G23" t="str" cm="1">
        <f t="array" ref="G23">_xlfn.IFNA(INDEX(Tbl_GEKA[wedstrijd],MATCH(Tbl_Namiddag[[#This Row],[Datum]]&amp;"5",Tbl_GEKA[Datum_GEKA]&amp;Tbl_GEKA[Biljart],0)),"")</f>
        <v/>
      </c>
    </row>
    <row r="24" spans="1:7" x14ac:dyDescent="0.25">
      <c r="A24" s="1">
        <v>46125</v>
      </c>
      <c r="B24">
        <f>WEEKDAY(Tbl_Namiddag[[#This Row],[Datum]],11)</f>
        <v>1</v>
      </c>
      <c r="C24" t="str" cm="1">
        <f t="array" ref="C24">_xlfn.IFNA(INDEX(Tbl_GEKA[wedstrijd],MATCH(Tbl_Namiddag[[#This Row],[Datum]]&amp;"1",Tbl_GEKA[Datum_GEKA]&amp;Tbl_GEKA[Biljart],0)),"")</f>
        <v/>
      </c>
      <c r="D24" t="str" cm="1">
        <f t="array" ref="D24">_xlfn.IFNA(INDEX(Tbl_GEKA[wedstrijd],MATCH(Tbl_Namiddag[[#This Row],[Datum]]&amp;"2",Tbl_GEKA[Datum_GEKA]&amp;Tbl_GEKA[Biljart],0)),"")</f>
        <v/>
      </c>
      <c r="E24" t="str" cm="1">
        <f t="array" ref="E24">_xlfn.IFNA(INDEX(Tbl_GEKA[wedstrijd],MATCH(Tbl_Namiddag[[#This Row],[Datum]]&amp;"3",Tbl_GEKA[Datum_GEKA]&amp;Tbl_GEKA[Biljart],0)),"")</f>
        <v/>
      </c>
      <c r="F24" t="str" cm="1">
        <f t="array" ref="F24">_xlfn.IFNA(INDEX(Tbl_GEKA[wedstrijd],MATCH(Tbl_Namiddag[[#This Row],[Datum]]&amp;"4",Tbl_GEKA[Datum_GEKA]&amp;Tbl_GEKA[Biljart],0)),"")</f>
        <v/>
      </c>
      <c r="G24" t="str" cm="1">
        <f t="array" ref="G24">_xlfn.IFNA(INDEX(Tbl_GEKA[wedstrijd],MATCH(Tbl_Namiddag[[#This Row],[Datum]]&amp;"5",Tbl_GEKA[Datum_GEKA]&amp;Tbl_GEKA[Biljart],0)),"")</f>
        <v/>
      </c>
    </row>
    <row r="25" spans="1:7" x14ac:dyDescent="0.25">
      <c r="A25" s="1">
        <v>46126</v>
      </c>
      <c r="B25">
        <f>WEEKDAY(Tbl_Namiddag[[#This Row],[Datum]],11)</f>
        <v>2</v>
      </c>
      <c r="C25" t="str" cm="1">
        <f t="array" ref="C25">_xlfn.IFNA(INDEX(Tbl_GEKA[wedstrijd],MATCH(Tbl_Namiddag[[#This Row],[Datum]]&amp;"1",Tbl_GEKA[Datum_GEKA]&amp;Tbl_GEKA[Biljart],0)),"")</f>
        <v/>
      </c>
      <c r="D25" t="str" cm="1">
        <f t="array" ref="D25">_xlfn.IFNA(INDEX(Tbl_GEKA[wedstrijd],MATCH(Tbl_Namiddag[[#This Row],[Datum]]&amp;"2",Tbl_GEKA[Datum_GEKA]&amp;Tbl_GEKA[Biljart],0)),"")</f>
        <v/>
      </c>
      <c r="E25" t="str" cm="1">
        <f t="array" ref="E25">_xlfn.IFNA(INDEX(Tbl_GEKA[wedstrijd],MATCH(Tbl_Namiddag[[#This Row],[Datum]]&amp;"3",Tbl_GEKA[Datum_GEKA]&amp;Tbl_GEKA[Biljart],0)),"")</f>
        <v/>
      </c>
      <c r="F25" t="str" cm="1">
        <f t="array" ref="F25">_xlfn.IFNA(INDEX(Tbl_GEKA[wedstrijd],MATCH(Tbl_Namiddag[[#This Row],[Datum]]&amp;"4",Tbl_GEKA[Datum_GEKA]&amp;Tbl_GEKA[Biljart],0)),"")</f>
        <v/>
      </c>
      <c r="G25" t="str" cm="1">
        <f t="array" ref="G25">_xlfn.IFNA(INDEX(Tbl_GEKA[wedstrijd],MATCH(Tbl_Namiddag[[#This Row],[Datum]]&amp;"5",Tbl_GEKA[Datum_GEKA]&amp;Tbl_GEKA[Biljart],0)),"")</f>
        <v/>
      </c>
    </row>
    <row r="26" spans="1:7" x14ac:dyDescent="0.25">
      <c r="A26" s="1">
        <v>46127</v>
      </c>
      <c r="B26">
        <f>WEEKDAY(Tbl_Namiddag[[#This Row],[Datum]],11)</f>
        <v>3</v>
      </c>
      <c r="C26" t="str" cm="1">
        <f t="array" ref="C26">_xlfn.IFNA(INDEX(Tbl_GEKA[wedstrijd],MATCH(Tbl_Namiddag[[#This Row],[Datum]]&amp;"1",Tbl_GEKA[Datum_GEKA]&amp;Tbl_GEKA[Biljart],0)),"")</f>
        <v/>
      </c>
      <c r="D26" t="str" cm="1">
        <f t="array" ref="D26">_xlfn.IFNA(INDEX(Tbl_GEKA[wedstrijd],MATCH(Tbl_Namiddag[[#This Row],[Datum]]&amp;"2",Tbl_GEKA[Datum_GEKA]&amp;Tbl_GEKA[Biljart],0)),"")</f>
        <v/>
      </c>
      <c r="E26" t="str" cm="1">
        <f t="array" ref="E26">_xlfn.IFNA(INDEX(Tbl_GEKA[wedstrijd],MATCH(Tbl_Namiddag[[#This Row],[Datum]]&amp;"3",Tbl_GEKA[Datum_GEKA]&amp;Tbl_GEKA[Biljart],0)),"")</f>
        <v/>
      </c>
      <c r="F26" t="str" cm="1">
        <f t="array" ref="F26">_xlfn.IFNA(INDEX(Tbl_GEKA[wedstrijd],MATCH(Tbl_Namiddag[[#This Row],[Datum]]&amp;"4",Tbl_GEKA[Datum_GEKA]&amp;Tbl_GEKA[Biljart],0)),"")</f>
        <v/>
      </c>
      <c r="G26" t="str" cm="1">
        <f t="array" ref="G26">_xlfn.IFNA(INDEX(Tbl_GEKA[wedstrijd],MATCH(Tbl_Namiddag[[#This Row],[Datum]]&amp;"5",Tbl_GEKA[Datum_GEKA]&amp;Tbl_GEKA[Biljart],0)),"")</f>
        <v/>
      </c>
    </row>
    <row r="27" spans="1:7" x14ac:dyDescent="0.25">
      <c r="A27" s="1">
        <v>46128</v>
      </c>
      <c r="B27">
        <f>WEEKDAY(Tbl_Namiddag[[#This Row],[Datum]],11)</f>
        <v>4</v>
      </c>
      <c r="C27" t="str" cm="1">
        <f t="array" ref="C27">_xlfn.IFNA(INDEX(Tbl_GEKA[wedstrijd],MATCH(Tbl_Namiddag[[#This Row],[Datum]]&amp;"1",Tbl_GEKA[Datum_GEKA]&amp;Tbl_GEKA[Biljart],0)),"")</f>
        <v/>
      </c>
      <c r="D27" t="str" cm="1">
        <f t="array" ref="D27">_xlfn.IFNA(INDEX(Tbl_GEKA[wedstrijd],MATCH(Tbl_Namiddag[[#This Row],[Datum]]&amp;"2",Tbl_GEKA[Datum_GEKA]&amp;Tbl_GEKA[Biljart],0)),"")</f>
        <v/>
      </c>
      <c r="E27" t="str" cm="1">
        <f t="array" ref="E27">_xlfn.IFNA(INDEX(Tbl_GEKA[wedstrijd],MATCH(Tbl_Namiddag[[#This Row],[Datum]]&amp;"3",Tbl_GEKA[Datum_GEKA]&amp;Tbl_GEKA[Biljart],0)),"")</f>
        <v/>
      </c>
      <c r="F27" t="str" cm="1">
        <f t="array" ref="F27">_xlfn.IFNA(INDEX(Tbl_GEKA[wedstrijd],MATCH(Tbl_Namiddag[[#This Row],[Datum]]&amp;"4",Tbl_GEKA[Datum_GEKA]&amp;Tbl_GEKA[Biljart],0)),"")</f>
        <v/>
      </c>
      <c r="G27" t="str" cm="1">
        <f t="array" ref="G27">_xlfn.IFNA(INDEX(Tbl_GEKA[wedstrijd],MATCH(Tbl_Namiddag[[#This Row],[Datum]]&amp;"5",Tbl_GEKA[Datum_GEKA]&amp;Tbl_GEKA[Biljart],0)),"")</f>
        <v/>
      </c>
    </row>
    <row r="28" spans="1:7" x14ac:dyDescent="0.25">
      <c r="A28" s="1">
        <v>46129</v>
      </c>
      <c r="B28">
        <f>WEEKDAY(Tbl_Namiddag[[#This Row],[Datum]],11)</f>
        <v>5</v>
      </c>
      <c r="C28" t="str" cm="1">
        <f t="array" ref="C28">_xlfn.IFNA(INDEX(Tbl_GEKA[wedstrijd],MATCH(Tbl_Namiddag[[#This Row],[Datum]]&amp;"1",Tbl_GEKA[Datum_GEKA]&amp;Tbl_GEKA[Biljart],0)),"")</f>
        <v/>
      </c>
      <c r="D28" t="str" cm="1">
        <f t="array" ref="D28">_xlfn.IFNA(INDEX(Tbl_GEKA[wedstrijd],MATCH(Tbl_Namiddag[[#This Row],[Datum]]&amp;"2",Tbl_GEKA[Datum_GEKA]&amp;Tbl_GEKA[Biljart],0)),"")</f>
        <v/>
      </c>
      <c r="E28" t="str" cm="1">
        <f t="array" ref="E28">_xlfn.IFNA(INDEX(Tbl_GEKA[wedstrijd],MATCH(Tbl_Namiddag[[#This Row],[Datum]]&amp;"3",Tbl_GEKA[Datum_GEKA]&amp;Tbl_GEKA[Biljart],0)),"")</f>
        <v/>
      </c>
      <c r="F28" t="str" cm="1">
        <f t="array" ref="F28">_xlfn.IFNA(INDEX(Tbl_GEKA[wedstrijd],MATCH(Tbl_Namiddag[[#This Row],[Datum]]&amp;"4",Tbl_GEKA[Datum_GEKA]&amp;Tbl_GEKA[Biljart],0)),"")</f>
        <v/>
      </c>
      <c r="G28" t="str" cm="1">
        <f t="array" ref="G28">_xlfn.IFNA(INDEX(Tbl_GEKA[wedstrijd],MATCH(Tbl_Namiddag[[#This Row],[Datum]]&amp;"5",Tbl_GEKA[Datum_GEKA]&amp;Tbl_GEKA[Biljart],0)),"")</f>
        <v/>
      </c>
    </row>
    <row r="29" spans="1:7" x14ac:dyDescent="0.25">
      <c r="A29" s="1">
        <v>46130</v>
      </c>
      <c r="B29">
        <f>WEEKDAY(Tbl_Namiddag[[#This Row],[Datum]],11)</f>
        <v>6</v>
      </c>
      <c r="C29" t="str" cm="1">
        <f t="array" ref="C29">_xlfn.IFNA(INDEX(Tbl_GEKA[wedstrijd],MATCH(Tbl_Namiddag[[#This Row],[Datum]]&amp;"1",Tbl_GEKA[Datum_GEKA]&amp;Tbl_GEKA[Biljart],0)),"")</f>
        <v/>
      </c>
      <c r="D29" t="str" cm="1">
        <f t="array" ref="D29">_xlfn.IFNA(INDEX(Tbl_GEKA[wedstrijd],MATCH(Tbl_Namiddag[[#This Row],[Datum]]&amp;"2",Tbl_GEKA[Datum_GEKA]&amp;Tbl_GEKA[Biljart],0)),"")</f>
        <v/>
      </c>
      <c r="E29" t="str" cm="1">
        <f t="array" ref="E29">_xlfn.IFNA(INDEX(Tbl_GEKA[wedstrijd],MATCH(Tbl_Namiddag[[#This Row],[Datum]]&amp;"3",Tbl_GEKA[Datum_GEKA]&amp;Tbl_GEKA[Biljart],0)),"")</f>
        <v/>
      </c>
      <c r="F29" t="str" cm="1">
        <f t="array" ref="F29">_xlfn.IFNA(INDEX(Tbl_GEKA[wedstrijd],MATCH(Tbl_Namiddag[[#This Row],[Datum]]&amp;"4",Tbl_GEKA[Datum_GEKA]&amp;Tbl_GEKA[Biljart],0)),"")</f>
        <v/>
      </c>
      <c r="G29" t="str" cm="1">
        <f t="array" ref="G29">_xlfn.IFNA(INDEX(Tbl_GEKA[wedstrijd],MATCH(Tbl_Namiddag[[#This Row],[Datum]]&amp;"5",Tbl_GEKA[Datum_GEKA]&amp;Tbl_GEKA[Biljart],0)),"")</f>
        <v/>
      </c>
    </row>
    <row r="30" spans="1:7" x14ac:dyDescent="0.25">
      <c r="A30" s="1">
        <v>46131</v>
      </c>
      <c r="B30">
        <f>WEEKDAY(Tbl_Namiddag[[#This Row],[Datum]],11)</f>
        <v>7</v>
      </c>
      <c r="C30" t="str" cm="1">
        <f t="array" ref="C30">_xlfn.IFNA(INDEX(Tbl_GEKA[wedstrijd],MATCH(Tbl_Namiddag[[#This Row],[Datum]]&amp;"1",Tbl_GEKA[Datum_GEKA]&amp;Tbl_GEKA[Biljart],0)),"")</f>
        <v/>
      </c>
      <c r="D30" t="str" cm="1">
        <f t="array" ref="D30">_xlfn.IFNA(INDEX(Tbl_GEKA[wedstrijd],MATCH(Tbl_Namiddag[[#This Row],[Datum]]&amp;"2",Tbl_GEKA[Datum_GEKA]&amp;Tbl_GEKA[Biljart],0)),"")</f>
        <v/>
      </c>
      <c r="E30" t="str" cm="1">
        <f t="array" ref="E30">_xlfn.IFNA(INDEX(Tbl_GEKA[wedstrijd],MATCH(Tbl_Namiddag[[#This Row],[Datum]]&amp;"3",Tbl_GEKA[Datum_GEKA]&amp;Tbl_GEKA[Biljart],0)),"")</f>
        <v/>
      </c>
      <c r="F30" t="str" cm="1">
        <f t="array" ref="F30">_xlfn.IFNA(INDEX(Tbl_GEKA[wedstrijd],MATCH(Tbl_Namiddag[[#This Row],[Datum]]&amp;"4",Tbl_GEKA[Datum_GEKA]&amp;Tbl_GEKA[Biljart],0)),"")</f>
        <v/>
      </c>
      <c r="G30" t="str" cm="1">
        <f t="array" ref="G30">_xlfn.IFNA(INDEX(Tbl_GEKA[wedstrijd],MATCH(Tbl_Namiddag[[#This Row],[Datum]]&amp;"5",Tbl_GEKA[Datum_GEKA]&amp;Tbl_GEKA[Biljart],0)),"")</f>
        <v/>
      </c>
    </row>
    <row r="31" spans="1:7" x14ac:dyDescent="0.25">
      <c r="A31" s="1">
        <v>46132</v>
      </c>
      <c r="B31">
        <f>WEEKDAY(Tbl_Namiddag[[#This Row],[Datum]],11)</f>
        <v>1</v>
      </c>
      <c r="C31" t="str" cm="1">
        <f t="array" ref="C31">_xlfn.IFNA(INDEX(Tbl_GEKA[wedstrijd],MATCH(Tbl_Namiddag[[#This Row],[Datum]]&amp;"1",Tbl_GEKA[Datum_GEKA]&amp;Tbl_GEKA[Biljart],0)),"")</f>
        <v/>
      </c>
      <c r="D31" t="str" cm="1">
        <f t="array" ref="D31">_xlfn.IFNA(INDEX(Tbl_GEKA[wedstrijd],MATCH(Tbl_Namiddag[[#This Row],[Datum]]&amp;"2",Tbl_GEKA[Datum_GEKA]&amp;Tbl_GEKA[Biljart],0)),"")</f>
        <v/>
      </c>
      <c r="E31" t="str" cm="1">
        <f t="array" ref="E31">_xlfn.IFNA(INDEX(Tbl_GEKA[wedstrijd],MATCH(Tbl_Namiddag[[#This Row],[Datum]]&amp;"3",Tbl_GEKA[Datum_GEKA]&amp;Tbl_GEKA[Biljart],0)),"")</f>
        <v/>
      </c>
      <c r="F31" t="str" cm="1">
        <f t="array" ref="F31">_xlfn.IFNA(INDEX(Tbl_GEKA[wedstrijd],MATCH(Tbl_Namiddag[[#This Row],[Datum]]&amp;"4",Tbl_GEKA[Datum_GEKA]&amp;Tbl_GEKA[Biljart],0)),"")</f>
        <v/>
      </c>
      <c r="G31" t="str" cm="1">
        <f t="array" ref="G31">_xlfn.IFNA(INDEX(Tbl_GEKA[wedstrijd],MATCH(Tbl_Namiddag[[#This Row],[Datum]]&amp;"5",Tbl_GEKA[Datum_GEKA]&amp;Tbl_GEKA[Biljart],0)),"")</f>
        <v/>
      </c>
    </row>
    <row r="32" spans="1:7" x14ac:dyDescent="0.25">
      <c r="A32" s="1">
        <v>46133</v>
      </c>
      <c r="B32">
        <f>WEEKDAY(Tbl_Namiddag[[#This Row],[Datum]],11)</f>
        <v>2</v>
      </c>
      <c r="C32" t="str" cm="1">
        <f t="array" ref="C32">_xlfn.IFNA(INDEX(Tbl_GEKA[wedstrijd],MATCH(Tbl_Namiddag[[#This Row],[Datum]]&amp;"1",Tbl_GEKA[Datum_GEKA]&amp;Tbl_GEKA[Biljart],0)),"")</f>
        <v/>
      </c>
      <c r="D32" t="str" cm="1">
        <f t="array" ref="D32">_xlfn.IFNA(INDEX(Tbl_GEKA[wedstrijd],MATCH(Tbl_Namiddag[[#This Row],[Datum]]&amp;"2",Tbl_GEKA[Datum_GEKA]&amp;Tbl_GEKA[Biljart],0)),"")</f>
        <v/>
      </c>
      <c r="E32" t="str" cm="1">
        <f t="array" ref="E32">_xlfn.IFNA(INDEX(Tbl_GEKA[wedstrijd],MATCH(Tbl_Namiddag[[#This Row],[Datum]]&amp;"3",Tbl_GEKA[Datum_GEKA]&amp;Tbl_GEKA[Biljart],0)),"")</f>
        <v/>
      </c>
      <c r="F32" t="str" cm="1">
        <f t="array" ref="F32">_xlfn.IFNA(INDEX(Tbl_GEKA[wedstrijd],MATCH(Tbl_Namiddag[[#This Row],[Datum]]&amp;"4",Tbl_GEKA[Datum_GEKA]&amp;Tbl_GEKA[Biljart],0)),"")</f>
        <v/>
      </c>
      <c r="G32" t="str" cm="1">
        <f t="array" ref="G32">_xlfn.IFNA(INDEX(Tbl_GEKA[wedstrijd],MATCH(Tbl_Namiddag[[#This Row],[Datum]]&amp;"5",Tbl_GEKA[Datum_GEKA]&amp;Tbl_GEKA[Biljart],0)),"")</f>
        <v/>
      </c>
    </row>
    <row r="33" spans="1:7" x14ac:dyDescent="0.25">
      <c r="A33" s="1">
        <v>46134</v>
      </c>
      <c r="B33">
        <f>WEEKDAY(Tbl_Namiddag[[#This Row],[Datum]],11)</f>
        <v>3</v>
      </c>
      <c r="C33" t="str" cm="1">
        <f t="array" ref="C33">_xlfn.IFNA(INDEX(Tbl_GEKA[wedstrijd],MATCH(Tbl_Namiddag[[#This Row],[Datum]]&amp;"1",Tbl_GEKA[Datum_GEKA]&amp;Tbl_GEKA[Biljart],0)),"")</f>
        <v/>
      </c>
      <c r="D33" t="str" cm="1">
        <f t="array" ref="D33">_xlfn.IFNA(INDEX(Tbl_GEKA[wedstrijd],MATCH(Tbl_Namiddag[[#This Row],[Datum]]&amp;"2",Tbl_GEKA[Datum_GEKA]&amp;Tbl_GEKA[Biljart],0)),"")</f>
        <v/>
      </c>
      <c r="E33" t="str" cm="1">
        <f t="array" ref="E33">_xlfn.IFNA(INDEX(Tbl_GEKA[wedstrijd],MATCH(Tbl_Namiddag[[#This Row],[Datum]]&amp;"3",Tbl_GEKA[Datum_GEKA]&amp;Tbl_GEKA[Biljart],0)),"")</f>
        <v/>
      </c>
      <c r="F33" t="str" cm="1">
        <f t="array" ref="F33">_xlfn.IFNA(INDEX(Tbl_GEKA[wedstrijd],MATCH(Tbl_Namiddag[[#This Row],[Datum]]&amp;"4",Tbl_GEKA[Datum_GEKA]&amp;Tbl_GEKA[Biljart],0)),"")</f>
        <v/>
      </c>
      <c r="G33" t="str" cm="1">
        <f t="array" ref="G33">_xlfn.IFNA(INDEX(Tbl_GEKA[wedstrijd],MATCH(Tbl_Namiddag[[#This Row],[Datum]]&amp;"5",Tbl_GEKA[Datum_GEKA]&amp;Tbl_GEKA[Biljart],0)),"")</f>
        <v/>
      </c>
    </row>
    <row r="34" spans="1:7" x14ac:dyDescent="0.25">
      <c r="A34" s="1">
        <v>46135</v>
      </c>
      <c r="B34">
        <f>WEEKDAY(Tbl_Namiddag[[#This Row],[Datum]],11)</f>
        <v>4</v>
      </c>
      <c r="C34" t="str" cm="1">
        <f t="array" ref="C34">_xlfn.IFNA(INDEX(Tbl_GEKA[wedstrijd],MATCH(Tbl_Namiddag[[#This Row],[Datum]]&amp;"1",Tbl_GEKA[Datum_GEKA]&amp;Tbl_GEKA[Biljart],0)),"")</f>
        <v/>
      </c>
      <c r="D34" t="str" cm="1">
        <f t="array" ref="D34">_xlfn.IFNA(INDEX(Tbl_GEKA[wedstrijd],MATCH(Tbl_Namiddag[[#This Row],[Datum]]&amp;"2",Tbl_GEKA[Datum_GEKA]&amp;Tbl_GEKA[Biljart],0)),"")</f>
        <v/>
      </c>
      <c r="E34" t="str" cm="1">
        <f t="array" ref="E34">_xlfn.IFNA(INDEX(Tbl_GEKA[wedstrijd],MATCH(Tbl_Namiddag[[#This Row],[Datum]]&amp;"3",Tbl_GEKA[Datum_GEKA]&amp;Tbl_GEKA[Biljart],0)),"")</f>
        <v/>
      </c>
      <c r="F34" t="str" cm="1">
        <f t="array" ref="F34">_xlfn.IFNA(INDEX(Tbl_GEKA[wedstrijd],MATCH(Tbl_Namiddag[[#This Row],[Datum]]&amp;"4",Tbl_GEKA[Datum_GEKA]&amp;Tbl_GEKA[Biljart],0)),"")</f>
        <v/>
      </c>
      <c r="G34" t="str" cm="1">
        <f t="array" ref="G34">_xlfn.IFNA(INDEX(Tbl_GEKA[wedstrijd],MATCH(Tbl_Namiddag[[#This Row],[Datum]]&amp;"5",Tbl_GEKA[Datum_GEKA]&amp;Tbl_GEKA[Biljart],0)),"")</f>
        <v/>
      </c>
    </row>
    <row r="35" spans="1:7" x14ac:dyDescent="0.25">
      <c r="A35" s="1">
        <v>46136</v>
      </c>
      <c r="B35">
        <f>WEEKDAY(Tbl_Namiddag[[#This Row],[Datum]],11)</f>
        <v>5</v>
      </c>
      <c r="C35" t="str" cm="1">
        <f t="array" ref="C35">_xlfn.IFNA(INDEX(Tbl_GEKA[wedstrijd],MATCH(Tbl_Namiddag[[#This Row],[Datum]]&amp;"1",Tbl_GEKA[Datum_GEKA]&amp;Tbl_GEKA[Biljart],0)),"")</f>
        <v/>
      </c>
      <c r="D35" t="str" cm="1">
        <f t="array" ref="D35">_xlfn.IFNA(INDEX(Tbl_GEKA[wedstrijd],MATCH(Tbl_Namiddag[[#This Row],[Datum]]&amp;"2",Tbl_GEKA[Datum_GEKA]&amp;Tbl_GEKA[Biljart],0)),"")</f>
        <v/>
      </c>
      <c r="E35" t="str" cm="1">
        <f t="array" ref="E35">_xlfn.IFNA(INDEX(Tbl_GEKA[wedstrijd],MATCH(Tbl_Namiddag[[#This Row],[Datum]]&amp;"3",Tbl_GEKA[Datum_GEKA]&amp;Tbl_GEKA[Biljart],0)),"")</f>
        <v/>
      </c>
      <c r="F35" t="str" cm="1">
        <f t="array" ref="F35">_xlfn.IFNA(INDEX(Tbl_GEKA[wedstrijd],MATCH(Tbl_Namiddag[[#This Row],[Datum]]&amp;"4",Tbl_GEKA[Datum_GEKA]&amp;Tbl_GEKA[Biljart],0)),"")</f>
        <v/>
      </c>
      <c r="G35" t="str" cm="1">
        <f t="array" ref="G35">_xlfn.IFNA(INDEX(Tbl_GEKA[wedstrijd],MATCH(Tbl_Namiddag[[#This Row],[Datum]]&amp;"5",Tbl_GEKA[Datum_GEKA]&amp;Tbl_GEKA[Biljart],0)),"")</f>
        <v/>
      </c>
    </row>
    <row r="36" spans="1:7" x14ac:dyDescent="0.25">
      <c r="A36" s="1">
        <v>46137</v>
      </c>
      <c r="B36">
        <f>WEEKDAY(Tbl_Namiddag[[#This Row],[Datum]],11)</f>
        <v>6</v>
      </c>
      <c r="C36" t="str" cm="1">
        <f t="array" ref="C36">_xlfn.IFNA(INDEX(Tbl_GEKA[wedstrijd],MATCH(Tbl_Namiddag[[#This Row],[Datum]]&amp;"1",Tbl_GEKA[Datum_GEKA]&amp;Tbl_GEKA[Biljart],0)),"")</f>
        <v/>
      </c>
      <c r="D36" t="str" cm="1">
        <f t="array" ref="D36">_xlfn.IFNA(INDEX(Tbl_GEKA[wedstrijd],MATCH(Tbl_Namiddag[[#This Row],[Datum]]&amp;"2",Tbl_GEKA[Datum_GEKA]&amp;Tbl_GEKA[Biljart],0)),"")</f>
        <v/>
      </c>
      <c r="E36" t="str" cm="1">
        <f t="array" ref="E36">_xlfn.IFNA(INDEX(Tbl_GEKA[wedstrijd],MATCH(Tbl_Namiddag[[#This Row],[Datum]]&amp;"3",Tbl_GEKA[Datum_GEKA]&amp;Tbl_GEKA[Biljart],0)),"")</f>
        <v/>
      </c>
      <c r="F36" t="str" cm="1">
        <f t="array" ref="F36">_xlfn.IFNA(INDEX(Tbl_GEKA[wedstrijd],MATCH(Tbl_Namiddag[[#This Row],[Datum]]&amp;"4",Tbl_GEKA[Datum_GEKA]&amp;Tbl_GEKA[Biljart],0)),"")</f>
        <v/>
      </c>
      <c r="G36" t="str" cm="1">
        <f t="array" ref="G36">_xlfn.IFNA(INDEX(Tbl_GEKA[wedstrijd],MATCH(Tbl_Namiddag[[#This Row],[Datum]]&amp;"5",Tbl_GEKA[Datum_GEKA]&amp;Tbl_GEKA[Biljart],0)),"")</f>
        <v/>
      </c>
    </row>
    <row r="37" spans="1:7" x14ac:dyDescent="0.25">
      <c r="A37" s="1">
        <v>46138</v>
      </c>
      <c r="B37">
        <f>WEEKDAY(Tbl_Namiddag[[#This Row],[Datum]],11)</f>
        <v>7</v>
      </c>
      <c r="C37" t="str" cm="1">
        <f t="array" ref="C37">_xlfn.IFNA(INDEX(Tbl_GEKA[wedstrijd],MATCH(Tbl_Namiddag[[#This Row],[Datum]]&amp;"1",Tbl_GEKA[Datum_GEKA]&amp;Tbl_GEKA[Biljart],0)),"")</f>
        <v/>
      </c>
      <c r="D37" t="str" cm="1">
        <f t="array" ref="D37">_xlfn.IFNA(INDEX(Tbl_GEKA[wedstrijd],MATCH(Tbl_Namiddag[[#This Row],[Datum]]&amp;"2",Tbl_GEKA[Datum_GEKA]&amp;Tbl_GEKA[Biljart],0)),"")</f>
        <v/>
      </c>
      <c r="E37" t="str" cm="1">
        <f t="array" ref="E37">_xlfn.IFNA(INDEX(Tbl_GEKA[wedstrijd],MATCH(Tbl_Namiddag[[#This Row],[Datum]]&amp;"3",Tbl_GEKA[Datum_GEKA]&amp;Tbl_GEKA[Biljart],0)),"")</f>
        <v/>
      </c>
      <c r="F37" t="str" cm="1">
        <f t="array" ref="F37">_xlfn.IFNA(INDEX(Tbl_GEKA[wedstrijd],MATCH(Tbl_Namiddag[[#This Row],[Datum]]&amp;"4",Tbl_GEKA[Datum_GEKA]&amp;Tbl_GEKA[Biljart],0)),"")</f>
        <v/>
      </c>
      <c r="G37" t="str" cm="1">
        <f t="array" ref="G37">_xlfn.IFNA(INDEX(Tbl_GEKA[wedstrijd],MATCH(Tbl_Namiddag[[#This Row],[Datum]]&amp;"5",Tbl_GEKA[Datum_GEKA]&amp;Tbl_GEKA[Biljart],0)),"")</f>
        <v/>
      </c>
    </row>
    <row r="38" spans="1:7" x14ac:dyDescent="0.25">
      <c r="A38" s="1">
        <v>46139</v>
      </c>
      <c r="B38">
        <f>WEEKDAY(Tbl_Namiddag[[#This Row],[Datum]],11)</f>
        <v>1</v>
      </c>
      <c r="C38" t="str" cm="1">
        <f t="array" ref="C38">_xlfn.IFNA(INDEX(Tbl_GEKA[wedstrijd],MATCH(Tbl_Namiddag[[#This Row],[Datum]]&amp;"1",Tbl_GEKA[Datum_GEKA]&amp;Tbl_GEKA[Biljart],0)),"")</f>
        <v/>
      </c>
      <c r="D38" t="str" cm="1">
        <f t="array" ref="D38">_xlfn.IFNA(INDEX(Tbl_GEKA[wedstrijd],MATCH(Tbl_Namiddag[[#This Row],[Datum]]&amp;"2",Tbl_GEKA[Datum_GEKA]&amp;Tbl_GEKA[Biljart],0)),"")</f>
        <v/>
      </c>
      <c r="E38" t="str" cm="1">
        <f t="array" ref="E38">_xlfn.IFNA(INDEX(Tbl_GEKA[wedstrijd],MATCH(Tbl_Namiddag[[#This Row],[Datum]]&amp;"3",Tbl_GEKA[Datum_GEKA]&amp;Tbl_GEKA[Biljart],0)),"")</f>
        <v/>
      </c>
      <c r="F38" t="str" cm="1">
        <f t="array" ref="F38">_xlfn.IFNA(INDEX(Tbl_GEKA[wedstrijd],MATCH(Tbl_Namiddag[[#This Row],[Datum]]&amp;"4",Tbl_GEKA[Datum_GEKA]&amp;Tbl_GEKA[Biljart],0)),"")</f>
        <v/>
      </c>
      <c r="G38" t="str" cm="1">
        <f t="array" ref="G38">_xlfn.IFNA(INDEX(Tbl_GEKA[wedstrijd],MATCH(Tbl_Namiddag[[#This Row],[Datum]]&amp;"5",Tbl_GEKA[Datum_GEKA]&amp;Tbl_GEKA[Biljart],0)),"")</f>
        <v/>
      </c>
    </row>
    <row r="39" spans="1:7" x14ac:dyDescent="0.25">
      <c r="A39" s="1">
        <v>46140</v>
      </c>
      <c r="B39">
        <f>WEEKDAY(Tbl_Namiddag[[#This Row],[Datum]],11)</f>
        <v>2</v>
      </c>
      <c r="C39" t="str" cm="1">
        <f t="array" ref="C39">_xlfn.IFNA(INDEX(Tbl_GEKA[wedstrijd],MATCH(Tbl_Namiddag[[#This Row],[Datum]]&amp;"1",Tbl_GEKA[Datum_GEKA]&amp;Tbl_GEKA[Biljart],0)),"")</f>
        <v/>
      </c>
      <c r="D39" t="str" cm="1">
        <f t="array" ref="D39">_xlfn.IFNA(INDEX(Tbl_GEKA[wedstrijd],MATCH(Tbl_Namiddag[[#This Row],[Datum]]&amp;"2",Tbl_GEKA[Datum_GEKA]&amp;Tbl_GEKA[Biljart],0)),"")</f>
        <v/>
      </c>
      <c r="E39" t="str" cm="1">
        <f t="array" ref="E39">_xlfn.IFNA(INDEX(Tbl_GEKA[wedstrijd],MATCH(Tbl_Namiddag[[#This Row],[Datum]]&amp;"3",Tbl_GEKA[Datum_GEKA]&amp;Tbl_GEKA[Biljart],0)),"")</f>
        <v/>
      </c>
      <c r="F39" t="str" cm="1">
        <f t="array" ref="F39">_xlfn.IFNA(INDEX(Tbl_GEKA[wedstrijd],MATCH(Tbl_Namiddag[[#This Row],[Datum]]&amp;"4",Tbl_GEKA[Datum_GEKA]&amp;Tbl_GEKA[Biljart],0)),"")</f>
        <v/>
      </c>
      <c r="G39" t="str" cm="1">
        <f t="array" ref="G39">_xlfn.IFNA(INDEX(Tbl_GEKA[wedstrijd],MATCH(Tbl_Namiddag[[#This Row],[Datum]]&amp;"5",Tbl_GEKA[Datum_GEKA]&amp;Tbl_GEKA[Biljart],0)),"")</f>
        <v/>
      </c>
    </row>
    <row r="40" spans="1:7" x14ac:dyDescent="0.25">
      <c r="A40" s="1">
        <v>46141</v>
      </c>
      <c r="B40">
        <f>WEEKDAY(Tbl_Namiddag[[#This Row],[Datum]],11)</f>
        <v>3</v>
      </c>
      <c r="C40" t="str" cm="1">
        <f t="array" ref="C40">_xlfn.IFNA(INDEX(Tbl_GEKA[wedstrijd],MATCH(Tbl_Namiddag[[#This Row],[Datum]]&amp;"1",Tbl_GEKA[Datum_GEKA]&amp;Tbl_GEKA[Biljart],0)),"")</f>
        <v/>
      </c>
      <c r="D40" t="str" cm="1">
        <f t="array" ref="D40">_xlfn.IFNA(INDEX(Tbl_GEKA[wedstrijd],MATCH(Tbl_Namiddag[[#This Row],[Datum]]&amp;"2",Tbl_GEKA[Datum_GEKA]&amp;Tbl_GEKA[Biljart],0)),"")</f>
        <v/>
      </c>
      <c r="E40" t="str" cm="1">
        <f t="array" ref="E40">_xlfn.IFNA(INDEX(Tbl_GEKA[wedstrijd],MATCH(Tbl_Namiddag[[#This Row],[Datum]]&amp;"3",Tbl_GEKA[Datum_GEKA]&amp;Tbl_GEKA[Biljart],0)),"")</f>
        <v/>
      </c>
      <c r="F40" t="str" cm="1">
        <f t="array" ref="F40">_xlfn.IFNA(INDEX(Tbl_GEKA[wedstrijd],MATCH(Tbl_Namiddag[[#This Row],[Datum]]&amp;"4",Tbl_GEKA[Datum_GEKA]&amp;Tbl_GEKA[Biljart],0)),"")</f>
        <v/>
      </c>
      <c r="G40" t="str" cm="1">
        <f t="array" ref="G40">_xlfn.IFNA(INDEX(Tbl_GEKA[wedstrijd],MATCH(Tbl_Namiddag[[#This Row],[Datum]]&amp;"5",Tbl_GEKA[Datum_GEKA]&amp;Tbl_GEKA[Biljart],0)),"")</f>
        <v/>
      </c>
    </row>
    <row r="41" spans="1:7" x14ac:dyDescent="0.25">
      <c r="A41" s="1">
        <v>46142</v>
      </c>
      <c r="B41">
        <f>WEEKDAY(Tbl_Namiddag[[#This Row],[Datum]],11)</f>
        <v>4</v>
      </c>
      <c r="C41" t="str" cm="1">
        <f t="array" ref="C41">_xlfn.IFNA(INDEX(Tbl_GEKA[wedstrijd],MATCH(Tbl_Namiddag[[#This Row],[Datum]]&amp;"1",Tbl_GEKA[Datum_GEKA]&amp;Tbl_GEKA[Biljart],0)),"")</f>
        <v/>
      </c>
      <c r="D41" t="str" cm="1">
        <f t="array" ref="D41">_xlfn.IFNA(INDEX(Tbl_GEKA[wedstrijd],MATCH(Tbl_Namiddag[[#This Row],[Datum]]&amp;"2",Tbl_GEKA[Datum_GEKA]&amp;Tbl_GEKA[Biljart],0)),"")</f>
        <v/>
      </c>
      <c r="E41" t="str" cm="1">
        <f t="array" ref="E41">_xlfn.IFNA(INDEX(Tbl_GEKA[wedstrijd],MATCH(Tbl_Namiddag[[#This Row],[Datum]]&amp;"3",Tbl_GEKA[Datum_GEKA]&amp;Tbl_GEKA[Biljart],0)),"")</f>
        <v/>
      </c>
      <c r="F41" t="str" cm="1">
        <f t="array" ref="F41">_xlfn.IFNA(INDEX(Tbl_GEKA[wedstrijd],MATCH(Tbl_Namiddag[[#This Row],[Datum]]&amp;"4",Tbl_GEKA[Datum_GEKA]&amp;Tbl_GEKA[Biljart],0)),"")</f>
        <v/>
      </c>
      <c r="G41" t="str" cm="1">
        <f t="array" ref="G41">_xlfn.IFNA(INDEX(Tbl_GEKA[wedstrijd],MATCH(Tbl_Namiddag[[#This Row],[Datum]]&amp;"5",Tbl_GEKA[Datum_GEKA]&amp;Tbl_GEKA[Biljart],0)),"")</f>
        <v/>
      </c>
    </row>
    <row r="42" spans="1:7" x14ac:dyDescent="0.25">
      <c r="A42" s="1">
        <v>46143</v>
      </c>
      <c r="B42">
        <f>WEEKDAY(Tbl_Namiddag[[#This Row],[Datum]],11)</f>
        <v>5</v>
      </c>
      <c r="C42" t="str" cm="1">
        <f t="array" ref="C42">_xlfn.IFNA(INDEX(Tbl_GEKA[wedstrijd],MATCH(Tbl_Namiddag[[#This Row],[Datum]]&amp;"1",Tbl_GEKA[Datum_GEKA]&amp;Tbl_GEKA[Biljart],0)),"")</f>
        <v/>
      </c>
      <c r="D42" t="str" cm="1">
        <f t="array" ref="D42">_xlfn.IFNA(INDEX(Tbl_GEKA[wedstrijd],MATCH(Tbl_Namiddag[[#This Row],[Datum]]&amp;"2",Tbl_GEKA[Datum_GEKA]&amp;Tbl_GEKA[Biljart],0)),"")</f>
        <v/>
      </c>
      <c r="E42" t="str" cm="1">
        <f t="array" ref="E42">_xlfn.IFNA(INDEX(Tbl_GEKA[wedstrijd],MATCH(Tbl_Namiddag[[#This Row],[Datum]]&amp;"3",Tbl_GEKA[Datum_GEKA]&amp;Tbl_GEKA[Biljart],0)),"")</f>
        <v/>
      </c>
      <c r="F42" t="str" cm="1">
        <f t="array" ref="F42">_xlfn.IFNA(INDEX(Tbl_GEKA[wedstrijd],MATCH(Tbl_Namiddag[[#This Row],[Datum]]&amp;"4",Tbl_GEKA[Datum_GEKA]&amp;Tbl_GEKA[Biljart],0)),"")</f>
        <v/>
      </c>
      <c r="G42" t="str" cm="1">
        <f t="array" ref="G42">_xlfn.IFNA(INDEX(Tbl_GEKA[wedstrijd],MATCH(Tbl_Namiddag[[#This Row],[Datum]]&amp;"5",Tbl_GEKA[Datum_GEKA]&amp;Tbl_GEKA[Biljart],0)),"")</f>
        <v/>
      </c>
    </row>
    <row r="43" spans="1:7" x14ac:dyDescent="0.25">
      <c r="A43" s="1">
        <v>46144</v>
      </c>
      <c r="B43">
        <f>WEEKDAY(Tbl_Namiddag[[#This Row],[Datum]],11)</f>
        <v>6</v>
      </c>
      <c r="C43" t="str" cm="1">
        <f t="array" ref="C43">_xlfn.IFNA(INDEX(Tbl_GEKA[wedstrijd],MATCH(Tbl_Namiddag[[#This Row],[Datum]]&amp;"1",Tbl_GEKA[Datum_GEKA]&amp;Tbl_GEKA[Biljart],0)),"")</f>
        <v/>
      </c>
      <c r="D43" t="str" cm="1">
        <f t="array" ref="D43">_xlfn.IFNA(INDEX(Tbl_GEKA[wedstrijd],MATCH(Tbl_Namiddag[[#This Row],[Datum]]&amp;"2",Tbl_GEKA[Datum_GEKA]&amp;Tbl_GEKA[Biljart],0)),"")</f>
        <v/>
      </c>
      <c r="E43" t="str" cm="1">
        <f t="array" ref="E43">_xlfn.IFNA(INDEX(Tbl_GEKA[wedstrijd],MATCH(Tbl_Namiddag[[#This Row],[Datum]]&amp;"3",Tbl_GEKA[Datum_GEKA]&amp;Tbl_GEKA[Biljart],0)),"")</f>
        <v/>
      </c>
      <c r="F43" t="str" cm="1">
        <f t="array" ref="F43">_xlfn.IFNA(INDEX(Tbl_GEKA[wedstrijd],MATCH(Tbl_Namiddag[[#This Row],[Datum]]&amp;"4",Tbl_GEKA[Datum_GEKA]&amp;Tbl_GEKA[Biljart],0)),"")</f>
        <v/>
      </c>
      <c r="G43" t="str" cm="1">
        <f t="array" ref="G43">_xlfn.IFNA(INDEX(Tbl_GEKA[wedstrijd],MATCH(Tbl_Namiddag[[#This Row],[Datum]]&amp;"5",Tbl_GEKA[Datum_GEKA]&amp;Tbl_GEKA[Biljart],0)),"")</f>
        <v/>
      </c>
    </row>
    <row r="44" spans="1:7" x14ac:dyDescent="0.25">
      <c r="A44" s="1">
        <v>46145</v>
      </c>
      <c r="B44">
        <f>WEEKDAY(Tbl_Namiddag[[#This Row],[Datum]],11)</f>
        <v>7</v>
      </c>
      <c r="C44" t="str" cm="1">
        <f t="array" ref="C44">_xlfn.IFNA(INDEX(Tbl_GEKA[wedstrijd],MATCH(Tbl_Namiddag[[#This Row],[Datum]]&amp;"1",Tbl_GEKA[Datum_GEKA]&amp;Tbl_GEKA[Biljart],0)),"")</f>
        <v/>
      </c>
      <c r="D44" t="str" cm="1">
        <f t="array" ref="D44">_xlfn.IFNA(INDEX(Tbl_GEKA[wedstrijd],MATCH(Tbl_Namiddag[[#This Row],[Datum]]&amp;"2",Tbl_GEKA[Datum_GEKA]&amp;Tbl_GEKA[Biljart],0)),"")</f>
        <v/>
      </c>
      <c r="E44" t="str" cm="1">
        <f t="array" ref="E44">_xlfn.IFNA(INDEX(Tbl_GEKA[wedstrijd],MATCH(Tbl_Namiddag[[#This Row],[Datum]]&amp;"3",Tbl_GEKA[Datum_GEKA]&amp;Tbl_GEKA[Biljart],0)),"")</f>
        <v/>
      </c>
      <c r="F44" t="str" cm="1">
        <f t="array" ref="F44">_xlfn.IFNA(INDEX(Tbl_GEKA[wedstrijd],MATCH(Tbl_Namiddag[[#This Row],[Datum]]&amp;"4",Tbl_GEKA[Datum_GEKA]&amp;Tbl_GEKA[Biljart],0)),"")</f>
        <v/>
      </c>
      <c r="G44" t="str" cm="1">
        <f t="array" ref="G44">_xlfn.IFNA(INDEX(Tbl_GEKA[wedstrijd],MATCH(Tbl_Namiddag[[#This Row],[Datum]]&amp;"5",Tbl_GEKA[Datum_GEKA]&amp;Tbl_GEKA[Biljart],0)),"")</f>
        <v/>
      </c>
    </row>
    <row r="45" spans="1:7" x14ac:dyDescent="0.25">
      <c r="A45" s="1">
        <v>46146</v>
      </c>
      <c r="B45">
        <f>WEEKDAY(Tbl_Namiddag[[#This Row],[Datum]],11)</f>
        <v>1</v>
      </c>
      <c r="C45" t="str" cm="1">
        <f t="array" ref="C45">_xlfn.IFNA(INDEX(Tbl_GEKA[wedstrijd],MATCH(Tbl_Namiddag[[#This Row],[Datum]]&amp;"1",Tbl_GEKA[Datum_GEKA]&amp;Tbl_GEKA[Biljart],0)),"")</f>
        <v/>
      </c>
      <c r="D45" t="str" cm="1">
        <f t="array" ref="D45">_xlfn.IFNA(INDEX(Tbl_GEKA[wedstrijd],MATCH(Tbl_Namiddag[[#This Row],[Datum]]&amp;"2",Tbl_GEKA[Datum_GEKA]&amp;Tbl_GEKA[Biljart],0)),"")</f>
        <v/>
      </c>
      <c r="E45" t="str" cm="1">
        <f t="array" ref="E45">_xlfn.IFNA(INDEX(Tbl_GEKA[wedstrijd],MATCH(Tbl_Namiddag[[#This Row],[Datum]]&amp;"3",Tbl_GEKA[Datum_GEKA]&amp;Tbl_GEKA[Biljart],0)),"")</f>
        <v/>
      </c>
      <c r="F45" t="str" cm="1">
        <f t="array" ref="F45">_xlfn.IFNA(INDEX(Tbl_GEKA[wedstrijd],MATCH(Tbl_Namiddag[[#This Row],[Datum]]&amp;"4",Tbl_GEKA[Datum_GEKA]&amp;Tbl_GEKA[Biljart],0)),"")</f>
        <v/>
      </c>
      <c r="G45" t="str" cm="1">
        <f t="array" ref="G45">_xlfn.IFNA(INDEX(Tbl_GEKA[wedstrijd],MATCH(Tbl_Namiddag[[#This Row],[Datum]]&amp;"5",Tbl_GEKA[Datum_GEKA]&amp;Tbl_GEKA[Biljart],0)),"")</f>
        <v/>
      </c>
    </row>
    <row r="46" spans="1:7" x14ac:dyDescent="0.25">
      <c r="A46" s="1">
        <v>46147</v>
      </c>
      <c r="B46">
        <f>WEEKDAY(Tbl_Namiddag[[#This Row],[Datum]],11)</f>
        <v>2</v>
      </c>
      <c r="C46" t="str" cm="1">
        <f t="array" ref="C46">_xlfn.IFNA(INDEX(Tbl_GEKA[wedstrijd],MATCH(Tbl_Namiddag[[#This Row],[Datum]]&amp;"1",Tbl_GEKA[Datum_GEKA]&amp;Tbl_GEKA[Biljart],0)),"")</f>
        <v/>
      </c>
      <c r="D46" t="str" cm="1">
        <f t="array" ref="D46">_xlfn.IFNA(INDEX(Tbl_GEKA[wedstrijd],MATCH(Tbl_Namiddag[[#This Row],[Datum]]&amp;"2",Tbl_GEKA[Datum_GEKA]&amp;Tbl_GEKA[Biljart],0)),"")</f>
        <v/>
      </c>
      <c r="E46" t="str" cm="1">
        <f t="array" ref="E46">_xlfn.IFNA(INDEX(Tbl_GEKA[wedstrijd],MATCH(Tbl_Namiddag[[#This Row],[Datum]]&amp;"3",Tbl_GEKA[Datum_GEKA]&amp;Tbl_GEKA[Biljart],0)),"")</f>
        <v/>
      </c>
      <c r="F46" t="str" cm="1">
        <f t="array" ref="F46">_xlfn.IFNA(INDEX(Tbl_GEKA[wedstrijd],MATCH(Tbl_Namiddag[[#This Row],[Datum]]&amp;"4",Tbl_GEKA[Datum_GEKA]&amp;Tbl_GEKA[Biljart],0)),"")</f>
        <v/>
      </c>
      <c r="G46" t="str" cm="1">
        <f t="array" ref="G46">_xlfn.IFNA(INDEX(Tbl_GEKA[wedstrijd],MATCH(Tbl_Namiddag[[#This Row],[Datum]]&amp;"5",Tbl_GEKA[Datum_GEKA]&amp;Tbl_GEKA[Biljart],0)),"")</f>
        <v/>
      </c>
    </row>
    <row r="47" spans="1:7" x14ac:dyDescent="0.25">
      <c r="A47" s="1">
        <v>46148</v>
      </c>
      <c r="B47">
        <f>WEEKDAY(Tbl_Namiddag[[#This Row],[Datum]],11)</f>
        <v>3</v>
      </c>
      <c r="C47" t="str" cm="1">
        <f t="array" ref="C47">_xlfn.IFNA(INDEX(Tbl_GEKA[wedstrijd],MATCH(Tbl_Namiddag[[#This Row],[Datum]]&amp;"1",Tbl_GEKA[Datum_GEKA]&amp;Tbl_GEKA[Biljart],0)),"")</f>
        <v/>
      </c>
      <c r="D47" t="str" cm="1">
        <f t="array" ref="D47">_xlfn.IFNA(INDEX(Tbl_GEKA[wedstrijd],MATCH(Tbl_Namiddag[[#This Row],[Datum]]&amp;"2",Tbl_GEKA[Datum_GEKA]&amp;Tbl_GEKA[Biljart],0)),"")</f>
        <v/>
      </c>
      <c r="E47" t="str" cm="1">
        <f t="array" ref="E47">_xlfn.IFNA(INDEX(Tbl_GEKA[wedstrijd],MATCH(Tbl_Namiddag[[#This Row],[Datum]]&amp;"3",Tbl_GEKA[Datum_GEKA]&amp;Tbl_GEKA[Biljart],0)),"")</f>
        <v/>
      </c>
      <c r="F47" t="str" cm="1">
        <f t="array" ref="F47">_xlfn.IFNA(INDEX(Tbl_GEKA[wedstrijd],MATCH(Tbl_Namiddag[[#This Row],[Datum]]&amp;"4",Tbl_GEKA[Datum_GEKA]&amp;Tbl_GEKA[Biljart],0)),"")</f>
        <v/>
      </c>
      <c r="G47" t="str" cm="1">
        <f t="array" ref="G47">_xlfn.IFNA(INDEX(Tbl_GEKA[wedstrijd],MATCH(Tbl_Namiddag[[#This Row],[Datum]]&amp;"5",Tbl_GEKA[Datum_GEKA]&amp;Tbl_GEKA[Biljart],0)),"")</f>
        <v/>
      </c>
    </row>
    <row r="48" spans="1:7" x14ac:dyDescent="0.25">
      <c r="A48" s="1">
        <v>46149</v>
      </c>
      <c r="B48">
        <f>WEEKDAY(Tbl_Namiddag[[#This Row],[Datum]],11)</f>
        <v>4</v>
      </c>
      <c r="C48" t="str" cm="1">
        <f t="array" ref="C48">_xlfn.IFNA(INDEX(Tbl_GEKA[wedstrijd],MATCH(Tbl_Namiddag[[#This Row],[Datum]]&amp;"1",Tbl_GEKA[Datum_GEKA]&amp;Tbl_GEKA[Biljart],0)),"")</f>
        <v/>
      </c>
      <c r="D48" t="str" cm="1">
        <f t="array" ref="D48">_xlfn.IFNA(INDEX(Tbl_GEKA[wedstrijd],MATCH(Tbl_Namiddag[[#This Row],[Datum]]&amp;"2",Tbl_GEKA[Datum_GEKA]&amp;Tbl_GEKA[Biljart],0)),"")</f>
        <v/>
      </c>
      <c r="E48" t="str" cm="1">
        <f t="array" ref="E48">_xlfn.IFNA(INDEX(Tbl_GEKA[wedstrijd],MATCH(Tbl_Namiddag[[#This Row],[Datum]]&amp;"3",Tbl_GEKA[Datum_GEKA]&amp;Tbl_GEKA[Biljart],0)),"")</f>
        <v/>
      </c>
      <c r="F48" t="str" cm="1">
        <f t="array" ref="F48">_xlfn.IFNA(INDEX(Tbl_GEKA[wedstrijd],MATCH(Tbl_Namiddag[[#This Row],[Datum]]&amp;"4",Tbl_GEKA[Datum_GEKA]&amp;Tbl_GEKA[Biljart],0)),"")</f>
        <v/>
      </c>
      <c r="G48" t="str" cm="1">
        <f t="array" ref="G48">_xlfn.IFNA(INDEX(Tbl_GEKA[wedstrijd],MATCH(Tbl_Namiddag[[#This Row],[Datum]]&amp;"5",Tbl_GEKA[Datum_GEKA]&amp;Tbl_GEKA[Biljart],0)),"")</f>
        <v/>
      </c>
    </row>
    <row r="49" spans="1:7" x14ac:dyDescent="0.25">
      <c r="A49" s="1">
        <v>46150</v>
      </c>
      <c r="B49">
        <f>WEEKDAY(Tbl_Namiddag[[#This Row],[Datum]],11)</f>
        <v>5</v>
      </c>
      <c r="C49" t="str" cm="1">
        <f t="array" ref="C49">_xlfn.IFNA(INDEX(Tbl_GEKA[wedstrijd],MATCH(Tbl_Namiddag[[#This Row],[Datum]]&amp;"1",Tbl_GEKA[Datum_GEKA]&amp;Tbl_GEKA[Biljart],0)),"")</f>
        <v/>
      </c>
      <c r="D49" t="str" cm="1">
        <f t="array" ref="D49">_xlfn.IFNA(INDEX(Tbl_GEKA[wedstrijd],MATCH(Tbl_Namiddag[[#This Row],[Datum]]&amp;"2",Tbl_GEKA[Datum_GEKA]&amp;Tbl_GEKA[Biljart],0)),"")</f>
        <v/>
      </c>
      <c r="E49" t="str" cm="1">
        <f t="array" ref="E49">_xlfn.IFNA(INDEX(Tbl_GEKA[wedstrijd],MATCH(Tbl_Namiddag[[#This Row],[Datum]]&amp;"3",Tbl_GEKA[Datum_GEKA]&amp;Tbl_GEKA[Biljart],0)),"")</f>
        <v/>
      </c>
      <c r="F49" t="str" cm="1">
        <f t="array" ref="F49">_xlfn.IFNA(INDEX(Tbl_GEKA[wedstrijd],MATCH(Tbl_Namiddag[[#This Row],[Datum]]&amp;"4",Tbl_GEKA[Datum_GEKA]&amp;Tbl_GEKA[Biljart],0)),"")</f>
        <v/>
      </c>
      <c r="G49" t="str" cm="1">
        <f t="array" ref="G49">_xlfn.IFNA(INDEX(Tbl_GEKA[wedstrijd],MATCH(Tbl_Namiddag[[#This Row],[Datum]]&amp;"5",Tbl_GEKA[Datum_GEKA]&amp;Tbl_GEKA[Biljart],0)),"")</f>
        <v/>
      </c>
    </row>
    <row r="50" spans="1:7" x14ac:dyDescent="0.25">
      <c r="A50" s="1">
        <v>46151</v>
      </c>
      <c r="B50">
        <f>WEEKDAY(Tbl_Namiddag[[#This Row],[Datum]],11)</f>
        <v>6</v>
      </c>
      <c r="C50" t="str" cm="1">
        <f t="array" ref="C50">_xlfn.IFNA(INDEX(Tbl_GEKA[wedstrijd],MATCH(Tbl_Namiddag[[#This Row],[Datum]]&amp;"1",Tbl_GEKA[Datum_GEKA]&amp;Tbl_GEKA[Biljart],0)),"")</f>
        <v/>
      </c>
      <c r="D50" t="str" cm="1">
        <f t="array" ref="D50">_xlfn.IFNA(INDEX(Tbl_GEKA[wedstrijd],MATCH(Tbl_Namiddag[[#This Row],[Datum]]&amp;"2",Tbl_GEKA[Datum_GEKA]&amp;Tbl_GEKA[Biljart],0)),"")</f>
        <v/>
      </c>
      <c r="E50" t="str" cm="1">
        <f t="array" ref="E50">_xlfn.IFNA(INDEX(Tbl_GEKA[wedstrijd],MATCH(Tbl_Namiddag[[#This Row],[Datum]]&amp;"3",Tbl_GEKA[Datum_GEKA]&amp;Tbl_GEKA[Biljart],0)),"")</f>
        <v/>
      </c>
      <c r="F50" t="str" cm="1">
        <f t="array" ref="F50">_xlfn.IFNA(INDEX(Tbl_GEKA[wedstrijd],MATCH(Tbl_Namiddag[[#This Row],[Datum]]&amp;"4",Tbl_GEKA[Datum_GEKA]&amp;Tbl_GEKA[Biljart],0)),"")</f>
        <v/>
      </c>
      <c r="G50" t="str" cm="1">
        <f t="array" ref="G50">_xlfn.IFNA(INDEX(Tbl_GEKA[wedstrijd],MATCH(Tbl_Namiddag[[#This Row],[Datum]]&amp;"5",Tbl_GEKA[Datum_GEKA]&amp;Tbl_GEKA[Biljart],0)),"")</f>
        <v/>
      </c>
    </row>
    <row r="51" spans="1:7" x14ac:dyDescent="0.25">
      <c r="A51" s="1">
        <v>46152</v>
      </c>
      <c r="B51">
        <f>WEEKDAY(Tbl_Namiddag[[#This Row],[Datum]],11)</f>
        <v>7</v>
      </c>
      <c r="C51" t="str" cm="1">
        <f t="array" ref="C51">_xlfn.IFNA(INDEX(Tbl_GEKA[wedstrijd],MATCH(Tbl_Namiddag[[#This Row],[Datum]]&amp;"1",Tbl_GEKA[Datum_GEKA]&amp;Tbl_GEKA[Biljart],0)),"")</f>
        <v/>
      </c>
      <c r="D51" t="str" cm="1">
        <f t="array" ref="D51">_xlfn.IFNA(INDEX(Tbl_GEKA[wedstrijd],MATCH(Tbl_Namiddag[[#This Row],[Datum]]&amp;"2",Tbl_GEKA[Datum_GEKA]&amp;Tbl_GEKA[Biljart],0)),"")</f>
        <v/>
      </c>
      <c r="E51" t="str" cm="1">
        <f t="array" ref="E51">_xlfn.IFNA(INDEX(Tbl_GEKA[wedstrijd],MATCH(Tbl_Namiddag[[#This Row],[Datum]]&amp;"3",Tbl_GEKA[Datum_GEKA]&amp;Tbl_GEKA[Biljart],0)),"")</f>
        <v/>
      </c>
      <c r="F51" t="str" cm="1">
        <f t="array" ref="F51">_xlfn.IFNA(INDEX(Tbl_GEKA[wedstrijd],MATCH(Tbl_Namiddag[[#This Row],[Datum]]&amp;"4",Tbl_GEKA[Datum_GEKA]&amp;Tbl_GEKA[Biljart],0)),"")</f>
        <v/>
      </c>
      <c r="G51" t="str" cm="1">
        <f t="array" ref="G51">_xlfn.IFNA(INDEX(Tbl_GEKA[wedstrijd],MATCH(Tbl_Namiddag[[#This Row],[Datum]]&amp;"5",Tbl_GEKA[Datum_GEKA]&amp;Tbl_GEKA[Biljart],0)),"")</f>
        <v/>
      </c>
    </row>
    <row r="52" spans="1:7" x14ac:dyDescent="0.25">
      <c r="A52" s="1">
        <v>46153</v>
      </c>
      <c r="B52">
        <f>WEEKDAY(Tbl_Namiddag[[#This Row],[Datum]],11)</f>
        <v>1</v>
      </c>
      <c r="C52" t="str" cm="1">
        <f t="array" ref="C52">_xlfn.IFNA(INDEX(Tbl_GEKA[wedstrijd],MATCH(Tbl_Namiddag[[#This Row],[Datum]]&amp;"1",Tbl_GEKA[Datum_GEKA]&amp;Tbl_GEKA[Biljart],0)),"")</f>
        <v/>
      </c>
      <c r="D52" t="str" cm="1">
        <f t="array" ref="D52">_xlfn.IFNA(INDEX(Tbl_GEKA[wedstrijd],MATCH(Tbl_Namiddag[[#This Row],[Datum]]&amp;"2",Tbl_GEKA[Datum_GEKA]&amp;Tbl_GEKA[Biljart],0)),"")</f>
        <v/>
      </c>
      <c r="E52" t="str" cm="1">
        <f t="array" ref="E52">_xlfn.IFNA(INDEX(Tbl_GEKA[wedstrijd],MATCH(Tbl_Namiddag[[#This Row],[Datum]]&amp;"3",Tbl_GEKA[Datum_GEKA]&amp;Tbl_GEKA[Biljart],0)),"")</f>
        <v/>
      </c>
      <c r="F52" t="str" cm="1">
        <f t="array" ref="F52">_xlfn.IFNA(INDEX(Tbl_GEKA[wedstrijd],MATCH(Tbl_Namiddag[[#This Row],[Datum]]&amp;"4",Tbl_GEKA[Datum_GEKA]&amp;Tbl_GEKA[Biljart],0)),"")</f>
        <v/>
      </c>
      <c r="G52" t="str" cm="1">
        <f t="array" ref="G52">_xlfn.IFNA(INDEX(Tbl_GEKA[wedstrijd],MATCH(Tbl_Namiddag[[#This Row],[Datum]]&amp;"5",Tbl_GEKA[Datum_GEKA]&amp;Tbl_GEKA[Biljart],0)),"")</f>
        <v/>
      </c>
    </row>
    <row r="53" spans="1:7" x14ac:dyDescent="0.25">
      <c r="A53" s="1">
        <v>46154</v>
      </c>
      <c r="B53">
        <f>WEEKDAY(Tbl_Namiddag[[#This Row],[Datum]],11)</f>
        <v>2</v>
      </c>
      <c r="C53" t="str" cm="1">
        <f t="array" ref="C53">_xlfn.IFNA(INDEX(Tbl_GEKA[wedstrijd],MATCH(Tbl_Namiddag[[#This Row],[Datum]]&amp;"1",Tbl_GEKA[Datum_GEKA]&amp;Tbl_GEKA[Biljart],0)),"")</f>
        <v/>
      </c>
      <c r="D53" t="str" cm="1">
        <f t="array" ref="D53">_xlfn.IFNA(INDEX(Tbl_GEKA[wedstrijd],MATCH(Tbl_Namiddag[[#This Row],[Datum]]&amp;"2",Tbl_GEKA[Datum_GEKA]&amp;Tbl_GEKA[Biljart],0)),"")</f>
        <v/>
      </c>
      <c r="E53" t="str" cm="1">
        <f t="array" ref="E53">_xlfn.IFNA(INDEX(Tbl_GEKA[wedstrijd],MATCH(Tbl_Namiddag[[#This Row],[Datum]]&amp;"3",Tbl_GEKA[Datum_GEKA]&amp;Tbl_GEKA[Biljart],0)),"")</f>
        <v/>
      </c>
      <c r="F53" t="str" cm="1">
        <f t="array" ref="F53">_xlfn.IFNA(INDEX(Tbl_GEKA[wedstrijd],MATCH(Tbl_Namiddag[[#This Row],[Datum]]&amp;"4",Tbl_GEKA[Datum_GEKA]&amp;Tbl_GEKA[Biljart],0)),"")</f>
        <v/>
      </c>
      <c r="G53" t="str" cm="1">
        <f t="array" ref="G53">_xlfn.IFNA(INDEX(Tbl_GEKA[wedstrijd],MATCH(Tbl_Namiddag[[#This Row],[Datum]]&amp;"5",Tbl_GEKA[Datum_GEKA]&amp;Tbl_GEKA[Biljart],0)),"")</f>
        <v/>
      </c>
    </row>
    <row r="54" spans="1:7" x14ac:dyDescent="0.25">
      <c r="A54" s="1">
        <v>46155</v>
      </c>
      <c r="B54">
        <f>WEEKDAY(Tbl_Namiddag[[#This Row],[Datum]],11)</f>
        <v>3</v>
      </c>
      <c r="C54" t="str" cm="1">
        <f t="array" ref="C54">_xlfn.IFNA(INDEX(Tbl_GEKA[wedstrijd],MATCH(Tbl_Namiddag[[#This Row],[Datum]]&amp;"1",Tbl_GEKA[Datum_GEKA]&amp;Tbl_GEKA[Biljart],0)),"")</f>
        <v/>
      </c>
      <c r="D54" t="str" cm="1">
        <f t="array" ref="D54">_xlfn.IFNA(INDEX(Tbl_GEKA[wedstrijd],MATCH(Tbl_Namiddag[[#This Row],[Datum]]&amp;"2",Tbl_GEKA[Datum_GEKA]&amp;Tbl_GEKA[Biljart],0)),"")</f>
        <v/>
      </c>
      <c r="E54" t="str" cm="1">
        <f t="array" ref="E54">_xlfn.IFNA(INDEX(Tbl_GEKA[wedstrijd],MATCH(Tbl_Namiddag[[#This Row],[Datum]]&amp;"3",Tbl_GEKA[Datum_GEKA]&amp;Tbl_GEKA[Biljart],0)),"")</f>
        <v/>
      </c>
      <c r="F54" t="str" cm="1">
        <f t="array" ref="F54">_xlfn.IFNA(INDEX(Tbl_GEKA[wedstrijd],MATCH(Tbl_Namiddag[[#This Row],[Datum]]&amp;"4",Tbl_GEKA[Datum_GEKA]&amp;Tbl_GEKA[Biljart],0)),"")</f>
        <v/>
      </c>
      <c r="G54" t="str" cm="1">
        <f t="array" ref="G54">_xlfn.IFNA(INDEX(Tbl_GEKA[wedstrijd],MATCH(Tbl_Namiddag[[#This Row],[Datum]]&amp;"5",Tbl_GEKA[Datum_GEKA]&amp;Tbl_GEKA[Biljart],0)),"")</f>
        <v/>
      </c>
    </row>
    <row r="55" spans="1:7" x14ac:dyDescent="0.25">
      <c r="A55" s="1">
        <v>46156</v>
      </c>
      <c r="B55">
        <f>WEEKDAY(Tbl_Namiddag[[#This Row],[Datum]],11)</f>
        <v>4</v>
      </c>
      <c r="C55" t="str" cm="1">
        <f t="array" ref="C55">_xlfn.IFNA(INDEX(Tbl_GEKA[wedstrijd],MATCH(Tbl_Namiddag[[#This Row],[Datum]]&amp;"1",Tbl_GEKA[Datum_GEKA]&amp;Tbl_GEKA[Biljart],0)),"")</f>
        <v/>
      </c>
      <c r="D55" t="str" cm="1">
        <f t="array" ref="D55">_xlfn.IFNA(INDEX(Tbl_GEKA[wedstrijd],MATCH(Tbl_Namiddag[[#This Row],[Datum]]&amp;"2",Tbl_GEKA[Datum_GEKA]&amp;Tbl_GEKA[Biljart],0)),"")</f>
        <v/>
      </c>
      <c r="E55" t="str" cm="1">
        <f t="array" ref="E55">_xlfn.IFNA(INDEX(Tbl_GEKA[wedstrijd],MATCH(Tbl_Namiddag[[#This Row],[Datum]]&amp;"3",Tbl_GEKA[Datum_GEKA]&amp;Tbl_GEKA[Biljart],0)),"")</f>
        <v/>
      </c>
      <c r="F55" t="str" cm="1">
        <f t="array" ref="F55">_xlfn.IFNA(INDEX(Tbl_GEKA[wedstrijd],MATCH(Tbl_Namiddag[[#This Row],[Datum]]&amp;"4",Tbl_GEKA[Datum_GEKA]&amp;Tbl_GEKA[Biljart],0)),"")</f>
        <v/>
      </c>
      <c r="G55" t="str" cm="1">
        <f t="array" ref="G55">_xlfn.IFNA(INDEX(Tbl_GEKA[wedstrijd],MATCH(Tbl_Namiddag[[#This Row],[Datum]]&amp;"5",Tbl_GEKA[Datum_GEKA]&amp;Tbl_GEKA[Biljart],0)),"")</f>
        <v/>
      </c>
    </row>
    <row r="56" spans="1:7" x14ac:dyDescent="0.25">
      <c r="A56" s="1">
        <v>46157</v>
      </c>
      <c r="B56">
        <f>WEEKDAY(Tbl_Namiddag[[#This Row],[Datum]],11)</f>
        <v>5</v>
      </c>
      <c r="C56" t="str" cm="1">
        <f t="array" ref="C56">_xlfn.IFNA(INDEX(Tbl_GEKA[wedstrijd],MATCH(Tbl_Namiddag[[#This Row],[Datum]]&amp;"1",Tbl_GEKA[Datum_GEKA]&amp;Tbl_GEKA[Biljart],0)),"")</f>
        <v/>
      </c>
      <c r="D56" t="str" cm="1">
        <f t="array" ref="D56">_xlfn.IFNA(INDEX(Tbl_GEKA[wedstrijd],MATCH(Tbl_Namiddag[[#This Row],[Datum]]&amp;"2",Tbl_GEKA[Datum_GEKA]&amp;Tbl_GEKA[Biljart],0)),"")</f>
        <v/>
      </c>
      <c r="E56" t="str" cm="1">
        <f t="array" ref="E56">_xlfn.IFNA(INDEX(Tbl_GEKA[wedstrijd],MATCH(Tbl_Namiddag[[#This Row],[Datum]]&amp;"3",Tbl_GEKA[Datum_GEKA]&amp;Tbl_GEKA[Biljart],0)),"")</f>
        <v/>
      </c>
      <c r="F56" t="str" cm="1">
        <f t="array" ref="F56">_xlfn.IFNA(INDEX(Tbl_GEKA[wedstrijd],MATCH(Tbl_Namiddag[[#This Row],[Datum]]&amp;"4",Tbl_GEKA[Datum_GEKA]&amp;Tbl_GEKA[Biljart],0)),"")</f>
        <v/>
      </c>
      <c r="G56" t="str" cm="1">
        <f t="array" ref="G56">_xlfn.IFNA(INDEX(Tbl_GEKA[wedstrijd],MATCH(Tbl_Namiddag[[#This Row],[Datum]]&amp;"5",Tbl_GEKA[Datum_GEKA]&amp;Tbl_GEKA[Biljart],0)),"")</f>
        <v/>
      </c>
    </row>
    <row r="57" spans="1:7" x14ac:dyDescent="0.25">
      <c r="A57" s="1">
        <v>46158</v>
      </c>
      <c r="B57">
        <f>WEEKDAY(Tbl_Namiddag[[#This Row],[Datum]],11)</f>
        <v>6</v>
      </c>
      <c r="C57" t="str" cm="1">
        <f t="array" ref="C57">_xlfn.IFNA(INDEX(Tbl_GEKA[wedstrijd],MATCH(Tbl_Namiddag[[#This Row],[Datum]]&amp;"1",Tbl_GEKA[Datum_GEKA]&amp;Tbl_GEKA[Biljart],0)),"")</f>
        <v/>
      </c>
      <c r="D57" t="str" cm="1">
        <f t="array" ref="D57">_xlfn.IFNA(INDEX(Tbl_GEKA[wedstrijd],MATCH(Tbl_Namiddag[[#This Row],[Datum]]&amp;"2",Tbl_GEKA[Datum_GEKA]&amp;Tbl_GEKA[Biljart],0)),"")</f>
        <v/>
      </c>
      <c r="E57" t="str" cm="1">
        <f t="array" ref="E57">_xlfn.IFNA(INDEX(Tbl_GEKA[wedstrijd],MATCH(Tbl_Namiddag[[#This Row],[Datum]]&amp;"3",Tbl_GEKA[Datum_GEKA]&amp;Tbl_GEKA[Biljart],0)),"")</f>
        <v/>
      </c>
      <c r="F57" t="str" cm="1">
        <f t="array" ref="F57">_xlfn.IFNA(INDEX(Tbl_GEKA[wedstrijd],MATCH(Tbl_Namiddag[[#This Row],[Datum]]&amp;"4",Tbl_GEKA[Datum_GEKA]&amp;Tbl_GEKA[Biljart],0)),"")</f>
        <v/>
      </c>
      <c r="G57" t="str" cm="1">
        <f t="array" ref="G57">_xlfn.IFNA(INDEX(Tbl_GEKA[wedstrijd],MATCH(Tbl_Namiddag[[#This Row],[Datum]]&amp;"5",Tbl_GEKA[Datum_GEKA]&amp;Tbl_GEKA[Biljart],0)),"")</f>
        <v/>
      </c>
    </row>
    <row r="58" spans="1:7" x14ac:dyDescent="0.25">
      <c r="A58" s="1">
        <v>46159</v>
      </c>
      <c r="B58">
        <f>WEEKDAY(Tbl_Namiddag[[#This Row],[Datum]],11)</f>
        <v>7</v>
      </c>
      <c r="C58" t="str" cm="1">
        <f t="array" ref="C58">_xlfn.IFNA(INDEX(Tbl_GEKA[wedstrijd],MATCH(Tbl_Namiddag[[#This Row],[Datum]]&amp;"1",Tbl_GEKA[Datum_GEKA]&amp;Tbl_GEKA[Biljart],0)),"")</f>
        <v/>
      </c>
      <c r="D58" t="str" cm="1">
        <f t="array" ref="D58">_xlfn.IFNA(INDEX(Tbl_GEKA[wedstrijd],MATCH(Tbl_Namiddag[[#This Row],[Datum]]&amp;"2",Tbl_GEKA[Datum_GEKA]&amp;Tbl_GEKA[Biljart],0)),"")</f>
        <v/>
      </c>
      <c r="E58" t="str" cm="1">
        <f t="array" ref="E58">_xlfn.IFNA(INDEX(Tbl_GEKA[wedstrijd],MATCH(Tbl_Namiddag[[#This Row],[Datum]]&amp;"3",Tbl_GEKA[Datum_GEKA]&amp;Tbl_GEKA[Biljart],0)),"")</f>
        <v/>
      </c>
      <c r="F58" t="str" cm="1">
        <f t="array" ref="F58">_xlfn.IFNA(INDEX(Tbl_GEKA[wedstrijd],MATCH(Tbl_Namiddag[[#This Row],[Datum]]&amp;"4",Tbl_GEKA[Datum_GEKA]&amp;Tbl_GEKA[Biljart],0)),"")</f>
        <v/>
      </c>
      <c r="G58" t="str" cm="1">
        <f t="array" ref="G58">_xlfn.IFNA(INDEX(Tbl_GEKA[wedstrijd],MATCH(Tbl_Namiddag[[#This Row],[Datum]]&amp;"5",Tbl_GEKA[Datum_GEKA]&amp;Tbl_GEKA[Biljart],0)),"")</f>
        <v/>
      </c>
    </row>
    <row r="59" spans="1:7" x14ac:dyDescent="0.25">
      <c r="A59" s="1">
        <v>46160</v>
      </c>
      <c r="B59">
        <f>WEEKDAY(Tbl_Namiddag[[#This Row],[Datum]],11)</f>
        <v>1</v>
      </c>
      <c r="C59" t="str" cm="1">
        <f t="array" ref="C59">_xlfn.IFNA(INDEX(Tbl_GEKA[wedstrijd],MATCH(Tbl_Namiddag[[#This Row],[Datum]]&amp;"1",Tbl_GEKA[Datum_GEKA]&amp;Tbl_GEKA[Biljart],0)),"")</f>
        <v/>
      </c>
      <c r="D59" t="str" cm="1">
        <f t="array" ref="D59">_xlfn.IFNA(INDEX(Tbl_GEKA[wedstrijd],MATCH(Tbl_Namiddag[[#This Row],[Datum]]&amp;"2",Tbl_GEKA[Datum_GEKA]&amp;Tbl_GEKA[Biljart],0)),"")</f>
        <v/>
      </c>
      <c r="E59" t="str" cm="1">
        <f t="array" ref="E59">_xlfn.IFNA(INDEX(Tbl_GEKA[wedstrijd],MATCH(Tbl_Namiddag[[#This Row],[Datum]]&amp;"3",Tbl_GEKA[Datum_GEKA]&amp;Tbl_GEKA[Biljart],0)),"")</f>
        <v/>
      </c>
      <c r="F59" t="str" cm="1">
        <f t="array" ref="F59">_xlfn.IFNA(INDEX(Tbl_GEKA[wedstrijd],MATCH(Tbl_Namiddag[[#This Row],[Datum]]&amp;"4",Tbl_GEKA[Datum_GEKA]&amp;Tbl_GEKA[Biljart],0)),"")</f>
        <v/>
      </c>
      <c r="G59" t="str" cm="1">
        <f t="array" ref="G59">_xlfn.IFNA(INDEX(Tbl_GEKA[wedstrijd],MATCH(Tbl_Namiddag[[#This Row],[Datum]]&amp;"5",Tbl_GEKA[Datum_GEKA]&amp;Tbl_GEKA[Biljart],0)),"")</f>
        <v/>
      </c>
    </row>
    <row r="60" spans="1:7" x14ac:dyDescent="0.25">
      <c r="A60" s="1">
        <v>46161</v>
      </c>
      <c r="B60">
        <f>WEEKDAY(Tbl_Namiddag[[#This Row],[Datum]],11)</f>
        <v>2</v>
      </c>
      <c r="C60" t="str" cm="1">
        <f t="array" ref="C60">_xlfn.IFNA(INDEX(Tbl_GEKA[wedstrijd],MATCH(Tbl_Namiddag[[#This Row],[Datum]]&amp;"1",Tbl_GEKA[Datum_GEKA]&amp;Tbl_GEKA[Biljart],0)),"")</f>
        <v/>
      </c>
      <c r="D60" t="str" cm="1">
        <f t="array" ref="D60">_xlfn.IFNA(INDEX(Tbl_GEKA[wedstrijd],MATCH(Tbl_Namiddag[[#This Row],[Datum]]&amp;"2",Tbl_GEKA[Datum_GEKA]&amp;Tbl_GEKA[Biljart],0)),"")</f>
        <v/>
      </c>
      <c r="E60" t="str" cm="1">
        <f t="array" ref="E60">_xlfn.IFNA(INDEX(Tbl_GEKA[wedstrijd],MATCH(Tbl_Namiddag[[#This Row],[Datum]]&amp;"3",Tbl_GEKA[Datum_GEKA]&amp;Tbl_GEKA[Biljart],0)),"")</f>
        <v/>
      </c>
      <c r="F60" t="str" cm="1">
        <f t="array" ref="F60">_xlfn.IFNA(INDEX(Tbl_GEKA[wedstrijd],MATCH(Tbl_Namiddag[[#This Row],[Datum]]&amp;"4",Tbl_GEKA[Datum_GEKA]&amp;Tbl_GEKA[Biljart],0)),"")</f>
        <v/>
      </c>
      <c r="G60" t="str" cm="1">
        <f t="array" ref="G60">_xlfn.IFNA(INDEX(Tbl_GEKA[wedstrijd],MATCH(Tbl_Namiddag[[#This Row],[Datum]]&amp;"5",Tbl_GEKA[Datum_GEKA]&amp;Tbl_GEKA[Biljart],0)),"")</f>
        <v/>
      </c>
    </row>
    <row r="61" spans="1:7" x14ac:dyDescent="0.25">
      <c r="A61" s="1">
        <v>46162</v>
      </c>
      <c r="B61">
        <f>WEEKDAY(Tbl_Namiddag[[#This Row],[Datum]],11)</f>
        <v>3</v>
      </c>
      <c r="C61" t="str" cm="1">
        <f t="array" ref="C61">_xlfn.IFNA(INDEX(Tbl_GEKA[wedstrijd],MATCH(Tbl_Namiddag[[#This Row],[Datum]]&amp;"1",Tbl_GEKA[Datum_GEKA]&amp;Tbl_GEKA[Biljart],0)),"")</f>
        <v/>
      </c>
      <c r="D61" t="str" cm="1">
        <f t="array" ref="D61">_xlfn.IFNA(INDEX(Tbl_GEKA[wedstrijd],MATCH(Tbl_Namiddag[[#This Row],[Datum]]&amp;"2",Tbl_GEKA[Datum_GEKA]&amp;Tbl_GEKA[Biljart],0)),"")</f>
        <v/>
      </c>
      <c r="E61" t="str" cm="1">
        <f t="array" ref="E61">_xlfn.IFNA(INDEX(Tbl_GEKA[wedstrijd],MATCH(Tbl_Namiddag[[#This Row],[Datum]]&amp;"3",Tbl_GEKA[Datum_GEKA]&amp;Tbl_GEKA[Biljart],0)),"")</f>
        <v/>
      </c>
      <c r="F61" t="str" cm="1">
        <f t="array" ref="F61">_xlfn.IFNA(INDEX(Tbl_GEKA[wedstrijd],MATCH(Tbl_Namiddag[[#This Row],[Datum]]&amp;"4",Tbl_GEKA[Datum_GEKA]&amp;Tbl_GEKA[Biljart],0)),"")</f>
        <v/>
      </c>
      <c r="G61" t="str" cm="1">
        <f t="array" ref="G61">_xlfn.IFNA(INDEX(Tbl_GEKA[wedstrijd],MATCH(Tbl_Namiddag[[#This Row],[Datum]]&amp;"5",Tbl_GEKA[Datum_GEKA]&amp;Tbl_GEKA[Biljart],0)),"")</f>
        <v/>
      </c>
    </row>
    <row r="62" spans="1:7" x14ac:dyDescent="0.25">
      <c r="A62" s="1">
        <v>46163</v>
      </c>
      <c r="B62">
        <f>WEEKDAY(Tbl_Namiddag[[#This Row],[Datum]],11)</f>
        <v>4</v>
      </c>
      <c r="C62" t="str" cm="1">
        <f t="array" ref="C62">_xlfn.IFNA(INDEX(Tbl_GEKA[wedstrijd],MATCH(Tbl_Namiddag[[#This Row],[Datum]]&amp;"1",Tbl_GEKA[Datum_GEKA]&amp;Tbl_GEKA[Biljart],0)),"")</f>
        <v/>
      </c>
      <c r="D62" t="str" cm="1">
        <f t="array" ref="D62">_xlfn.IFNA(INDEX(Tbl_GEKA[wedstrijd],MATCH(Tbl_Namiddag[[#This Row],[Datum]]&amp;"2",Tbl_GEKA[Datum_GEKA]&amp;Tbl_GEKA[Biljart],0)),"")</f>
        <v/>
      </c>
      <c r="E62" t="str" cm="1">
        <f t="array" ref="E62">_xlfn.IFNA(INDEX(Tbl_GEKA[wedstrijd],MATCH(Tbl_Namiddag[[#This Row],[Datum]]&amp;"3",Tbl_GEKA[Datum_GEKA]&amp;Tbl_GEKA[Biljart],0)),"")</f>
        <v/>
      </c>
      <c r="F62" t="str" cm="1">
        <f t="array" ref="F62">_xlfn.IFNA(INDEX(Tbl_GEKA[wedstrijd],MATCH(Tbl_Namiddag[[#This Row],[Datum]]&amp;"4",Tbl_GEKA[Datum_GEKA]&amp;Tbl_GEKA[Biljart],0)),"")</f>
        <v/>
      </c>
      <c r="G62" t="str" cm="1">
        <f t="array" ref="G62">_xlfn.IFNA(INDEX(Tbl_GEKA[wedstrijd],MATCH(Tbl_Namiddag[[#This Row],[Datum]]&amp;"5",Tbl_GEKA[Datum_GEKA]&amp;Tbl_GEKA[Biljart],0)),"")</f>
        <v/>
      </c>
    </row>
    <row r="63" spans="1:7" x14ac:dyDescent="0.25">
      <c r="A63" s="1">
        <v>46164</v>
      </c>
      <c r="B63">
        <f>WEEKDAY(Tbl_Namiddag[[#This Row],[Datum]],11)</f>
        <v>5</v>
      </c>
      <c r="C63" t="str" cm="1">
        <f t="array" ref="C63">_xlfn.IFNA(INDEX(Tbl_GEKA[wedstrijd],MATCH(Tbl_Namiddag[[#This Row],[Datum]]&amp;"1",Tbl_GEKA[Datum_GEKA]&amp;Tbl_GEKA[Biljart],0)),"")</f>
        <v/>
      </c>
      <c r="D63" t="str" cm="1">
        <f t="array" ref="D63">_xlfn.IFNA(INDEX(Tbl_GEKA[wedstrijd],MATCH(Tbl_Namiddag[[#This Row],[Datum]]&amp;"2",Tbl_GEKA[Datum_GEKA]&amp;Tbl_GEKA[Biljart],0)),"")</f>
        <v/>
      </c>
      <c r="E63" t="str" cm="1">
        <f t="array" ref="E63">_xlfn.IFNA(INDEX(Tbl_GEKA[wedstrijd],MATCH(Tbl_Namiddag[[#This Row],[Datum]]&amp;"3",Tbl_GEKA[Datum_GEKA]&amp;Tbl_GEKA[Biljart],0)),"")</f>
        <v/>
      </c>
      <c r="F63" t="str" cm="1">
        <f t="array" ref="F63">_xlfn.IFNA(INDEX(Tbl_GEKA[wedstrijd],MATCH(Tbl_Namiddag[[#This Row],[Datum]]&amp;"4",Tbl_GEKA[Datum_GEKA]&amp;Tbl_GEKA[Biljart],0)),"")</f>
        <v/>
      </c>
      <c r="G63" t="str" cm="1">
        <f t="array" ref="G63">_xlfn.IFNA(INDEX(Tbl_GEKA[wedstrijd],MATCH(Tbl_Namiddag[[#This Row],[Datum]]&amp;"5",Tbl_GEKA[Datum_GEKA]&amp;Tbl_GEKA[Biljart],0)),"")</f>
        <v/>
      </c>
    </row>
    <row r="64" spans="1:7" x14ac:dyDescent="0.25">
      <c r="A64" s="1">
        <v>46165</v>
      </c>
      <c r="B64">
        <f>WEEKDAY(Tbl_Namiddag[[#This Row],[Datum]],11)</f>
        <v>6</v>
      </c>
      <c r="C64" t="str" cm="1">
        <f t="array" ref="C64">_xlfn.IFNA(INDEX(Tbl_GEKA[wedstrijd],MATCH(Tbl_Namiddag[[#This Row],[Datum]]&amp;"1",Tbl_GEKA[Datum_GEKA]&amp;Tbl_GEKA[Biljart],0)),"")</f>
        <v/>
      </c>
      <c r="D64" t="str" cm="1">
        <f t="array" ref="D64">_xlfn.IFNA(INDEX(Tbl_GEKA[wedstrijd],MATCH(Tbl_Namiddag[[#This Row],[Datum]]&amp;"2",Tbl_GEKA[Datum_GEKA]&amp;Tbl_GEKA[Biljart],0)),"")</f>
        <v/>
      </c>
      <c r="E64" t="str" cm="1">
        <f t="array" ref="E64">_xlfn.IFNA(INDEX(Tbl_GEKA[wedstrijd],MATCH(Tbl_Namiddag[[#This Row],[Datum]]&amp;"3",Tbl_GEKA[Datum_GEKA]&amp;Tbl_GEKA[Biljart],0)),"")</f>
        <v/>
      </c>
      <c r="F64" t="str" cm="1">
        <f t="array" ref="F64">_xlfn.IFNA(INDEX(Tbl_GEKA[wedstrijd],MATCH(Tbl_Namiddag[[#This Row],[Datum]]&amp;"4",Tbl_GEKA[Datum_GEKA]&amp;Tbl_GEKA[Biljart],0)),"")</f>
        <v/>
      </c>
      <c r="G64" t="str" cm="1">
        <f t="array" ref="G64">_xlfn.IFNA(INDEX(Tbl_GEKA[wedstrijd],MATCH(Tbl_Namiddag[[#This Row],[Datum]]&amp;"5",Tbl_GEKA[Datum_GEKA]&amp;Tbl_GEKA[Biljart],0)),"")</f>
        <v/>
      </c>
    </row>
    <row r="65" spans="1:7" x14ac:dyDescent="0.25">
      <c r="A65" s="1">
        <v>46166</v>
      </c>
      <c r="B65">
        <f>WEEKDAY(Tbl_Namiddag[[#This Row],[Datum]],11)</f>
        <v>7</v>
      </c>
      <c r="C65" t="str" cm="1">
        <f t="array" ref="C65">_xlfn.IFNA(INDEX(Tbl_GEKA[wedstrijd],MATCH(Tbl_Namiddag[[#This Row],[Datum]]&amp;"1",Tbl_GEKA[Datum_GEKA]&amp;Tbl_GEKA[Biljart],0)),"")</f>
        <v/>
      </c>
      <c r="D65" t="str" cm="1">
        <f t="array" ref="D65">_xlfn.IFNA(INDEX(Tbl_GEKA[wedstrijd],MATCH(Tbl_Namiddag[[#This Row],[Datum]]&amp;"2",Tbl_GEKA[Datum_GEKA]&amp;Tbl_GEKA[Biljart],0)),"")</f>
        <v/>
      </c>
      <c r="E65" t="str" cm="1">
        <f t="array" ref="E65">_xlfn.IFNA(INDEX(Tbl_GEKA[wedstrijd],MATCH(Tbl_Namiddag[[#This Row],[Datum]]&amp;"3",Tbl_GEKA[Datum_GEKA]&amp;Tbl_GEKA[Biljart],0)),"")</f>
        <v/>
      </c>
      <c r="F65" t="str" cm="1">
        <f t="array" ref="F65">_xlfn.IFNA(INDEX(Tbl_GEKA[wedstrijd],MATCH(Tbl_Namiddag[[#This Row],[Datum]]&amp;"4",Tbl_GEKA[Datum_GEKA]&amp;Tbl_GEKA[Biljart],0)),"")</f>
        <v/>
      </c>
      <c r="G65" t="str" cm="1">
        <f t="array" ref="G65">_xlfn.IFNA(INDEX(Tbl_GEKA[wedstrijd],MATCH(Tbl_Namiddag[[#This Row],[Datum]]&amp;"5",Tbl_GEKA[Datum_GEKA]&amp;Tbl_GEKA[Biljart],0)),"")</f>
        <v/>
      </c>
    </row>
    <row r="66" spans="1:7" x14ac:dyDescent="0.25">
      <c r="A66" s="1">
        <v>46167</v>
      </c>
      <c r="B66">
        <f>WEEKDAY(Tbl_Namiddag[[#This Row],[Datum]],11)</f>
        <v>1</v>
      </c>
      <c r="C66" t="str" cm="1">
        <f t="array" ref="C66">_xlfn.IFNA(INDEX(Tbl_GEKA[wedstrijd],MATCH(Tbl_Namiddag[[#This Row],[Datum]]&amp;"1",Tbl_GEKA[Datum_GEKA]&amp;Tbl_GEKA[Biljart],0)),"")</f>
        <v/>
      </c>
      <c r="D66" t="str" cm="1">
        <f t="array" ref="D66">_xlfn.IFNA(INDEX(Tbl_GEKA[wedstrijd],MATCH(Tbl_Namiddag[[#This Row],[Datum]]&amp;"2",Tbl_GEKA[Datum_GEKA]&amp;Tbl_GEKA[Biljart],0)),"")</f>
        <v/>
      </c>
      <c r="E66" t="str" cm="1">
        <f t="array" ref="E66">_xlfn.IFNA(INDEX(Tbl_GEKA[wedstrijd],MATCH(Tbl_Namiddag[[#This Row],[Datum]]&amp;"3",Tbl_GEKA[Datum_GEKA]&amp;Tbl_GEKA[Biljart],0)),"")</f>
        <v/>
      </c>
      <c r="F66" t="str" cm="1">
        <f t="array" ref="F66">_xlfn.IFNA(INDEX(Tbl_GEKA[wedstrijd],MATCH(Tbl_Namiddag[[#This Row],[Datum]]&amp;"4",Tbl_GEKA[Datum_GEKA]&amp;Tbl_GEKA[Biljart],0)),"")</f>
        <v/>
      </c>
      <c r="G66" t="str" cm="1">
        <f t="array" ref="G66">_xlfn.IFNA(INDEX(Tbl_GEKA[wedstrijd],MATCH(Tbl_Namiddag[[#This Row],[Datum]]&amp;"5",Tbl_GEKA[Datum_GEKA]&amp;Tbl_GEKA[Biljart],0)),"")</f>
        <v/>
      </c>
    </row>
    <row r="67" spans="1:7" x14ac:dyDescent="0.25">
      <c r="A67" s="1">
        <v>46168</v>
      </c>
      <c r="B67">
        <f>WEEKDAY(Tbl_Namiddag[[#This Row],[Datum]],11)</f>
        <v>2</v>
      </c>
      <c r="C67" t="str" cm="1">
        <f t="array" ref="C67">_xlfn.IFNA(INDEX(Tbl_GEKA[wedstrijd],MATCH(Tbl_Namiddag[[#This Row],[Datum]]&amp;"1",Tbl_GEKA[Datum_GEKA]&amp;Tbl_GEKA[Biljart],0)),"")</f>
        <v/>
      </c>
      <c r="D67" t="str" cm="1">
        <f t="array" ref="D67">_xlfn.IFNA(INDEX(Tbl_GEKA[wedstrijd],MATCH(Tbl_Namiddag[[#This Row],[Datum]]&amp;"2",Tbl_GEKA[Datum_GEKA]&amp;Tbl_GEKA[Biljart],0)),"")</f>
        <v/>
      </c>
      <c r="E67" t="str" cm="1">
        <f t="array" ref="E67">_xlfn.IFNA(INDEX(Tbl_GEKA[wedstrijd],MATCH(Tbl_Namiddag[[#This Row],[Datum]]&amp;"3",Tbl_GEKA[Datum_GEKA]&amp;Tbl_GEKA[Biljart],0)),"")</f>
        <v/>
      </c>
      <c r="F67" t="str" cm="1">
        <f t="array" ref="F67">_xlfn.IFNA(INDEX(Tbl_GEKA[wedstrijd],MATCH(Tbl_Namiddag[[#This Row],[Datum]]&amp;"4",Tbl_GEKA[Datum_GEKA]&amp;Tbl_GEKA[Biljart],0)),"")</f>
        <v/>
      </c>
      <c r="G67" t="str" cm="1">
        <f t="array" ref="G67">_xlfn.IFNA(INDEX(Tbl_GEKA[wedstrijd],MATCH(Tbl_Namiddag[[#This Row],[Datum]]&amp;"5",Tbl_GEKA[Datum_GEKA]&amp;Tbl_GEKA[Biljart],0)),"")</f>
        <v/>
      </c>
    </row>
    <row r="68" spans="1:7" x14ac:dyDescent="0.25">
      <c r="A68" s="1">
        <v>46169</v>
      </c>
      <c r="B68">
        <f>WEEKDAY(Tbl_Namiddag[[#This Row],[Datum]],11)</f>
        <v>3</v>
      </c>
      <c r="C68" t="str" cm="1">
        <f t="array" ref="C68">_xlfn.IFNA(INDEX(Tbl_GEKA[wedstrijd],MATCH(Tbl_Namiddag[[#This Row],[Datum]]&amp;"1",Tbl_GEKA[Datum_GEKA]&amp;Tbl_GEKA[Biljart],0)),"")</f>
        <v/>
      </c>
      <c r="D68" t="str" cm="1">
        <f t="array" ref="D68">_xlfn.IFNA(INDEX(Tbl_GEKA[wedstrijd],MATCH(Tbl_Namiddag[[#This Row],[Datum]]&amp;"2",Tbl_GEKA[Datum_GEKA]&amp;Tbl_GEKA[Biljart],0)),"")</f>
        <v/>
      </c>
      <c r="E68" t="str" cm="1">
        <f t="array" ref="E68">_xlfn.IFNA(INDEX(Tbl_GEKA[wedstrijd],MATCH(Tbl_Namiddag[[#This Row],[Datum]]&amp;"3",Tbl_GEKA[Datum_GEKA]&amp;Tbl_GEKA[Biljart],0)),"")</f>
        <v/>
      </c>
      <c r="F68" t="str" cm="1">
        <f t="array" ref="F68">_xlfn.IFNA(INDEX(Tbl_GEKA[wedstrijd],MATCH(Tbl_Namiddag[[#This Row],[Datum]]&amp;"4",Tbl_GEKA[Datum_GEKA]&amp;Tbl_GEKA[Biljart],0)),"")</f>
        <v/>
      </c>
      <c r="G68" t="str" cm="1">
        <f t="array" ref="G68">_xlfn.IFNA(INDEX(Tbl_GEKA[wedstrijd],MATCH(Tbl_Namiddag[[#This Row],[Datum]]&amp;"5",Tbl_GEKA[Datum_GEKA]&amp;Tbl_GEKA[Biljart],0)),"")</f>
        <v/>
      </c>
    </row>
    <row r="69" spans="1:7" x14ac:dyDescent="0.25">
      <c r="A69" s="1">
        <v>46170</v>
      </c>
      <c r="B69">
        <f>WEEKDAY(Tbl_Namiddag[[#This Row],[Datum]],11)</f>
        <v>4</v>
      </c>
      <c r="C69" t="str" cm="1">
        <f t="array" ref="C69">_xlfn.IFNA(INDEX(Tbl_GEKA[wedstrijd],MATCH(Tbl_Namiddag[[#This Row],[Datum]]&amp;"1",Tbl_GEKA[Datum_GEKA]&amp;Tbl_GEKA[Biljart],0)),"")</f>
        <v/>
      </c>
      <c r="D69" t="str" cm="1">
        <f t="array" ref="D69">_xlfn.IFNA(INDEX(Tbl_GEKA[wedstrijd],MATCH(Tbl_Namiddag[[#This Row],[Datum]]&amp;"2",Tbl_GEKA[Datum_GEKA]&amp;Tbl_GEKA[Biljart],0)),"")</f>
        <v/>
      </c>
      <c r="E69" t="str" cm="1">
        <f t="array" ref="E69">_xlfn.IFNA(INDEX(Tbl_GEKA[wedstrijd],MATCH(Tbl_Namiddag[[#This Row],[Datum]]&amp;"3",Tbl_GEKA[Datum_GEKA]&amp;Tbl_GEKA[Biljart],0)),"")</f>
        <v/>
      </c>
      <c r="F69" t="str" cm="1">
        <f t="array" ref="F69">_xlfn.IFNA(INDEX(Tbl_GEKA[wedstrijd],MATCH(Tbl_Namiddag[[#This Row],[Datum]]&amp;"4",Tbl_GEKA[Datum_GEKA]&amp;Tbl_GEKA[Biljart],0)),"")</f>
        <v/>
      </c>
      <c r="G69" t="str" cm="1">
        <f t="array" ref="G69">_xlfn.IFNA(INDEX(Tbl_GEKA[wedstrijd],MATCH(Tbl_Namiddag[[#This Row],[Datum]]&amp;"5",Tbl_GEKA[Datum_GEKA]&amp;Tbl_GEKA[Biljart],0)),"")</f>
        <v/>
      </c>
    </row>
    <row r="70" spans="1:7" x14ac:dyDescent="0.25">
      <c r="A70" s="1">
        <v>46171</v>
      </c>
      <c r="B70">
        <f>WEEKDAY(Tbl_Namiddag[[#This Row],[Datum]],11)</f>
        <v>5</v>
      </c>
      <c r="C70" t="str" cm="1">
        <f t="array" ref="C70">_xlfn.IFNA(INDEX(Tbl_GEKA[wedstrijd],MATCH(Tbl_Namiddag[[#This Row],[Datum]]&amp;"1",Tbl_GEKA[Datum_GEKA]&amp;Tbl_GEKA[Biljart],0)),"")</f>
        <v/>
      </c>
      <c r="D70" t="str" cm="1">
        <f t="array" ref="D70">_xlfn.IFNA(INDEX(Tbl_GEKA[wedstrijd],MATCH(Tbl_Namiddag[[#This Row],[Datum]]&amp;"2",Tbl_GEKA[Datum_GEKA]&amp;Tbl_GEKA[Biljart],0)),"")</f>
        <v/>
      </c>
      <c r="E70" t="str" cm="1">
        <f t="array" ref="E70">_xlfn.IFNA(INDEX(Tbl_GEKA[wedstrijd],MATCH(Tbl_Namiddag[[#This Row],[Datum]]&amp;"3",Tbl_GEKA[Datum_GEKA]&amp;Tbl_GEKA[Biljart],0)),"")</f>
        <v/>
      </c>
      <c r="F70" t="str" cm="1">
        <f t="array" ref="F70">_xlfn.IFNA(INDEX(Tbl_GEKA[wedstrijd],MATCH(Tbl_Namiddag[[#This Row],[Datum]]&amp;"4",Tbl_GEKA[Datum_GEKA]&amp;Tbl_GEKA[Biljart],0)),"")</f>
        <v/>
      </c>
      <c r="G70" t="str" cm="1">
        <f t="array" ref="G70">_xlfn.IFNA(INDEX(Tbl_GEKA[wedstrijd],MATCH(Tbl_Namiddag[[#This Row],[Datum]]&amp;"5",Tbl_GEKA[Datum_GEKA]&amp;Tbl_GEKA[Biljart],0)),"")</f>
        <v/>
      </c>
    </row>
    <row r="71" spans="1:7" x14ac:dyDescent="0.25">
      <c r="A71" s="1">
        <v>46172</v>
      </c>
      <c r="B71">
        <f>WEEKDAY(Tbl_Namiddag[[#This Row],[Datum]],11)</f>
        <v>6</v>
      </c>
      <c r="C71" t="str" cm="1">
        <f t="array" ref="C71">_xlfn.IFNA(INDEX(Tbl_GEKA[wedstrijd],MATCH(Tbl_Namiddag[[#This Row],[Datum]]&amp;"1",Tbl_GEKA[Datum_GEKA]&amp;Tbl_GEKA[Biljart],0)),"")</f>
        <v/>
      </c>
      <c r="D71" t="str" cm="1">
        <f t="array" ref="D71">_xlfn.IFNA(INDEX(Tbl_GEKA[wedstrijd],MATCH(Tbl_Namiddag[[#This Row],[Datum]]&amp;"2",Tbl_GEKA[Datum_GEKA]&amp;Tbl_GEKA[Biljart],0)),"")</f>
        <v/>
      </c>
      <c r="E71" t="str" cm="1">
        <f t="array" ref="E71">_xlfn.IFNA(INDEX(Tbl_GEKA[wedstrijd],MATCH(Tbl_Namiddag[[#This Row],[Datum]]&amp;"3",Tbl_GEKA[Datum_GEKA]&amp;Tbl_GEKA[Biljart],0)),"")</f>
        <v/>
      </c>
      <c r="F71" t="str" cm="1">
        <f t="array" ref="F71">_xlfn.IFNA(INDEX(Tbl_GEKA[wedstrijd],MATCH(Tbl_Namiddag[[#This Row],[Datum]]&amp;"4",Tbl_GEKA[Datum_GEKA]&amp;Tbl_GEKA[Biljart],0)),"")</f>
        <v/>
      </c>
      <c r="G71" t="str" cm="1">
        <f t="array" ref="G71">_xlfn.IFNA(INDEX(Tbl_GEKA[wedstrijd],MATCH(Tbl_Namiddag[[#This Row],[Datum]]&amp;"5",Tbl_GEKA[Datum_GEKA]&amp;Tbl_GEKA[Biljart],0)),"")</f>
        <v/>
      </c>
    </row>
    <row r="72" spans="1:7" x14ac:dyDescent="0.25">
      <c r="A72" s="1">
        <v>46173</v>
      </c>
      <c r="B72">
        <f>WEEKDAY(Tbl_Namiddag[[#This Row],[Datum]],11)</f>
        <v>7</v>
      </c>
      <c r="C72" t="str" cm="1">
        <f t="array" ref="C72">_xlfn.IFNA(INDEX(Tbl_GEKA[wedstrijd],MATCH(Tbl_Namiddag[[#This Row],[Datum]]&amp;"1",Tbl_GEKA[Datum_GEKA]&amp;Tbl_GEKA[Biljart],0)),"")</f>
        <v/>
      </c>
      <c r="D72" t="str" cm="1">
        <f t="array" ref="D72">_xlfn.IFNA(INDEX(Tbl_GEKA[wedstrijd],MATCH(Tbl_Namiddag[[#This Row],[Datum]]&amp;"2",Tbl_GEKA[Datum_GEKA]&amp;Tbl_GEKA[Biljart],0)),"")</f>
        <v/>
      </c>
      <c r="E72" t="str" cm="1">
        <f t="array" ref="E72">_xlfn.IFNA(INDEX(Tbl_GEKA[wedstrijd],MATCH(Tbl_Namiddag[[#This Row],[Datum]]&amp;"3",Tbl_GEKA[Datum_GEKA]&amp;Tbl_GEKA[Biljart],0)),"")</f>
        <v/>
      </c>
      <c r="F72" t="str" cm="1">
        <f t="array" ref="F72">_xlfn.IFNA(INDEX(Tbl_GEKA[wedstrijd],MATCH(Tbl_Namiddag[[#This Row],[Datum]]&amp;"4",Tbl_GEKA[Datum_GEKA]&amp;Tbl_GEKA[Biljart],0)),"")</f>
        <v/>
      </c>
      <c r="G72" t="str" cm="1">
        <f t="array" ref="G72">_xlfn.IFNA(INDEX(Tbl_GEKA[wedstrijd],MATCH(Tbl_Namiddag[[#This Row],[Datum]]&amp;"5",Tbl_GEKA[Datum_GEKA]&amp;Tbl_GEKA[Biljart],0)),"")</f>
        <v/>
      </c>
    </row>
    <row r="73" spans="1:7" x14ac:dyDescent="0.25">
      <c r="A73" s="1">
        <v>46174</v>
      </c>
      <c r="B73">
        <f>WEEKDAY(Tbl_Namiddag[[#This Row],[Datum]],11)</f>
        <v>1</v>
      </c>
      <c r="C73" t="str" cm="1">
        <f t="array" ref="C73">_xlfn.IFNA(INDEX(Tbl_GEKA[wedstrijd],MATCH(Tbl_Namiddag[[#This Row],[Datum]]&amp;"1",Tbl_GEKA[Datum_GEKA]&amp;Tbl_GEKA[Biljart],0)),"")</f>
        <v/>
      </c>
      <c r="D73" t="str" cm="1">
        <f t="array" ref="D73">_xlfn.IFNA(INDEX(Tbl_GEKA[wedstrijd],MATCH(Tbl_Namiddag[[#This Row],[Datum]]&amp;"2",Tbl_GEKA[Datum_GEKA]&amp;Tbl_GEKA[Biljart],0)),"")</f>
        <v/>
      </c>
      <c r="E73" t="str" cm="1">
        <f t="array" ref="E73">_xlfn.IFNA(INDEX(Tbl_GEKA[wedstrijd],MATCH(Tbl_Namiddag[[#This Row],[Datum]]&amp;"3",Tbl_GEKA[Datum_GEKA]&amp;Tbl_GEKA[Biljart],0)),"")</f>
        <v/>
      </c>
      <c r="F73" t="str" cm="1">
        <f t="array" ref="F73">_xlfn.IFNA(INDEX(Tbl_GEKA[wedstrijd],MATCH(Tbl_Namiddag[[#This Row],[Datum]]&amp;"4",Tbl_GEKA[Datum_GEKA]&amp;Tbl_GEKA[Biljart],0)),"")</f>
        <v/>
      </c>
      <c r="G73" t="str" cm="1">
        <f t="array" ref="G73">_xlfn.IFNA(INDEX(Tbl_GEKA[wedstrijd],MATCH(Tbl_Namiddag[[#This Row],[Datum]]&amp;"5",Tbl_GEKA[Datum_GEKA]&amp;Tbl_GEKA[Biljart],0)),"")</f>
        <v/>
      </c>
    </row>
    <row r="74" spans="1:7" x14ac:dyDescent="0.25">
      <c r="A74" s="1">
        <v>46175</v>
      </c>
      <c r="B74">
        <f>WEEKDAY(Tbl_Namiddag[[#This Row],[Datum]],11)</f>
        <v>2</v>
      </c>
      <c r="C74" t="str" cm="1">
        <f t="array" ref="C74">_xlfn.IFNA(INDEX(Tbl_GEKA[wedstrijd],MATCH(Tbl_Namiddag[[#This Row],[Datum]]&amp;"1",Tbl_GEKA[Datum_GEKA]&amp;Tbl_GEKA[Biljart],0)),"")</f>
        <v/>
      </c>
      <c r="D74" t="str" cm="1">
        <f t="array" ref="D74">_xlfn.IFNA(INDEX(Tbl_GEKA[wedstrijd],MATCH(Tbl_Namiddag[[#This Row],[Datum]]&amp;"2",Tbl_GEKA[Datum_GEKA]&amp;Tbl_GEKA[Biljart],0)),"")</f>
        <v/>
      </c>
      <c r="E74" t="str" cm="1">
        <f t="array" ref="E74">_xlfn.IFNA(INDEX(Tbl_GEKA[wedstrijd],MATCH(Tbl_Namiddag[[#This Row],[Datum]]&amp;"3",Tbl_GEKA[Datum_GEKA]&amp;Tbl_GEKA[Biljart],0)),"")</f>
        <v/>
      </c>
      <c r="F74" t="str" cm="1">
        <f t="array" ref="F74">_xlfn.IFNA(INDEX(Tbl_GEKA[wedstrijd],MATCH(Tbl_Namiddag[[#This Row],[Datum]]&amp;"4",Tbl_GEKA[Datum_GEKA]&amp;Tbl_GEKA[Biljart],0)),"")</f>
        <v/>
      </c>
      <c r="G74" t="str" cm="1">
        <f t="array" ref="G74">_xlfn.IFNA(INDEX(Tbl_GEKA[wedstrijd],MATCH(Tbl_Namiddag[[#This Row],[Datum]]&amp;"5",Tbl_GEKA[Datum_GEKA]&amp;Tbl_GEKA[Biljart],0)),"")</f>
        <v/>
      </c>
    </row>
    <row r="75" spans="1:7" x14ac:dyDescent="0.25">
      <c r="A75" s="1">
        <v>46176</v>
      </c>
      <c r="B75">
        <f>WEEKDAY(Tbl_Namiddag[[#This Row],[Datum]],11)</f>
        <v>3</v>
      </c>
      <c r="C75" t="str" cm="1">
        <f t="array" ref="C75">_xlfn.IFNA(INDEX(Tbl_GEKA[wedstrijd],MATCH(Tbl_Namiddag[[#This Row],[Datum]]&amp;"1",Tbl_GEKA[Datum_GEKA]&amp;Tbl_GEKA[Biljart],0)),"")</f>
        <v/>
      </c>
      <c r="D75" t="str" cm="1">
        <f t="array" ref="D75">_xlfn.IFNA(INDEX(Tbl_GEKA[wedstrijd],MATCH(Tbl_Namiddag[[#This Row],[Datum]]&amp;"2",Tbl_GEKA[Datum_GEKA]&amp;Tbl_GEKA[Biljart],0)),"")</f>
        <v/>
      </c>
      <c r="E75" t="str" cm="1">
        <f t="array" ref="E75">_xlfn.IFNA(INDEX(Tbl_GEKA[wedstrijd],MATCH(Tbl_Namiddag[[#This Row],[Datum]]&amp;"3",Tbl_GEKA[Datum_GEKA]&amp;Tbl_GEKA[Biljart],0)),"")</f>
        <v/>
      </c>
      <c r="F75" t="str" cm="1">
        <f t="array" ref="F75">_xlfn.IFNA(INDEX(Tbl_GEKA[wedstrijd],MATCH(Tbl_Namiddag[[#This Row],[Datum]]&amp;"4",Tbl_GEKA[Datum_GEKA]&amp;Tbl_GEKA[Biljart],0)),"")</f>
        <v/>
      </c>
      <c r="G75" t="str" cm="1">
        <f t="array" ref="G75">_xlfn.IFNA(INDEX(Tbl_GEKA[wedstrijd],MATCH(Tbl_Namiddag[[#This Row],[Datum]]&amp;"5",Tbl_GEKA[Datum_GEKA]&amp;Tbl_GEKA[Biljart],0)),"")</f>
        <v/>
      </c>
    </row>
    <row r="76" spans="1:7" x14ac:dyDescent="0.25">
      <c r="A76" s="1">
        <v>46177</v>
      </c>
      <c r="B76">
        <f>WEEKDAY(Tbl_Namiddag[[#This Row],[Datum]],11)</f>
        <v>4</v>
      </c>
      <c r="C76" t="str" cm="1">
        <f t="array" ref="C76">_xlfn.IFNA(INDEX(Tbl_GEKA[wedstrijd],MATCH(Tbl_Namiddag[[#This Row],[Datum]]&amp;"1",Tbl_GEKA[Datum_GEKA]&amp;Tbl_GEKA[Biljart],0)),"")</f>
        <v/>
      </c>
      <c r="D76" t="str" cm="1">
        <f t="array" ref="D76">_xlfn.IFNA(INDEX(Tbl_GEKA[wedstrijd],MATCH(Tbl_Namiddag[[#This Row],[Datum]]&amp;"2",Tbl_GEKA[Datum_GEKA]&amp;Tbl_GEKA[Biljart],0)),"")</f>
        <v/>
      </c>
      <c r="E76" t="str" cm="1">
        <f t="array" ref="E76">_xlfn.IFNA(INDEX(Tbl_GEKA[wedstrijd],MATCH(Tbl_Namiddag[[#This Row],[Datum]]&amp;"3",Tbl_GEKA[Datum_GEKA]&amp;Tbl_GEKA[Biljart],0)),"")</f>
        <v/>
      </c>
      <c r="F76" t="str" cm="1">
        <f t="array" ref="F76">_xlfn.IFNA(INDEX(Tbl_GEKA[wedstrijd],MATCH(Tbl_Namiddag[[#This Row],[Datum]]&amp;"4",Tbl_GEKA[Datum_GEKA]&amp;Tbl_GEKA[Biljart],0)),"")</f>
        <v/>
      </c>
      <c r="G76" t="str" cm="1">
        <f t="array" ref="G76">_xlfn.IFNA(INDEX(Tbl_GEKA[wedstrijd],MATCH(Tbl_Namiddag[[#This Row],[Datum]]&amp;"5",Tbl_GEKA[Datum_GEKA]&amp;Tbl_GEKA[Biljart],0)),"")</f>
        <v/>
      </c>
    </row>
    <row r="77" spans="1:7" x14ac:dyDescent="0.25">
      <c r="A77" s="1">
        <v>46178</v>
      </c>
      <c r="B77">
        <f>WEEKDAY(Tbl_Namiddag[[#This Row],[Datum]],11)</f>
        <v>5</v>
      </c>
      <c r="C77" t="str" cm="1">
        <f t="array" ref="C77">_xlfn.IFNA(INDEX(Tbl_GEKA[wedstrijd],MATCH(Tbl_Namiddag[[#This Row],[Datum]]&amp;"1",Tbl_GEKA[Datum_GEKA]&amp;Tbl_GEKA[Biljart],0)),"")</f>
        <v/>
      </c>
      <c r="D77" t="str" cm="1">
        <f t="array" ref="D77">_xlfn.IFNA(INDEX(Tbl_GEKA[wedstrijd],MATCH(Tbl_Namiddag[[#This Row],[Datum]]&amp;"2",Tbl_GEKA[Datum_GEKA]&amp;Tbl_GEKA[Biljart],0)),"")</f>
        <v/>
      </c>
      <c r="E77" t="str" cm="1">
        <f t="array" ref="E77">_xlfn.IFNA(INDEX(Tbl_GEKA[wedstrijd],MATCH(Tbl_Namiddag[[#This Row],[Datum]]&amp;"3",Tbl_GEKA[Datum_GEKA]&amp;Tbl_GEKA[Biljart],0)),"")</f>
        <v/>
      </c>
      <c r="F77" t="str" cm="1">
        <f t="array" ref="F77">_xlfn.IFNA(INDEX(Tbl_GEKA[wedstrijd],MATCH(Tbl_Namiddag[[#This Row],[Datum]]&amp;"4",Tbl_GEKA[Datum_GEKA]&amp;Tbl_GEKA[Biljart],0)),"")</f>
        <v/>
      </c>
      <c r="G77" t="str" cm="1">
        <f t="array" ref="G77">_xlfn.IFNA(INDEX(Tbl_GEKA[wedstrijd],MATCH(Tbl_Namiddag[[#This Row],[Datum]]&amp;"5",Tbl_GEKA[Datum_GEKA]&amp;Tbl_GEKA[Biljart],0)),"")</f>
        <v/>
      </c>
    </row>
    <row r="78" spans="1:7" x14ac:dyDescent="0.25">
      <c r="A78" s="1">
        <v>46179</v>
      </c>
      <c r="B78">
        <f>WEEKDAY(Tbl_Namiddag[[#This Row],[Datum]],11)</f>
        <v>6</v>
      </c>
      <c r="C78" t="str" cm="1">
        <f t="array" ref="C78">_xlfn.IFNA(INDEX(Tbl_GEKA[wedstrijd],MATCH(Tbl_Namiddag[[#This Row],[Datum]]&amp;"1",Tbl_GEKA[Datum_GEKA]&amp;Tbl_GEKA[Biljart],0)),"")</f>
        <v/>
      </c>
      <c r="D78" t="str" cm="1">
        <f t="array" ref="D78">_xlfn.IFNA(INDEX(Tbl_GEKA[wedstrijd],MATCH(Tbl_Namiddag[[#This Row],[Datum]]&amp;"2",Tbl_GEKA[Datum_GEKA]&amp;Tbl_GEKA[Biljart],0)),"")</f>
        <v/>
      </c>
      <c r="E78" t="str" cm="1">
        <f t="array" ref="E78">_xlfn.IFNA(INDEX(Tbl_GEKA[wedstrijd],MATCH(Tbl_Namiddag[[#This Row],[Datum]]&amp;"3",Tbl_GEKA[Datum_GEKA]&amp;Tbl_GEKA[Biljart],0)),"")</f>
        <v/>
      </c>
      <c r="F78" t="str" cm="1">
        <f t="array" ref="F78">_xlfn.IFNA(INDEX(Tbl_GEKA[wedstrijd],MATCH(Tbl_Namiddag[[#This Row],[Datum]]&amp;"4",Tbl_GEKA[Datum_GEKA]&amp;Tbl_GEKA[Biljart],0)),"")</f>
        <v/>
      </c>
      <c r="G78" t="str" cm="1">
        <f t="array" ref="G78">_xlfn.IFNA(INDEX(Tbl_GEKA[wedstrijd],MATCH(Tbl_Namiddag[[#This Row],[Datum]]&amp;"5",Tbl_GEKA[Datum_GEKA]&amp;Tbl_GEKA[Biljart],0)),"")</f>
        <v/>
      </c>
    </row>
    <row r="79" spans="1:7" x14ac:dyDescent="0.25">
      <c r="A79" s="1">
        <v>46180</v>
      </c>
      <c r="B79">
        <f>WEEKDAY(Tbl_Namiddag[[#This Row],[Datum]],11)</f>
        <v>7</v>
      </c>
      <c r="C79" t="str" cm="1">
        <f t="array" ref="C79">_xlfn.IFNA(INDEX(Tbl_GEKA[wedstrijd],MATCH(Tbl_Namiddag[[#This Row],[Datum]]&amp;"1",Tbl_GEKA[Datum_GEKA]&amp;Tbl_GEKA[Biljart],0)),"")</f>
        <v/>
      </c>
      <c r="D79" t="str" cm="1">
        <f t="array" ref="D79">_xlfn.IFNA(INDEX(Tbl_GEKA[wedstrijd],MATCH(Tbl_Namiddag[[#This Row],[Datum]]&amp;"2",Tbl_GEKA[Datum_GEKA]&amp;Tbl_GEKA[Biljart],0)),"")</f>
        <v/>
      </c>
      <c r="E79" t="str" cm="1">
        <f t="array" ref="E79">_xlfn.IFNA(INDEX(Tbl_GEKA[wedstrijd],MATCH(Tbl_Namiddag[[#This Row],[Datum]]&amp;"3",Tbl_GEKA[Datum_GEKA]&amp;Tbl_GEKA[Biljart],0)),"")</f>
        <v/>
      </c>
      <c r="F79" t="str" cm="1">
        <f t="array" ref="F79">_xlfn.IFNA(INDEX(Tbl_GEKA[wedstrijd],MATCH(Tbl_Namiddag[[#This Row],[Datum]]&amp;"4",Tbl_GEKA[Datum_GEKA]&amp;Tbl_GEKA[Biljart],0)),"")</f>
        <v/>
      </c>
      <c r="G79" t="str" cm="1">
        <f t="array" ref="G79">_xlfn.IFNA(INDEX(Tbl_GEKA[wedstrijd],MATCH(Tbl_Namiddag[[#This Row],[Datum]]&amp;"5",Tbl_GEKA[Datum_GEKA]&amp;Tbl_GEKA[Biljart],0)),"")</f>
        <v/>
      </c>
    </row>
    <row r="80" spans="1:7" x14ac:dyDescent="0.25">
      <c r="A80" s="1">
        <v>46181</v>
      </c>
      <c r="B80">
        <f>WEEKDAY(Tbl_Namiddag[[#This Row],[Datum]],11)</f>
        <v>1</v>
      </c>
      <c r="C80" t="str" cm="1">
        <f t="array" ref="C80">_xlfn.IFNA(INDEX(Tbl_GEKA[wedstrijd],MATCH(Tbl_Namiddag[[#This Row],[Datum]]&amp;"1",Tbl_GEKA[Datum_GEKA]&amp;Tbl_GEKA[Biljart],0)),"")</f>
        <v/>
      </c>
      <c r="D80" t="str" cm="1">
        <f t="array" ref="D80">_xlfn.IFNA(INDEX(Tbl_GEKA[wedstrijd],MATCH(Tbl_Namiddag[[#This Row],[Datum]]&amp;"2",Tbl_GEKA[Datum_GEKA]&amp;Tbl_GEKA[Biljart],0)),"")</f>
        <v/>
      </c>
      <c r="E80" t="str" cm="1">
        <f t="array" ref="E80">_xlfn.IFNA(INDEX(Tbl_GEKA[wedstrijd],MATCH(Tbl_Namiddag[[#This Row],[Datum]]&amp;"3",Tbl_GEKA[Datum_GEKA]&amp;Tbl_GEKA[Biljart],0)),"")</f>
        <v/>
      </c>
      <c r="F80" t="str" cm="1">
        <f t="array" ref="F80">_xlfn.IFNA(INDEX(Tbl_GEKA[wedstrijd],MATCH(Tbl_Namiddag[[#This Row],[Datum]]&amp;"4",Tbl_GEKA[Datum_GEKA]&amp;Tbl_GEKA[Biljart],0)),"")</f>
        <v/>
      </c>
      <c r="G80" t="str" cm="1">
        <f t="array" ref="G80">_xlfn.IFNA(INDEX(Tbl_GEKA[wedstrijd],MATCH(Tbl_Namiddag[[#This Row],[Datum]]&amp;"5",Tbl_GEKA[Datum_GEKA]&amp;Tbl_GEKA[Biljart],0)),"")</f>
        <v/>
      </c>
    </row>
    <row r="81" spans="1:7" x14ac:dyDescent="0.25">
      <c r="A81" s="1">
        <v>46182</v>
      </c>
      <c r="B81">
        <f>WEEKDAY(Tbl_Namiddag[[#This Row],[Datum]],11)</f>
        <v>2</v>
      </c>
      <c r="C81" t="str" cm="1">
        <f t="array" ref="C81">_xlfn.IFNA(INDEX(Tbl_GEKA[wedstrijd],MATCH(Tbl_Namiddag[[#This Row],[Datum]]&amp;"1",Tbl_GEKA[Datum_GEKA]&amp;Tbl_GEKA[Biljart],0)),"")</f>
        <v/>
      </c>
      <c r="D81" t="str" cm="1">
        <f t="array" ref="D81">_xlfn.IFNA(INDEX(Tbl_GEKA[wedstrijd],MATCH(Tbl_Namiddag[[#This Row],[Datum]]&amp;"2",Tbl_GEKA[Datum_GEKA]&amp;Tbl_GEKA[Biljart],0)),"")</f>
        <v/>
      </c>
      <c r="E81" t="str" cm="1">
        <f t="array" ref="E81">_xlfn.IFNA(INDEX(Tbl_GEKA[wedstrijd],MATCH(Tbl_Namiddag[[#This Row],[Datum]]&amp;"3",Tbl_GEKA[Datum_GEKA]&amp;Tbl_GEKA[Biljart],0)),"")</f>
        <v/>
      </c>
      <c r="F81" t="str" cm="1">
        <f t="array" ref="F81">_xlfn.IFNA(INDEX(Tbl_GEKA[wedstrijd],MATCH(Tbl_Namiddag[[#This Row],[Datum]]&amp;"4",Tbl_GEKA[Datum_GEKA]&amp;Tbl_GEKA[Biljart],0)),"")</f>
        <v/>
      </c>
      <c r="G81" t="str" cm="1">
        <f t="array" ref="G81">_xlfn.IFNA(INDEX(Tbl_GEKA[wedstrijd],MATCH(Tbl_Namiddag[[#This Row],[Datum]]&amp;"5",Tbl_GEKA[Datum_GEKA]&amp;Tbl_GEKA[Biljart],0)),"")</f>
        <v/>
      </c>
    </row>
    <row r="82" spans="1:7" x14ac:dyDescent="0.25">
      <c r="A82" s="1">
        <v>46183</v>
      </c>
      <c r="B82">
        <f>WEEKDAY(Tbl_Namiddag[[#This Row],[Datum]],11)</f>
        <v>3</v>
      </c>
      <c r="C82" t="str" cm="1">
        <f t="array" ref="C82">_xlfn.IFNA(INDEX(Tbl_GEKA[wedstrijd],MATCH(Tbl_Namiddag[[#This Row],[Datum]]&amp;"1",Tbl_GEKA[Datum_GEKA]&amp;Tbl_GEKA[Biljart],0)),"")</f>
        <v/>
      </c>
      <c r="D82" t="str" cm="1">
        <f t="array" ref="D82">_xlfn.IFNA(INDEX(Tbl_GEKA[wedstrijd],MATCH(Tbl_Namiddag[[#This Row],[Datum]]&amp;"2",Tbl_GEKA[Datum_GEKA]&amp;Tbl_GEKA[Biljart],0)),"")</f>
        <v/>
      </c>
      <c r="E82" t="str" cm="1">
        <f t="array" ref="E82">_xlfn.IFNA(INDEX(Tbl_GEKA[wedstrijd],MATCH(Tbl_Namiddag[[#This Row],[Datum]]&amp;"3",Tbl_GEKA[Datum_GEKA]&amp;Tbl_GEKA[Biljart],0)),"")</f>
        <v/>
      </c>
      <c r="F82" t="str" cm="1">
        <f t="array" ref="F82">_xlfn.IFNA(INDEX(Tbl_GEKA[wedstrijd],MATCH(Tbl_Namiddag[[#This Row],[Datum]]&amp;"4",Tbl_GEKA[Datum_GEKA]&amp;Tbl_GEKA[Biljart],0)),"")</f>
        <v/>
      </c>
      <c r="G82" t="str" cm="1">
        <f t="array" ref="G82">_xlfn.IFNA(INDEX(Tbl_GEKA[wedstrijd],MATCH(Tbl_Namiddag[[#This Row],[Datum]]&amp;"5",Tbl_GEKA[Datum_GEKA]&amp;Tbl_GEKA[Biljart],0)),"")</f>
        <v/>
      </c>
    </row>
    <row r="83" spans="1:7" x14ac:dyDescent="0.25">
      <c r="A83" s="1">
        <v>46184</v>
      </c>
      <c r="B83">
        <f>WEEKDAY(Tbl_Namiddag[[#This Row],[Datum]],11)</f>
        <v>4</v>
      </c>
      <c r="C83" t="str" cm="1">
        <f t="array" ref="C83">_xlfn.IFNA(INDEX(Tbl_GEKA[wedstrijd],MATCH(Tbl_Namiddag[[#This Row],[Datum]]&amp;"1",Tbl_GEKA[Datum_GEKA]&amp;Tbl_GEKA[Biljart],0)),"")</f>
        <v/>
      </c>
      <c r="D83" t="str" cm="1">
        <f t="array" ref="D83">_xlfn.IFNA(INDEX(Tbl_GEKA[wedstrijd],MATCH(Tbl_Namiddag[[#This Row],[Datum]]&amp;"2",Tbl_GEKA[Datum_GEKA]&amp;Tbl_GEKA[Biljart],0)),"")</f>
        <v/>
      </c>
      <c r="E83" t="str" cm="1">
        <f t="array" ref="E83">_xlfn.IFNA(INDEX(Tbl_GEKA[wedstrijd],MATCH(Tbl_Namiddag[[#This Row],[Datum]]&amp;"3",Tbl_GEKA[Datum_GEKA]&amp;Tbl_GEKA[Biljart],0)),"")</f>
        <v/>
      </c>
      <c r="F83" t="str" cm="1">
        <f t="array" ref="F83">_xlfn.IFNA(INDEX(Tbl_GEKA[wedstrijd],MATCH(Tbl_Namiddag[[#This Row],[Datum]]&amp;"4",Tbl_GEKA[Datum_GEKA]&amp;Tbl_GEKA[Biljart],0)),"")</f>
        <v/>
      </c>
      <c r="G83" t="str" cm="1">
        <f t="array" ref="G83">_xlfn.IFNA(INDEX(Tbl_GEKA[wedstrijd],MATCH(Tbl_Namiddag[[#This Row],[Datum]]&amp;"5",Tbl_GEKA[Datum_GEKA]&amp;Tbl_GEKA[Biljart],0)),"")</f>
        <v/>
      </c>
    </row>
    <row r="84" spans="1:7" x14ac:dyDescent="0.25">
      <c r="A84" s="1">
        <v>46185</v>
      </c>
      <c r="B84">
        <f>WEEKDAY(Tbl_Namiddag[[#This Row],[Datum]],11)</f>
        <v>5</v>
      </c>
      <c r="C84" t="str" cm="1">
        <f t="array" ref="C84">_xlfn.IFNA(INDEX(Tbl_GEKA[wedstrijd],MATCH(Tbl_Namiddag[[#This Row],[Datum]]&amp;"1",Tbl_GEKA[Datum_GEKA]&amp;Tbl_GEKA[Biljart],0)),"")</f>
        <v/>
      </c>
      <c r="D84" t="str" cm="1">
        <f t="array" ref="D84">_xlfn.IFNA(INDEX(Tbl_GEKA[wedstrijd],MATCH(Tbl_Namiddag[[#This Row],[Datum]]&amp;"2",Tbl_GEKA[Datum_GEKA]&amp;Tbl_GEKA[Biljart],0)),"")</f>
        <v/>
      </c>
      <c r="E84" t="str" cm="1">
        <f t="array" ref="E84">_xlfn.IFNA(INDEX(Tbl_GEKA[wedstrijd],MATCH(Tbl_Namiddag[[#This Row],[Datum]]&amp;"3",Tbl_GEKA[Datum_GEKA]&amp;Tbl_GEKA[Biljart],0)),"")</f>
        <v/>
      </c>
      <c r="F84" t="str" cm="1">
        <f t="array" ref="F84">_xlfn.IFNA(INDEX(Tbl_GEKA[wedstrijd],MATCH(Tbl_Namiddag[[#This Row],[Datum]]&amp;"4",Tbl_GEKA[Datum_GEKA]&amp;Tbl_GEKA[Biljart],0)),"")</f>
        <v/>
      </c>
      <c r="G84" t="str" cm="1">
        <f t="array" ref="G84">_xlfn.IFNA(INDEX(Tbl_GEKA[wedstrijd],MATCH(Tbl_Namiddag[[#This Row],[Datum]]&amp;"5",Tbl_GEKA[Datum_GEKA]&amp;Tbl_GEKA[Biljart],0)),"")</f>
        <v/>
      </c>
    </row>
    <row r="85" spans="1:7" x14ac:dyDescent="0.25">
      <c r="A85" s="1">
        <v>46186</v>
      </c>
      <c r="B85">
        <f>WEEKDAY(Tbl_Namiddag[[#This Row],[Datum]],11)</f>
        <v>6</v>
      </c>
      <c r="C85" t="str" cm="1">
        <f t="array" ref="C85">_xlfn.IFNA(INDEX(Tbl_GEKA[wedstrijd],MATCH(Tbl_Namiddag[[#This Row],[Datum]]&amp;"1",Tbl_GEKA[Datum_GEKA]&amp;Tbl_GEKA[Biljart],0)),"")</f>
        <v/>
      </c>
      <c r="D85" t="str" cm="1">
        <f t="array" ref="D85">_xlfn.IFNA(INDEX(Tbl_GEKA[wedstrijd],MATCH(Tbl_Namiddag[[#This Row],[Datum]]&amp;"2",Tbl_GEKA[Datum_GEKA]&amp;Tbl_GEKA[Biljart],0)),"")</f>
        <v/>
      </c>
      <c r="E85" t="str" cm="1">
        <f t="array" ref="E85">_xlfn.IFNA(INDEX(Tbl_GEKA[wedstrijd],MATCH(Tbl_Namiddag[[#This Row],[Datum]]&amp;"3",Tbl_GEKA[Datum_GEKA]&amp;Tbl_GEKA[Biljart],0)),"")</f>
        <v/>
      </c>
      <c r="F85" t="str" cm="1">
        <f t="array" ref="F85">_xlfn.IFNA(INDEX(Tbl_GEKA[wedstrijd],MATCH(Tbl_Namiddag[[#This Row],[Datum]]&amp;"4",Tbl_GEKA[Datum_GEKA]&amp;Tbl_GEKA[Biljart],0)),"")</f>
        <v/>
      </c>
      <c r="G85" t="str" cm="1">
        <f t="array" ref="G85">_xlfn.IFNA(INDEX(Tbl_GEKA[wedstrijd],MATCH(Tbl_Namiddag[[#This Row],[Datum]]&amp;"5",Tbl_GEKA[Datum_GEKA]&amp;Tbl_GEKA[Biljart],0)),"")</f>
        <v/>
      </c>
    </row>
    <row r="86" spans="1:7" x14ac:dyDescent="0.25">
      <c r="A86" s="1">
        <v>46187</v>
      </c>
      <c r="B86">
        <f>WEEKDAY(Tbl_Namiddag[[#This Row],[Datum]],11)</f>
        <v>7</v>
      </c>
      <c r="C86" t="str" cm="1">
        <f t="array" ref="C86">_xlfn.IFNA(INDEX(Tbl_GEKA[wedstrijd],MATCH(Tbl_Namiddag[[#This Row],[Datum]]&amp;"1",Tbl_GEKA[Datum_GEKA]&amp;Tbl_GEKA[Biljart],0)),"")</f>
        <v/>
      </c>
      <c r="D86" t="str" cm="1">
        <f t="array" ref="D86">_xlfn.IFNA(INDEX(Tbl_GEKA[wedstrijd],MATCH(Tbl_Namiddag[[#This Row],[Datum]]&amp;"2",Tbl_GEKA[Datum_GEKA]&amp;Tbl_GEKA[Biljart],0)),"")</f>
        <v/>
      </c>
      <c r="E86" t="str" cm="1">
        <f t="array" ref="E86">_xlfn.IFNA(INDEX(Tbl_GEKA[wedstrijd],MATCH(Tbl_Namiddag[[#This Row],[Datum]]&amp;"3",Tbl_GEKA[Datum_GEKA]&amp;Tbl_GEKA[Biljart],0)),"")</f>
        <v/>
      </c>
      <c r="F86" t="str" cm="1">
        <f t="array" ref="F86">_xlfn.IFNA(INDEX(Tbl_GEKA[wedstrijd],MATCH(Tbl_Namiddag[[#This Row],[Datum]]&amp;"4",Tbl_GEKA[Datum_GEKA]&amp;Tbl_GEKA[Biljart],0)),"")</f>
        <v/>
      </c>
      <c r="G86" t="str" cm="1">
        <f t="array" ref="G86">_xlfn.IFNA(INDEX(Tbl_GEKA[wedstrijd],MATCH(Tbl_Namiddag[[#This Row],[Datum]]&amp;"5",Tbl_GEKA[Datum_GEKA]&amp;Tbl_GEKA[Biljart],0)),"")</f>
        <v/>
      </c>
    </row>
    <row r="87" spans="1:7" x14ac:dyDescent="0.25">
      <c r="A87" s="1">
        <v>46188</v>
      </c>
      <c r="B87">
        <f>WEEKDAY(Tbl_Namiddag[[#This Row],[Datum]],11)</f>
        <v>1</v>
      </c>
      <c r="C87" t="str" cm="1">
        <f t="array" ref="C87">_xlfn.IFNA(INDEX(Tbl_GEKA[wedstrijd],MATCH(Tbl_Namiddag[[#This Row],[Datum]]&amp;"1",Tbl_GEKA[Datum_GEKA]&amp;Tbl_GEKA[Biljart],0)),"")</f>
        <v/>
      </c>
      <c r="D87" t="str" cm="1">
        <f t="array" ref="D87">_xlfn.IFNA(INDEX(Tbl_GEKA[wedstrijd],MATCH(Tbl_Namiddag[[#This Row],[Datum]]&amp;"2",Tbl_GEKA[Datum_GEKA]&amp;Tbl_GEKA[Biljart],0)),"")</f>
        <v/>
      </c>
      <c r="E87" t="str" cm="1">
        <f t="array" ref="E87">_xlfn.IFNA(INDEX(Tbl_GEKA[wedstrijd],MATCH(Tbl_Namiddag[[#This Row],[Datum]]&amp;"3",Tbl_GEKA[Datum_GEKA]&amp;Tbl_GEKA[Biljart],0)),"")</f>
        <v/>
      </c>
      <c r="F87" t="str" cm="1">
        <f t="array" ref="F87">_xlfn.IFNA(INDEX(Tbl_GEKA[wedstrijd],MATCH(Tbl_Namiddag[[#This Row],[Datum]]&amp;"4",Tbl_GEKA[Datum_GEKA]&amp;Tbl_GEKA[Biljart],0)),"")</f>
        <v/>
      </c>
      <c r="G87" t="str" cm="1">
        <f t="array" ref="G87">_xlfn.IFNA(INDEX(Tbl_GEKA[wedstrijd],MATCH(Tbl_Namiddag[[#This Row],[Datum]]&amp;"5",Tbl_GEKA[Datum_GEKA]&amp;Tbl_GEKA[Biljart],0)),"")</f>
        <v/>
      </c>
    </row>
    <row r="88" spans="1:7" x14ac:dyDescent="0.25">
      <c r="A88" s="1">
        <v>46189</v>
      </c>
      <c r="B88">
        <f>WEEKDAY(Tbl_Namiddag[[#This Row],[Datum]],11)</f>
        <v>2</v>
      </c>
      <c r="C88" t="str" cm="1">
        <f t="array" ref="C88">_xlfn.IFNA(INDEX(Tbl_GEKA[wedstrijd],MATCH(Tbl_Namiddag[[#This Row],[Datum]]&amp;"1",Tbl_GEKA[Datum_GEKA]&amp;Tbl_GEKA[Biljart],0)),"")</f>
        <v/>
      </c>
      <c r="D88" t="str" cm="1">
        <f t="array" ref="D88">_xlfn.IFNA(INDEX(Tbl_GEKA[wedstrijd],MATCH(Tbl_Namiddag[[#This Row],[Datum]]&amp;"2",Tbl_GEKA[Datum_GEKA]&amp;Tbl_GEKA[Biljart],0)),"")</f>
        <v/>
      </c>
      <c r="E88" t="str" cm="1">
        <f t="array" ref="E88">_xlfn.IFNA(INDEX(Tbl_GEKA[wedstrijd],MATCH(Tbl_Namiddag[[#This Row],[Datum]]&amp;"3",Tbl_GEKA[Datum_GEKA]&amp;Tbl_GEKA[Biljart],0)),"")</f>
        <v/>
      </c>
      <c r="F88" t="str" cm="1">
        <f t="array" ref="F88">_xlfn.IFNA(INDEX(Tbl_GEKA[wedstrijd],MATCH(Tbl_Namiddag[[#This Row],[Datum]]&amp;"4",Tbl_GEKA[Datum_GEKA]&amp;Tbl_GEKA[Biljart],0)),"")</f>
        <v/>
      </c>
      <c r="G88" t="str" cm="1">
        <f t="array" ref="G88">_xlfn.IFNA(INDEX(Tbl_GEKA[wedstrijd],MATCH(Tbl_Namiddag[[#This Row],[Datum]]&amp;"5",Tbl_GEKA[Datum_GEKA]&amp;Tbl_GEKA[Biljart],0)),"")</f>
        <v/>
      </c>
    </row>
    <row r="89" spans="1:7" x14ac:dyDescent="0.25">
      <c r="A89" s="1">
        <v>46190</v>
      </c>
      <c r="B89">
        <f>WEEKDAY(Tbl_Namiddag[[#This Row],[Datum]],11)</f>
        <v>3</v>
      </c>
      <c r="C89" t="str" cm="1">
        <f t="array" ref="C89">_xlfn.IFNA(INDEX(Tbl_GEKA[wedstrijd],MATCH(Tbl_Namiddag[[#This Row],[Datum]]&amp;"1",Tbl_GEKA[Datum_GEKA]&amp;Tbl_GEKA[Biljart],0)),"")</f>
        <v/>
      </c>
      <c r="D89" t="str" cm="1">
        <f t="array" ref="D89">_xlfn.IFNA(INDEX(Tbl_GEKA[wedstrijd],MATCH(Tbl_Namiddag[[#This Row],[Datum]]&amp;"2",Tbl_GEKA[Datum_GEKA]&amp;Tbl_GEKA[Biljart],0)),"")</f>
        <v/>
      </c>
      <c r="E89" t="str" cm="1">
        <f t="array" ref="E89">_xlfn.IFNA(INDEX(Tbl_GEKA[wedstrijd],MATCH(Tbl_Namiddag[[#This Row],[Datum]]&amp;"3",Tbl_GEKA[Datum_GEKA]&amp;Tbl_GEKA[Biljart],0)),"")</f>
        <v/>
      </c>
      <c r="F89" t="str" cm="1">
        <f t="array" ref="F89">_xlfn.IFNA(INDEX(Tbl_GEKA[wedstrijd],MATCH(Tbl_Namiddag[[#This Row],[Datum]]&amp;"4",Tbl_GEKA[Datum_GEKA]&amp;Tbl_GEKA[Biljart],0)),"")</f>
        <v/>
      </c>
      <c r="G89" t="str" cm="1">
        <f t="array" ref="G89">_xlfn.IFNA(INDEX(Tbl_GEKA[wedstrijd],MATCH(Tbl_Namiddag[[#This Row],[Datum]]&amp;"5",Tbl_GEKA[Datum_GEKA]&amp;Tbl_GEKA[Biljart],0)),"")</f>
        <v/>
      </c>
    </row>
    <row r="90" spans="1:7" x14ac:dyDescent="0.25">
      <c r="A90" s="1">
        <v>46191</v>
      </c>
      <c r="B90">
        <f>WEEKDAY(Tbl_Namiddag[[#This Row],[Datum]],11)</f>
        <v>4</v>
      </c>
      <c r="C90" t="str" cm="1">
        <f t="array" ref="C90">_xlfn.IFNA(INDEX(Tbl_GEKA[wedstrijd],MATCH(Tbl_Namiddag[[#This Row],[Datum]]&amp;"1",Tbl_GEKA[Datum_GEKA]&amp;Tbl_GEKA[Biljart],0)),"")</f>
        <v/>
      </c>
      <c r="D90" t="str" cm="1">
        <f t="array" ref="D90">_xlfn.IFNA(INDEX(Tbl_GEKA[wedstrijd],MATCH(Tbl_Namiddag[[#This Row],[Datum]]&amp;"2",Tbl_GEKA[Datum_GEKA]&amp;Tbl_GEKA[Biljart],0)),"")</f>
        <v/>
      </c>
      <c r="E90" t="str" cm="1">
        <f t="array" ref="E90">_xlfn.IFNA(INDEX(Tbl_GEKA[wedstrijd],MATCH(Tbl_Namiddag[[#This Row],[Datum]]&amp;"3",Tbl_GEKA[Datum_GEKA]&amp;Tbl_GEKA[Biljart],0)),"")</f>
        <v/>
      </c>
      <c r="F90" t="str" cm="1">
        <f t="array" ref="F90">_xlfn.IFNA(INDEX(Tbl_GEKA[wedstrijd],MATCH(Tbl_Namiddag[[#This Row],[Datum]]&amp;"4",Tbl_GEKA[Datum_GEKA]&amp;Tbl_GEKA[Biljart],0)),"")</f>
        <v/>
      </c>
      <c r="G90" t="str" cm="1">
        <f t="array" ref="G90">_xlfn.IFNA(INDEX(Tbl_GEKA[wedstrijd],MATCH(Tbl_Namiddag[[#This Row],[Datum]]&amp;"5",Tbl_GEKA[Datum_GEKA]&amp;Tbl_GEKA[Biljart],0)),"")</f>
        <v/>
      </c>
    </row>
    <row r="91" spans="1:7" x14ac:dyDescent="0.25">
      <c r="A91" s="1">
        <v>46192</v>
      </c>
      <c r="B91">
        <f>WEEKDAY(Tbl_Namiddag[[#This Row],[Datum]],11)</f>
        <v>5</v>
      </c>
      <c r="C91" t="str" cm="1">
        <f t="array" ref="C91">_xlfn.IFNA(INDEX(Tbl_GEKA[wedstrijd],MATCH(Tbl_Namiddag[[#This Row],[Datum]]&amp;"1",Tbl_GEKA[Datum_GEKA]&amp;Tbl_GEKA[Biljart],0)),"")</f>
        <v/>
      </c>
      <c r="D91" t="str" cm="1">
        <f t="array" ref="D91">_xlfn.IFNA(INDEX(Tbl_GEKA[wedstrijd],MATCH(Tbl_Namiddag[[#This Row],[Datum]]&amp;"2",Tbl_GEKA[Datum_GEKA]&amp;Tbl_GEKA[Biljart],0)),"")</f>
        <v/>
      </c>
      <c r="E91" t="str" cm="1">
        <f t="array" ref="E91">_xlfn.IFNA(INDEX(Tbl_GEKA[wedstrijd],MATCH(Tbl_Namiddag[[#This Row],[Datum]]&amp;"3",Tbl_GEKA[Datum_GEKA]&amp;Tbl_GEKA[Biljart],0)),"")</f>
        <v/>
      </c>
      <c r="F91" t="str" cm="1">
        <f t="array" ref="F91">_xlfn.IFNA(INDEX(Tbl_GEKA[wedstrijd],MATCH(Tbl_Namiddag[[#This Row],[Datum]]&amp;"4",Tbl_GEKA[Datum_GEKA]&amp;Tbl_GEKA[Biljart],0)),"")</f>
        <v/>
      </c>
      <c r="G91" t="str" cm="1">
        <f t="array" ref="G91">_xlfn.IFNA(INDEX(Tbl_GEKA[wedstrijd],MATCH(Tbl_Namiddag[[#This Row],[Datum]]&amp;"5",Tbl_GEKA[Datum_GEKA]&amp;Tbl_GEKA[Biljart],0)),"")</f>
        <v/>
      </c>
    </row>
    <row r="92" spans="1:7" x14ac:dyDescent="0.25">
      <c r="A92" s="1">
        <v>46193</v>
      </c>
      <c r="B92">
        <f>WEEKDAY(Tbl_Namiddag[[#This Row],[Datum]],11)</f>
        <v>6</v>
      </c>
      <c r="C92" t="str" cm="1">
        <f t="array" ref="C92">_xlfn.IFNA(INDEX(Tbl_GEKA[wedstrijd],MATCH(Tbl_Namiddag[[#This Row],[Datum]]&amp;"1",Tbl_GEKA[Datum_GEKA]&amp;Tbl_GEKA[Biljart],0)),"")</f>
        <v/>
      </c>
      <c r="D92" t="str" cm="1">
        <f t="array" ref="D92">_xlfn.IFNA(INDEX(Tbl_GEKA[wedstrijd],MATCH(Tbl_Namiddag[[#This Row],[Datum]]&amp;"2",Tbl_GEKA[Datum_GEKA]&amp;Tbl_GEKA[Biljart],0)),"")</f>
        <v/>
      </c>
      <c r="E92" t="str" cm="1">
        <f t="array" ref="E92">_xlfn.IFNA(INDEX(Tbl_GEKA[wedstrijd],MATCH(Tbl_Namiddag[[#This Row],[Datum]]&amp;"3",Tbl_GEKA[Datum_GEKA]&amp;Tbl_GEKA[Biljart],0)),"")</f>
        <v/>
      </c>
      <c r="F92" t="str" cm="1">
        <f t="array" ref="F92">_xlfn.IFNA(INDEX(Tbl_GEKA[wedstrijd],MATCH(Tbl_Namiddag[[#This Row],[Datum]]&amp;"4",Tbl_GEKA[Datum_GEKA]&amp;Tbl_GEKA[Biljart],0)),"")</f>
        <v/>
      </c>
      <c r="G92" t="str" cm="1">
        <f t="array" ref="G92">_xlfn.IFNA(INDEX(Tbl_GEKA[wedstrijd],MATCH(Tbl_Namiddag[[#This Row],[Datum]]&amp;"5",Tbl_GEKA[Datum_GEKA]&amp;Tbl_GEKA[Biljart],0)),"")</f>
        <v/>
      </c>
    </row>
    <row r="93" spans="1:7" x14ac:dyDescent="0.25">
      <c r="A93" s="1">
        <v>46194</v>
      </c>
      <c r="B93">
        <f>WEEKDAY(Tbl_Namiddag[[#This Row],[Datum]],11)</f>
        <v>7</v>
      </c>
      <c r="C93" t="str" cm="1">
        <f t="array" ref="C93">_xlfn.IFNA(INDEX(Tbl_GEKA[wedstrijd],MATCH(Tbl_Namiddag[[#This Row],[Datum]]&amp;"1",Tbl_GEKA[Datum_GEKA]&amp;Tbl_GEKA[Biljart],0)),"")</f>
        <v/>
      </c>
      <c r="D93" t="str" cm="1">
        <f t="array" ref="D93">_xlfn.IFNA(INDEX(Tbl_GEKA[wedstrijd],MATCH(Tbl_Namiddag[[#This Row],[Datum]]&amp;"2",Tbl_GEKA[Datum_GEKA]&amp;Tbl_GEKA[Biljart],0)),"")</f>
        <v/>
      </c>
      <c r="E93" t="str" cm="1">
        <f t="array" ref="E93">_xlfn.IFNA(INDEX(Tbl_GEKA[wedstrijd],MATCH(Tbl_Namiddag[[#This Row],[Datum]]&amp;"3",Tbl_GEKA[Datum_GEKA]&amp;Tbl_GEKA[Biljart],0)),"")</f>
        <v/>
      </c>
      <c r="F93" t="str" cm="1">
        <f t="array" ref="F93">_xlfn.IFNA(INDEX(Tbl_GEKA[wedstrijd],MATCH(Tbl_Namiddag[[#This Row],[Datum]]&amp;"4",Tbl_GEKA[Datum_GEKA]&amp;Tbl_GEKA[Biljart],0)),"")</f>
        <v/>
      </c>
      <c r="G93" t="str" cm="1">
        <f t="array" ref="G93">_xlfn.IFNA(INDEX(Tbl_GEKA[wedstrijd],MATCH(Tbl_Namiddag[[#This Row],[Datum]]&amp;"5",Tbl_GEKA[Datum_GEKA]&amp;Tbl_GEKA[Biljart],0)),"")</f>
        <v/>
      </c>
    </row>
    <row r="94" spans="1:7" x14ac:dyDescent="0.25">
      <c r="A94" s="1">
        <v>46195</v>
      </c>
      <c r="B94">
        <f>WEEKDAY(Tbl_Namiddag[[#This Row],[Datum]],11)</f>
        <v>1</v>
      </c>
      <c r="C94" t="str" cm="1">
        <f t="array" ref="C94">_xlfn.IFNA(INDEX(Tbl_GEKA[wedstrijd],MATCH(Tbl_Namiddag[[#This Row],[Datum]]&amp;"1",Tbl_GEKA[Datum_GEKA]&amp;Tbl_GEKA[Biljart],0)),"")</f>
        <v/>
      </c>
      <c r="D94" t="str" cm="1">
        <f t="array" ref="D94">_xlfn.IFNA(INDEX(Tbl_GEKA[wedstrijd],MATCH(Tbl_Namiddag[[#This Row],[Datum]]&amp;"2",Tbl_GEKA[Datum_GEKA]&amp;Tbl_GEKA[Biljart],0)),"")</f>
        <v/>
      </c>
      <c r="E94" t="str" cm="1">
        <f t="array" ref="E94">_xlfn.IFNA(INDEX(Tbl_GEKA[wedstrijd],MATCH(Tbl_Namiddag[[#This Row],[Datum]]&amp;"3",Tbl_GEKA[Datum_GEKA]&amp;Tbl_GEKA[Biljart],0)),"")</f>
        <v/>
      </c>
      <c r="F94" t="str" cm="1">
        <f t="array" ref="F94">_xlfn.IFNA(INDEX(Tbl_GEKA[wedstrijd],MATCH(Tbl_Namiddag[[#This Row],[Datum]]&amp;"4",Tbl_GEKA[Datum_GEKA]&amp;Tbl_GEKA[Biljart],0)),"")</f>
        <v/>
      </c>
      <c r="G94" t="str" cm="1">
        <f t="array" ref="G94">_xlfn.IFNA(INDEX(Tbl_GEKA[wedstrijd],MATCH(Tbl_Namiddag[[#This Row],[Datum]]&amp;"5",Tbl_GEKA[Datum_GEKA]&amp;Tbl_GEKA[Biljart],0)),"")</f>
        <v/>
      </c>
    </row>
    <row r="95" spans="1:7" x14ac:dyDescent="0.25">
      <c r="A95" s="1">
        <v>46196</v>
      </c>
      <c r="B95">
        <f>WEEKDAY(Tbl_Namiddag[[#This Row],[Datum]],11)</f>
        <v>2</v>
      </c>
      <c r="C95" t="str" cm="1">
        <f t="array" ref="C95">_xlfn.IFNA(INDEX(Tbl_GEKA[wedstrijd],MATCH(Tbl_Namiddag[[#This Row],[Datum]]&amp;"1",Tbl_GEKA[Datum_GEKA]&amp;Tbl_GEKA[Biljart],0)),"")</f>
        <v/>
      </c>
      <c r="D95" t="str" cm="1">
        <f t="array" ref="D95">_xlfn.IFNA(INDEX(Tbl_GEKA[wedstrijd],MATCH(Tbl_Namiddag[[#This Row],[Datum]]&amp;"2",Tbl_GEKA[Datum_GEKA]&amp;Tbl_GEKA[Biljart],0)),"")</f>
        <v/>
      </c>
      <c r="E95" t="str" cm="1">
        <f t="array" ref="E95">_xlfn.IFNA(INDEX(Tbl_GEKA[wedstrijd],MATCH(Tbl_Namiddag[[#This Row],[Datum]]&amp;"3",Tbl_GEKA[Datum_GEKA]&amp;Tbl_GEKA[Biljart],0)),"")</f>
        <v/>
      </c>
      <c r="F95" t="str" cm="1">
        <f t="array" ref="F95">_xlfn.IFNA(INDEX(Tbl_GEKA[wedstrijd],MATCH(Tbl_Namiddag[[#This Row],[Datum]]&amp;"4",Tbl_GEKA[Datum_GEKA]&amp;Tbl_GEKA[Biljart],0)),"")</f>
        <v/>
      </c>
      <c r="G95" t="str" cm="1">
        <f t="array" ref="G95">_xlfn.IFNA(INDEX(Tbl_GEKA[wedstrijd],MATCH(Tbl_Namiddag[[#This Row],[Datum]]&amp;"5",Tbl_GEKA[Datum_GEKA]&amp;Tbl_GEKA[Biljart],0)),"")</f>
        <v/>
      </c>
    </row>
    <row r="96" spans="1:7" x14ac:dyDescent="0.25">
      <c r="A96" s="1">
        <v>46197</v>
      </c>
      <c r="B96">
        <f>WEEKDAY(Tbl_Namiddag[[#This Row],[Datum]],11)</f>
        <v>3</v>
      </c>
      <c r="C96" t="str" cm="1">
        <f t="array" ref="C96">_xlfn.IFNA(INDEX(Tbl_GEKA[wedstrijd],MATCH(Tbl_Namiddag[[#This Row],[Datum]]&amp;"1",Tbl_GEKA[Datum_GEKA]&amp;Tbl_GEKA[Biljart],0)),"")</f>
        <v/>
      </c>
      <c r="D96" t="str" cm="1">
        <f t="array" ref="D96">_xlfn.IFNA(INDEX(Tbl_GEKA[wedstrijd],MATCH(Tbl_Namiddag[[#This Row],[Datum]]&amp;"2",Tbl_GEKA[Datum_GEKA]&amp;Tbl_GEKA[Biljart],0)),"")</f>
        <v/>
      </c>
      <c r="E96" t="str" cm="1">
        <f t="array" ref="E96">_xlfn.IFNA(INDEX(Tbl_GEKA[wedstrijd],MATCH(Tbl_Namiddag[[#This Row],[Datum]]&amp;"3",Tbl_GEKA[Datum_GEKA]&amp;Tbl_GEKA[Biljart],0)),"")</f>
        <v/>
      </c>
      <c r="F96" t="str" cm="1">
        <f t="array" ref="F96">_xlfn.IFNA(INDEX(Tbl_GEKA[wedstrijd],MATCH(Tbl_Namiddag[[#This Row],[Datum]]&amp;"4",Tbl_GEKA[Datum_GEKA]&amp;Tbl_GEKA[Biljart],0)),"")</f>
        <v/>
      </c>
      <c r="G96" t="str" cm="1">
        <f t="array" ref="G96">_xlfn.IFNA(INDEX(Tbl_GEKA[wedstrijd],MATCH(Tbl_Namiddag[[#This Row],[Datum]]&amp;"5",Tbl_GEKA[Datum_GEKA]&amp;Tbl_GEKA[Biljart],0)),"")</f>
        <v/>
      </c>
    </row>
    <row r="97" spans="1:7" x14ac:dyDescent="0.25">
      <c r="A97" s="1">
        <v>46198</v>
      </c>
      <c r="B97">
        <f>WEEKDAY(Tbl_Namiddag[[#This Row],[Datum]],11)</f>
        <v>4</v>
      </c>
      <c r="C97" t="str" cm="1">
        <f t="array" ref="C97">_xlfn.IFNA(INDEX(Tbl_GEKA[wedstrijd],MATCH(Tbl_Namiddag[[#This Row],[Datum]]&amp;"1",Tbl_GEKA[Datum_GEKA]&amp;Tbl_GEKA[Biljart],0)),"")</f>
        <v/>
      </c>
      <c r="D97" t="str" cm="1">
        <f t="array" ref="D97">_xlfn.IFNA(INDEX(Tbl_GEKA[wedstrijd],MATCH(Tbl_Namiddag[[#This Row],[Datum]]&amp;"2",Tbl_GEKA[Datum_GEKA]&amp;Tbl_GEKA[Biljart],0)),"")</f>
        <v/>
      </c>
      <c r="E97" t="str" cm="1">
        <f t="array" ref="E97">_xlfn.IFNA(INDEX(Tbl_GEKA[wedstrijd],MATCH(Tbl_Namiddag[[#This Row],[Datum]]&amp;"3",Tbl_GEKA[Datum_GEKA]&amp;Tbl_GEKA[Biljart],0)),"")</f>
        <v/>
      </c>
      <c r="F97" t="str" cm="1">
        <f t="array" ref="F97">_xlfn.IFNA(INDEX(Tbl_GEKA[wedstrijd],MATCH(Tbl_Namiddag[[#This Row],[Datum]]&amp;"4",Tbl_GEKA[Datum_GEKA]&amp;Tbl_GEKA[Biljart],0)),"")</f>
        <v/>
      </c>
      <c r="G97" t="str" cm="1">
        <f t="array" ref="G97">_xlfn.IFNA(INDEX(Tbl_GEKA[wedstrijd],MATCH(Tbl_Namiddag[[#This Row],[Datum]]&amp;"5",Tbl_GEKA[Datum_GEKA]&amp;Tbl_GEKA[Biljart],0)),"")</f>
        <v/>
      </c>
    </row>
    <row r="98" spans="1:7" x14ac:dyDescent="0.25">
      <c r="A98" s="1">
        <v>46199</v>
      </c>
      <c r="B98">
        <f>WEEKDAY(Tbl_Namiddag[[#This Row],[Datum]],11)</f>
        <v>5</v>
      </c>
      <c r="C98" t="str" cm="1">
        <f t="array" ref="C98">_xlfn.IFNA(INDEX(Tbl_GEKA[wedstrijd],MATCH(Tbl_Namiddag[[#This Row],[Datum]]&amp;"1",Tbl_GEKA[Datum_GEKA]&amp;Tbl_GEKA[Biljart],0)),"")</f>
        <v/>
      </c>
      <c r="D98" t="str" cm="1">
        <f t="array" ref="D98">_xlfn.IFNA(INDEX(Tbl_GEKA[wedstrijd],MATCH(Tbl_Namiddag[[#This Row],[Datum]]&amp;"2",Tbl_GEKA[Datum_GEKA]&amp;Tbl_GEKA[Biljart],0)),"")</f>
        <v/>
      </c>
      <c r="E98" t="str" cm="1">
        <f t="array" ref="E98">_xlfn.IFNA(INDEX(Tbl_GEKA[wedstrijd],MATCH(Tbl_Namiddag[[#This Row],[Datum]]&amp;"3",Tbl_GEKA[Datum_GEKA]&amp;Tbl_GEKA[Biljart],0)),"")</f>
        <v/>
      </c>
      <c r="F98" t="str" cm="1">
        <f t="array" ref="F98">_xlfn.IFNA(INDEX(Tbl_GEKA[wedstrijd],MATCH(Tbl_Namiddag[[#This Row],[Datum]]&amp;"4",Tbl_GEKA[Datum_GEKA]&amp;Tbl_GEKA[Biljart],0)),"")</f>
        <v/>
      </c>
      <c r="G98" t="str" cm="1">
        <f t="array" ref="G98">_xlfn.IFNA(INDEX(Tbl_GEKA[wedstrijd],MATCH(Tbl_Namiddag[[#This Row],[Datum]]&amp;"5",Tbl_GEKA[Datum_GEKA]&amp;Tbl_GEKA[Biljart],0)),"")</f>
        <v/>
      </c>
    </row>
    <row r="99" spans="1:7" x14ac:dyDescent="0.25">
      <c r="A99" s="1">
        <v>46200</v>
      </c>
      <c r="B99">
        <f>WEEKDAY(Tbl_Namiddag[[#This Row],[Datum]],11)</f>
        <v>6</v>
      </c>
      <c r="C99" t="str" cm="1">
        <f t="array" ref="C99">_xlfn.IFNA(INDEX(Tbl_GEKA[wedstrijd],MATCH(Tbl_Namiddag[[#This Row],[Datum]]&amp;"1",Tbl_GEKA[Datum_GEKA]&amp;Tbl_GEKA[Biljart],0)),"")</f>
        <v/>
      </c>
      <c r="D99" t="str" cm="1">
        <f t="array" ref="D99">_xlfn.IFNA(INDEX(Tbl_GEKA[wedstrijd],MATCH(Tbl_Namiddag[[#This Row],[Datum]]&amp;"2",Tbl_GEKA[Datum_GEKA]&amp;Tbl_GEKA[Biljart],0)),"")</f>
        <v/>
      </c>
      <c r="E99" t="str" cm="1">
        <f t="array" ref="E99">_xlfn.IFNA(INDEX(Tbl_GEKA[wedstrijd],MATCH(Tbl_Namiddag[[#This Row],[Datum]]&amp;"3",Tbl_GEKA[Datum_GEKA]&amp;Tbl_GEKA[Biljart],0)),"")</f>
        <v/>
      </c>
      <c r="F99" t="str" cm="1">
        <f t="array" ref="F99">_xlfn.IFNA(INDEX(Tbl_GEKA[wedstrijd],MATCH(Tbl_Namiddag[[#This Row],[Datum]]&amp;"4",Tbl_GEKA[Datum_GEKA]&amp;Tbl_GEKA[Biljart],0)),"")</f>
        <v/>
      </c>
      <c r="G99" t="str" cm="1">
        <f t="array" ref="G99">_xlfn.IFNA(INDEX(Tbl_GEKA[wedstrijd],MATCH(Tbl_Namiddag[[#This Row],[Datum]]&amp;"5",Tbl_GEKA[Datum_GEKA]&amp;Tbl_GEKA[Biljart],0)),"")</f>
        <v/>
      </c>
    </row>
    <row r="100" spans="1:7" x14ac:dyDescent="0.25">
      <c r="A100" s="1">
        <v>46201</v>
      </c>
      <c r="B100">
        <f>WEEKDAY(Tbl_Namiddag[[#This Row],[Datum]],11)</f>
        <v>7</v>
      </c>
      <c r="C100" t="str" cm="1">
        <f t="array" ref="C100">_xlfn.IFNA(INDEX(Tbl_GEKA[wedstrijd],MATCH(Tbl_Namiddag[[#This Row],[Datum]]&amp;"1",Tbl_GEKA[Datum_GEKA]&amp;Tbl_GEKA[Biljart],0)),"")</f>
        <v/>
      </c>
      <c r="D100" t="str" cm="1">
        <f t="array" ref="D100">_xlfn.IFNA(INDEX(Tbl_GEKA[wedstrijd],MATCH(Tbl_Namiddag[[#This Row],[Datum]]&amp;"2",Tbl_GEKA[Datum_GEKA]&amp;Tbl_GEKA[Biljart],0)),"")</f>
        <v/>
      </c>
      <c r="E100" t="str" cm="1">
        <f t="array" ref="E100">_xlfn.IFNA(INDEX(Tbl_GEKA[wedstrijd],MATCH(Tbl_Namiddag[[#This Row],[Datum]]&amp;"3",Tbl_GEKA[Datum_GEKA]&amp;Tbl_GEKA[Biljart],0)),"")</f>
        <v/>
      </c>
      <c r="F100" t="str" cm="1">
        <f t="array" ref="F100">_xlfn.IFNA(INDEX(Tbl_GEKA[wedstrijd],MATCH(Tbl_Namiddag[[#This Row],[Datum]]&amp;"4",Tbl_GEKA[Datum_GEKA]&amp;Tbl_GEKA[Biljart],0)),"")</f>
        <v/>
      </c>
      <c r="G100" t="str" cm="1">
        <f t="array" ref="G100">_xlfn.IFNA(INDEX(Tbl_GEKA[wedstrijd],MATCH(Tbl_Namiddag[[#This Row],[Datum]]&amp;"5",Tbl_GEKA[Datum_GEKA]&amp;Tbl_GEKA[Biljart],0)),"")</f>
        <v/>
      </c>
    </row>
    <row r="101" spans="1:7" x14ac:dyDescent="0.25">
      <c r="A101" s="1">
        <v>46202</v>
      </c>
      <c r="B101">
        <f>WEEKDAY(Tbl_Namiddag[[#This Row],[Datum]],11)</f>
        <v>1</v>
      </c>
      <c r="C101" t="str" cm="1">
        <f t="array" ref="C101">_xlfn.IFNA(INDEX(Tbl_GEKA[wedstrijd],MATCH(Tbl_Namiddag[[#This Row],[Datum]]&amp;"1",Tbl_GEKA[Datum_GEKA]&amp;Tbl_GEKA[Biljart],0)),"")</f>
        <v/>
      </c>
      <c r="D101" t="str" cm="1">
        <f t="array" ref="D101">_xlfn.IFNA(INDEX(Tbl_GEKA[wedstrijd],MATCH(Tbl_Namiddag[[#This Row],[Datum]]&amp;"2",Tbl_GEKA[Datum_GEKA]&amp;Tbl_GEKA[Biljart],0)),"")</f>
        <v/>
      </c>
      <c r="E101" t="str" cm="1">
        <f t="array" ref="E101">_xlfn.IFNA(INDEX(Tbl_GEKA[wedstrijd],MATCH(Tbl_Namiddag[[#This Row],[Datum]]&amp;"3",Tbl_GEKA[Datum_GEKA]&amp;Tbl_GEKA[Biljart],0)),"")</f>
        <v/>
      </c>
      <c r="F101" t="str" cm="1">
        <f t="array" ref="F101">_xlfn.IFNA(INDEX(Tbl_GEKA[wedstrijd],MATCH(Tbl_Namiddag[[#This Row],[Datum]]&amp;"4",Tbl_GEKA[Datum_GEKA]&amp;Tbl_GEKA[Biljart],0)),"")</f>
        <v/>
      </c>
      <c r="G101" t="str" cm="1">
        <f t="array" ref="G101">_xlfn.IFNA(INDEX(Tbl_GEKA[wedstrijd],MATCH(Tbl_Namiddag[[#This Row],[Datum]]&amp;"5",Tbl_GEKA[Datum_GEKA]&amp;Tbl_GEKA[Biljart],0)),"")</f>
        <v/>
      </c>
    </row>
    <row r="102" spans="1:7" x14ac:dyDescent="0.25">
      <c r="A102" s="1">
        <v>46203</v>
      </c>
      <c r="B102">
        <f>WEEKDAY(Tbl_Namiddag[[#This Row],[Datum]],11)</f>
        <v>2</v>
      </c>
      <c r="C102" t="str" cm="1">
        <f t="array" ref="C102">_xlfn.IFNA(INDEX(Tbl_GEKA[wedstrijd],MATCH(Tbl_Namiddag[[#This Row],[Datum]]&amp;"1",Tbl_GEKA[Datum_GEKA]&amp;Tbl_GEKA[Biljart],0)),"")</f>
        <v/>
      </c>
      <c r="D102" t="str" cm="1">
        <f t="array" ref="D102">_xlfn.IFNA(INDEX(Tbl_GEKA[wedstrijd],MATCH(Tbl_Namiddag[[#This Row],[Datum]]&amp;"2",Tbl_GEKA[Datum_GEKA]&amp;Tbl_GEKA[Biljart],0)),"")</f>
        <v/>
      </c>
      <c r="E102" t="str" cm="1">
        <f t="array" ref="E102">_xlfn.IFNA(INDEX(Tbl_GEKA[wedstrijd],MATCH(Tbl_Namiddag[[#This Row],[Datum]]&amp;"3",Tbl_GEKA[Datum_GEKA]&amp;Tbl_GEKA[Biljart],0)),"")</f>
        <v/>
      </c>
      <c r="F102" t="str" cm="1">
        <f t="array" ref="F102">_xlfn.IFNA(INDEX(Tbl_GEKA[wedstrijd],MATCH(Tbl_Namiddag[[#This Row],[Datum]]&amp;"4",Tbl_GEKA[Datum_GEKA]&amp;Tbl_GEKA[Biljart],0)),"")</f>
        <v/>
      </c>
      <c r="G102" t="str" cm="1">
        <f t="array" ref="G102">_xlfn.IFNA(INDEX(Tbl_GEKA[wedstrijd],MATCH(Tbl_Namiddag[[#This Row],[Datum]]&amp;"5",Tbl_GEKA[Datum_GEKA]&amp;Tbl_GEKA[Biljart],0)),"")</f>
        <v/>
      </c>
    </row>
    <row r="103" spans="1:7" x14ac:dyDescent="0.25">
      <c r="A103" s="1">
        <v>46204</v>
      </c>
      <c r="B103">
        <f>WEEKDAY(Tbl_Namiddag[[#This Row],[Datum]],11)</f>
        <v>3</v>
      </c>
      <c r="C103" t="str" cm="1">
        <f t="array" ref="C103">_xlfn.IFNA(INDEX(Tbl_GEKA[wedstrijd],MATCH(Tbl_Namiddag[[#This Row],[Datum]]&amp;"1",Tbl_GEKA[Datum_GEKA]&amp;Tbl_GEKA[Biljart],0)),"")</f>
        <v/>
      </c>
      <c r="D103" t="str" cm="1">
        <f t="array" ref="D103">_xlfn.IFNA(INDEX(Tbl_GEKA[wedstrijd],MATCH(Tbl_Namiddag[[#This Row],[Datum]]&amp;"2",Tbl_GEKA[Datum_GEKA]&amp;Tbl_GEKA[Biljart],0)),"")</f>
        <v/>
      </c>
      <c r="E103" t="str" cm="1">
        <f t="array" ref="E103">_xlfn.IFNA(INDEX(Tbl_GEKA[wedstrijd],MATCH(Tbl_Namiddag[[#This Row],[Datum]]&amp;"3",Tbl_GEKA[Datum_GEKA]&amp;Tbl_GEKA[Biljart],0)),"")</f>
        <v/>
      </c>
      <c r="F103" t="str" cm="1">
        <f t="array" ref="F103">_xlfn.IFNA(INDEX(Tbl_GEKA[wedstrijd],MATCH(Tbl_Namiddag[[#This Row],[Datum]]&amp;"4",Tbl_GEKA[Datum_GEKA]&amp;Tbl_GEKA[Biljart],0)),"")</f>
        <v/>
      </c>
      <c r="G103" t="str" cm="1">
        <f t="array" ref="G103">_xlfn.IFNA(INDEX(Tbl_GEKA[wedstrijd],MATCH(Tbl_Namiddag[[#This Row],[Datum]]&amp;"5",Tbl_GEKA[Datum_GEKA]&amp;Tbl_GEKA[Biljart],0)),"")</f>
        <v/>
      </c>
    </row>
    <row r="104" spans="1:7" x14ac:dyDescent="0.25">
      <c r="A104" s="1">
        <v>46205</v>
      </c>
      <c r="B104">
        <f>WEEKDAY(Tbl_Namiddag[[#This Row],[Datum]],11)</f>
        <v>4</v>
      </c>
      <c r="C104" t="str" cm="1">
        <f t="array" ref="C104">_xlfn.IFNA(INDEX(Tbl_GEKA[wedstrijd],MATCH(Tbl_Namiddag[[#This Row],[Datum]]&amp;"1",Tbl_GEKA[Datum_GEKA]&amp;Tbl_GEKA[Biljart],0)),"")</f>
        <v/>
      </c>
      <c r="D104" t="str" cm="1">
        <f t="array" ref="D104">_xlfn.IFNA(INDEX(Tbl_GEKA[wedstrijd],MATCH(Tbl_Namiddag[[#This Row],[Datum]]&amp;"2",Tbl_GEKA[Datum_GEKA]&amp;Tbl_GEKA[Biljart],0)),"")</f>
        <v/>
      </c>
      <c r="E104" t="str" cm="1">
        <f t="array" ref="E104">_xlfn.IFNA(INDEX(Tbl_GEKA[wedstrijd],MATCH(Tbl_Namiddag[[#This Row],[Datum]]&amp;"3",Tbl_GEKA[Datum_GEKA]&amp;Tbl_GEKA[Biljart],0)),"")</f>
        <v/>
      </c>
      <c r="F104" t="str" cm="1">
        <f t="array" ref="F104">_xlfn.IFNA(INDEX(Tbl_GEKA[wedstrijd],MATCH(Tbl_Namiddag[[#This Row],[Datum]]&amp;"4",Tbl_GEKA[Datum_GEKA]&amp;Tbl_GEKA[Biljart],0)),"")</f>
        <v/>
      </c>
      <c r="G104" t="str" cm="1">
        <f t="array" ref="G104">_xlfn.IFNA(INDEX(Tbl_GEKA[wedstrijd],MATCH(Tbl_Namiddag[[#This Row],[Datum]]&amp;"5",Tbl_GEKA[Datum_GEKA]&amp;Tbl_GEKA[Biljart],0)),"")</f>
        <v/>
      </c>
    </row>
    <row r="105" spans="1:7" x14ac:dyDescent="0.25">
      <c r="A105" s="1">
        <v>46206</v>
      </c>
      <c r="B105">
        <f>WEEKDAY(Tbl_Namiddag[[#This Row],[Datum]],11)</f>
        <v>5</v>
      </c>
      <c r="C105" t="str" cm="1">
        <f t="array" ref="C105">_xlfn.IFNA(INDEX(Tbl_GEKA[wedstrijd],MATCH(Tbl_Namiddag[[#This Row],[Datum]]&amp;"1",Tbl_GEKA[Datum_GEKA]&amp;Tbl_GEKA[Biljart],0)),"")</f>
        <v/>
      </c>
      <c r="D105" t="str" cm="1">
        <f t="array" ref="D105">_xlfn.IFNA(INDEX(Tbl_GEKA[wedstrijd],MATCH(Tbl_Namiddag[[#This Row],[Datum]]&amp;"2",Tbl_GEKA[Datum_GEKA]&amp;Tbl_GEKA[Biljart],0)),"")</f>
        <v/>
      </c>
      <c r="E105" t="str" cm="1">
        <f t="array" ref="E105">_xlfn.IFNA(INDEX(Tbl_GEKA[wedstrijd],MATCH(Tbl_Namiddag[[#This Row],[Datum]]&amp;"3",Tbl_GEKA[Datum_GEKA]&amp;Tbl_GEKA[Biljart],0)),"")</f>
        <v/>
      </c>
      <c r="F105" t="str" cm="1">
        <f t="array" ref="F105">_xlfn.IFNA(INDEX(Tbl_GEKA[wedstrijd],MATCH(Tbl_Namiddag[[#This Row],[Datum]]&amp;"4",Tbl_GEKA[Datum_GEKA]&amp;Tbl_GEKA[Biljart],0)),"")</f>
        <v/>
      </c>
      <c r="G105" t="str" cm="1">
        <f t="array" ref="G105">_xlfn.IFNA(INDEX(Tbl_GEKA[wedstrijd],MATCH(Tbl_Namiddag[[#This Row],[Datum]]&amp;"5",Tbl_GEKA[Datum_GEKA]&amp;Tbl_GEKA[Biljart],0)),"")</f>
        <v/>
      </c>
    </row>
    <row r="106" spans="1:7" x14ac:dyDescent="0.25">
      <c r="A106" s="1">
        <v>46207</v>
      </c>
      <c r="B106">
        <f>WEEKDAY(Tbl_Namiddag[[#This Row],[Datum]],11)</f>
        <v>6</v>
      </c>
      <c r="C106" t="str" cm="1">
        <f t="array" ref="C106">_xlfn.IFNA(INDEX(Tbl_GEKA[wedstrijd],MATCH(Tbl_Namiddag[[#This Row],[Datum]]&amp;"1",Tbl_GEKA[Datum_GEKA]&amp;Tbl_GEKA[Biljart],0)),"")</f>
        <v/>
      </c>
      <c r="D106" t="str" cm="1">
        <f t="array" ref="D106">_xlfn.IFNA(INDEX(Tbl_GEKA[wedstrijd],MATCH(Tbl_Namiddag[[#This Row],[Datum]]&amp;"2",Tbl_GEKA[Datum_GEKA]&amp;Tbl_GEKA[Biljart],0)),"")</f>
        <v/>
      </c>
      <c r="E106" t="str" cm="1">
        <f t="array" ref="E106">_xlfn.IFNA(INDEX(Tbl_GEKA[wedstrijd],MATCH(Tbl_Namiddag[[#This Row],[Datum]]&amp;"3",Tbl_GEKA[Datum_GEKA]&amp;Tbl_GEKA[Biljart],0)),"")</f>
        <v/>
      </c>
      <c r="F106" t="str" cm="1">
        <f t="array" ref="F106">_xlfn.IFNA(INDEX(Tbl_GEKA[wedstrijd],MATCH(Tbl_Namiddag[[#This Row],[Datum]]&amp;"4",Tbl_GEKA[Datum_GEKA]&amp;Tbl_GEKA[Biljart],0)),"")</f>
        <v/>
      </c>
      <c r="G106" t="str" cm="1">
        <f t="array" ref="G106">_xlfn.IFNA(INDEX(Tbl_GEKA[wedstrijd],MATCH(Tbl_Namiddag[[#This Row],[Datum]]&amp;"5",Tbl_GEKA[Datum_GEKA]&amp;Tbl_GEKA[Biljart],0)),"")</f>
        <v/>
      </c>
    </row>
    <row r="107" spans="1:7" x14ac:dyDescent="0.25">
      <c r="A107" s="1">
        <v>46208</v>
      </c>
      <c r="B107">
        <f>WEEKDAY(Tbl_Namiddag[[#This Row],[Datum]],11)</f>
        <v>7</v>
      </c>
      <c r="C107" t="str" cm="1">
        <f t="array" ref="C107">_xlfn.IFNA(INDEX(Tbl_GEKA[wedstrijd],MATCH(Tbl_Namiddag[[#This Row],[Datum]]&amp;"1",Tbl_GEKA[Datum_GEKA]&amp;Tbl_GEKA[Biljart],0)),"")</f>
        <v/>
      </c>
      <c r="D107" t="str" cm="1">
        <f t="array" ref="D107">_xlfn.IFNA(INDEX(Tbl_GEKA[wedstrijd],MATCH(Tbl_Namiddag[[#This Row],[Datum]]&amp;"2",Tbl_GEKA[Datum_GEKA]&amp;Tbl_GEKA[Biljart],0)),"")</f>
        <v/>
      </c>
      <c r="E107" t="str" cm="1">
        <f t="array" ref="E107">_xlfn.IFNA(INDEX(Tbl_GEKA[wedstrijd],MATCH(Tbl_Namiddag[[#This Row],[Datum]]&amp;"3",Tbl_GEKA[Datum_GEKA]&amp;Tbl_GEKA[Biljart],0)),"")</f>
        <v/>
      </c>
      <c r="F107" t="str" cm="1">
        <f t="array" ref="F107">_xlfn.IFNA(INDEX(Tbl_GEKA[wedstrijd],MATCH(Tbl_Namiddag[[#This Row],[Datum]]&amp;"4",Tbl_GEKA[Datum_GEKA]&amp;Tbl_GEKA[Biljart],0)),"")</f>
        <v/>
      </c>
      <c r="G107" t="str" cm="1">
        <f t="array" ref="G107">_xlfn.IFNA(INDEX(Tbl_GEKA[wedstrijd],MATCH(Tbl_Namiddag[[#This Row],[Datum]]&amp;"5",Tbl_GEKA[Datum_GEKA]&amp;Tbl_GEKA[Biljart],0)),"")</f>
        <v/>
      </c>
    </row>
    <row r="108" spans="1:7" x14ac:dyDescent="0.25">
      <c r="A108" s="1">
        <v>46209</v>
      </c>
      <c r="B108">
        <f>WEEKDAY(Tbl_Namiddag[[#This Row],[Datum]],11)</f>
        <v>1</v>
      </c>
      <c r="C108" t="str" cm="1">
        <f t="array" ref="C108">_xlfn.IFNA(INDEX(Tbl_GEKA[wedstrijd],MATCH(Tbl_Namiddag[[#This Row],[Datum]]&amp;"1",Tbl_GEKA[Datum_GEKA]&amp;Tbl_GEKA[Biljart],0)),"")</f>
        <v/>
      </c>
      <c r="D108" t="str" cm="1">
        <f t="array" ref="D108">_xlfn.IFNA(INDEX(Tbl_GEKA[wedstrijd],MATCH(Tbl_Namiddag[[#This Row],[Datum]]&amp;"2",Tbl_GEKA[Datum_GEKA]&amp;Tbl_GEKA[Biljart],0)),"")</f>
        <v/>
      </c>
      <c r="E108" t="str" cm="1">
        <f t="array" ref="E108">_xlfn.IFNA(INDEX(Tbl_GEKA[wedstrijd],MATCH(Tbl_Namiddag[[#This Row],[Datum]]&amp;"3",Tbl_GEKA[Datum_GEKA]&amp;Tbl_GEKA[Biljart],0)),"")</f>
        <v/>
      </c>
      <c r="F108" t="str" cm="1">
        <f t="array" ref="F108">_xlfn.IFNA(INDEX(Tbl_GEKA[wedstrijd],MATCH(Tbl_Namiddag[[#This Row],[Datum]]&amp;"4",Tbl_GEKA[Datum_GEKA]&amp;Tbl_GEKA[Biljart],0)),"")</f>
        <v/>
      </c>
      <c r="G108" t="str" cm="1">
        <f t="array" ref="G108">_xlfn.IFNA(INDEX(Tbl_GEKA[wedstrijd],MATCH(Tbl_Namiddag[[#This Row],[Datum]]&amp;"5",Tbl_GEKA[Datum_GEKA]&amp;Tbl_GEKA[Biljart],0)),"")</f>
        <v/>
      </c>
    </row>
    <row r="109" spans="1:7" x14ac:dyDescent="0.25">
      <c r="A109" s="1">
        <v>46210</v>
      </c>
      <c r="B109">
        <f>WEEKDAY(Tbl_Namiddag[[#This Row],[Datum]],11)</f>
        <v>2</v>
      </c>
      <c r="C109" t="str" cm="1">
        <f t="array" ref="C109">_xlfn.IFNA(INDEX(Tbl_GEKA[wedstrijd],MATCH(Tbl_Namiddag[[#This Row],[Datum]]&amp;"1",Tbl_GEKA[Datum_GEKA]&amp;Tbl_GEKA[Biljart],0)),"")</f>
        <v/>
      </c>
      <c r="D109" t="str" cm="1">
        <f t="array" ref="D109">_xlfn.IFNA(INDEX(Tbl_GEKA[wedstrijd],MATCH(Tbl_Namiddag[[#This Row],[Datum]]&amp;"2",Tbl_GEKA[Datum_GEKA]&amp;Tbl_GEKA[Biljart],0)),"")</f>
        <v/>
      </c>
      <c r="E109" t="str" cm="1">
        <f t="array" ref="E109">_xlfn.IFNA(INDEX(Tbl_GEKA[wedstrijd],MATCH(Tbl_Namiddag[[#This Row],[Datum]]&amp;"3",Tbl_GEKA[Datum_GEKA]&amp;Tbl_GEKA[Biljart],0)),"")</f>
        <v/>
      </c>
      <c r="F109" t="str" cm="1">
        <f t="array" ref="F109">_xlfn.IFNA(INDEX(Tbl_GEKA[wedstrijd],MATCH(Tbl_Namiddag[[#This Row],[Datum]]&amp;"4",Tbl_GEKA[Datum_GEKA]&amp;Tbl_GEKA[Biljart],0)),"")</f>
        <v/>
      </c>
      <c r="G109" t="str" cm="1">
        <f t="array" ref="G109">_xlfn.IFNA(INDEX(Tbl_GEKA[wedstrijd],MATCH(Tbl_Namiddag[[#This Row],[Datum]]&amp;"5",Tbl_GEKA[Datum_GEKA]&amp;Tbl_GEKA[Biljart],0)),"")</f>
        <v/>
      </c>
    </row>
    <row r="110" spans="1:7" x14ac:dyDescent="0.25">
      <c r="A110" s="1">
        <v>46211</v>
      </c>
      <c r="B110">
        <f>WEEKDAY(Tbl_Namiddag[[#This Row],[Datum]],11)</f>
        <v>3</v>
      </c>
      <c r="C110" t="str" cm="1">
        <f t="array" ref="C110">_xlfn.IFNA(INDEX(Tbl_GEKA[wedstrijd],MATCH(Tbl_Namiddag[[#This Row],[Datum]]&amp;"1",Tbl_GEKA[Datum_GEKA]&amp;Tbl_GEKA[Biljart],0)),"")</f>
        <v/>
      </c>
      <c r="D110" t="str" cm="1">
        <f t="array" ref="D110">_xlfn.IFNA(INDEX(Tbl_GEKA[wedstrijd],MATCH(Tbl_Namiddag[[#This Row],[Datum]]&amp;"2",Tbl_GEKA[Datum_GEKA]&amp;Tbl_GEKA[Biljart],0)),"")</f>
        <v/>
      </c>
      <c r="E110" t="str" cm="1">
        <f t="array" ref="E110">_xlfn.IFNA(INDEX(Tbl_GEKA[wedstrijd],MATCH(Tbl_Namiddag[[#This Row],[Datum]]&amp;"3",Tbl_GEKA[Datum_GEKA]&amp;Tbl_GEKA[Biljart],0)),"")</f>
        <v/>
      </c>
      <c r="F110" t="str" cm="1">
        <f t="array" ref="F110">_xlfn.IFNA(INDEX(Tbl_GEKA[wedstrijd],MATCH(Tbl_Namiddag[[#This Row],[Datum]]&amp;"4",Tbl_GEKA[Datum_GEKA]&amp;Tbl_GEKA[Biljart],0)),"")</f>
        <v/>
      </c>
      <c r="G110" t="str" cm="1">
        <f t="array" ref="G110">_xlfn.IFNA(INDEX(Tbl_GEKA[wedstrijd],MATCH(Tbl_Namiddag[[#This Row],[Datum]]&amp;"5",Tbl_GEKA[Datum_GEKA]&amp;Tbl_GEKA[Biljart],0)),"")</f>
        <v/>
      </c>
    </row>
    <row r="111" spans="1:7" x14ac:dyDescent="0.25">
      <c r="A111" s="1">
        <v>46212</v>
      </c>
      <c r="B111">
        <f>WEEKDAY(Tbl_Namiddag[[#This Row],[Datum]],11)</f>
        <v>4</v>
      </c>
      <c r="C111" t="str" cm="1">
        <f t="array" ref="C111">_xlfn.IFNA(INDEX(Tbl_GEKA[wedstrijd],MATCH(Tbl_Namiddag[[#This Row],[Datum]]&amp;"1",Tbl_GEKA[Datum_GEKA]&amp;Tbl_GEKA[Biljart],0)),"")</f>
        <v/>
      </c>
      <c r="D111" t="str" cm="1">
        <f t="array" ref="D111">_xlfn.IFNA(INDEX(Tbl_GEKA[wedstrijd],MATCH(Tbl_Namiddag[[#This Row],[Datum]]&amp;"2",Tbl_GEKA[Datum_GEKA]&amp;Tbl_GEKA[Biljart],0)),"")</f>
        <v/>
      </c>
      <c r="E111" t="str" cm="1">
        <f t="array" ref="E111">_xlfn.IFNA(INDEX(Tbl_GEKA[wedstrijd],MATCH(Tbl_Namiddag[[#This Row],[Datum]]&amp;"3",Tbl_GEKA[Datum_GEKA]&amp;Tbl_GEKA[Biljart],0)),"")</f>
        <v/>
      </c>
      <c r="F111" t="str" cm="1">
        <f t="array" ref="F111">_xlfn.IFNA(INDEX(Tbl_GEKA[wedstrijd],MATCH(Tbl_Namiddag[[#This Row],[Datum]]&amp;"4",Tbl_GEKA[Datum_GEKA]&amp;Tbl_GEKA[Biljart],0)),"")</f>
        <v/>
      </c>
      <c r="G111" t="str" cm="1">
        <f t="array" ref="G111">_xlfn.IFNA(INDEX(Tbl_GEKA[wedstrijd],MATCH(Tbl_Namiddag[[#This Row],[Datum]]&amp;"5",Tbl_GEKA[Datum_GEKA]&amp;Tbl_GEKA[Biljart],0)),"")</f>
        <v/>
      </c>
    </row>
    <row r="112" spans="1:7" x14ac:dyDescent="0.25">
      <c r="A112" s="1">
        <v>46213</v>
      </c>
      <c r="B112">
        <f>WEEKDAY(Tbl_Namiddag[[#This Row],[Datum]],11)</f>
        <v>5</v>
      </c>
      <c r="C112" t="str" cm="1">
        <f t="array" ref="C112">_xlfn.IFNA(INDEX(Tbl_GEKA[wedstrijd],MATCH(Tbl_Namiddag[[#This Row],[Datum]]&amp;"1",Tbl_GEKA[Datum_GEKA]&amp;Tbl_GEKA[Biljart],0)),"")</f>
        <v/>
      </c>
      <c r="D112" t="str" cm="1">
        <f t="array" ref="D112">_xlfn.IFNA(INDEX(Tbl_GEKA[wedstrijd],MATCH(Tbl_Namiddag[[#This Row],[Datum]]&amp;"2",Tbl_GEKA[Datum_GEKA]&amp;Tbl_GEKA[Biljart],0)),"")</f>
        <v/>
      </c>
      <c r="E112" t="str" cm="1">
        <f t="array" ref="E112">_xlfn.IFNA(INDEX(Tbl_GEKA[wedstrijd],MATCH(Tbl_Namiddag[[#This Row],[Datum]]&amp;"3",Tbl_GEKA[Datum_GEKA]&amp;Tbl_GEKA[Biljart],0)),"")</f>
        <v/>
      </c>
      <c r="F112" t="str" cm="1">
        <f t="array" ref="F112">_xlfn.IFNA(INDEX(Tbl_GEKA[wedstrijd],MATCH(Tbl_Namiddag[[#This Row],[Datum]]&amp;"4",Tbl_GEKA[Datum_GEKA]&amp;Tbl_GEKA[Biljart],0)),"")</f>
        <v/>
      </c>
      <c r="G112" t="str" cm="1">
        <f t="array" ref="G112">_xlfn.IFNA(INDEX(Tbl_GEKA[wedstrijd],MATCH(Tbl_Namiddag[[#This Row],[Datum]]&amp;"5",Tbl_GEKA[Datum_GEKA]&amp;Tbl_GEKA[Biljart],0)),"")</f>
        <v/>
      </c>
    </row>
    <row r="113" spans="1:7" x14ac:dyDescent="0.25">
      <c r="A113" s="1">
        <v>46214</v>
      </c>
      <c r="B113">
        <f>WEEKDAY(Tbl_Namiddag[[#This Row],[Datum]],11)</f>
        <v>6</v>
      </c>
      <c r="C113" t="str" cm="1">
        <f t="array" ref="C113">_xlfn.IFNA(INDEX(Tbl_GEKA[wedstrijd],MATCH(Tbl_Namiddag[[#This Row],[Datum]]&amp;"1",Tbl_GEKA[Datum_GEKA]&amp;Tbl_GEKA[Biljart],0)),"")</f>
        <v/>
      </c>
      <c r="D113" t="str" cm="1">
        <f t="array" ref="D113">_xlfn.IFNA(INDEX(Tbl_GEKA[wedstrijd],MATCH(Tbl_Namiddag[[#This Row],[Datum]]&amp;"2",Tbl_GEKA[Datum_GEKA]&amp;Tbl_GEKA[Biljart],0)),"")</f>
        <v/>
      </c>
      <c r="E113" t="str" cm="1">
        <f t="array" ref="E113">_xlfn.IFNA(INDEX(Tbl_GEKA[wedstrijd],MATCH(Tbl_Namiddag[[#This Row],[Datum]]&amp;"3",Tbl_GEKA[Datum_GEKA]&amp;Tbl_GEKA[Biljart],0)),"")</f>
        <v/>
      </c>
      <c r="F113" t="str" cm="1">
        <f t="array" ref="F113">_xlfn.IFNA(INDEX(Tbl_GEKA[wedstrijd],MATCH(Tbl_Namiddag[[#This Row],[Datum]]&amp;"4",Tbl_GEKA[Datum_GEKA]&amp;Tbl_GEKA[Biljart],0)),"")</f>
        <v/>
      </c>
      <c r="G113" t="str" cm="1">
        <f t="array" ref="G113">_xlfn.IFNA(INDEX(Tbl_GEKA[wedstrijd],MATCH(Tbl_Namiddag[[#This Row],[Datum]]&amp;"5",Tbl_GEKA[Datum_GEKA]&amp;Tbl_GEKA[Biljart],0)),"")</f>
        <v/>
      </c>
    </row>
    <row r="114" spans="1:7" x14ac:dyDescent="0.25">
      <c r="A114" s="1">
        <v>46215</v>
      </c>
      <c r="B114">
        <f>WEEKDAY(Tbl_Namiddag[[#This Row],[Datum]],11)</f>
        <v>7</v>
      </c>
      <c r="C114" t="str" cm="1">
        <f t="array" ref="C114">_xlfn.IFNA(INDEX(Tbl_GEKA[wedstrijd],MATCH(Tbl_Namiddag[[#This Row],[Datum]]&amp;"1",Tbl_GEKA[Datum_GEKA]&amp;Tbl_GEKA[Biljart],0)),"")</f>
        <v/>
      </c>
      <c r="D114" t="str" cm="1">
        <f t="array" ref="D114">_xlfn.IFNA(INDEX(Tbl_GEKA[wedstrijd],MATCH(Tbl_Namiddag[[#This Row],[Datum]]&amp;"2",Tbl_GEKA[Datum_GEKA]&amp;Tbl_GEKA[Biljart],0)),"")</f>
        <v/>
      </c>
      <c r="E114" t="str" cm="1">
        <f t="array" ref="E114">_xlfn.IFNA(INDEX(Tbl_GEKA[wedstrijd],MATCH(Tbl_Namiddag[[#This Row],[Datum]]&amp;"3",Tbl_GEKA[Datum_GEKA]&amp;Tbl_GEKA[Biljart],0)),"")</f>
        <v/>
      </c>
      <c r="F114" t="str" cm="1">
        <f t="array" ref="F114">_xlfn.IFNA(INDEX(Tbl_GEKA[wedstrijd],MATCH(Tbl_Namiddag[[#This Row],[Datum]]&amp;"4",Tbl_GEKA[Datum_GEKA]&amp;Tbl_GEKA[Biljart],0)),"")</f>
        <v/>
      </c>
      <c r="G114" t="str" cm="1">
        <f t="array" ref="G114">_xlfn.IFNA(INDEX(Tbl_GEKA[wedstrijd],MATCH(Tbl_Namiddag[[#This Row],[Datum]]&amp;"5",Tbl_GEKA[Datum_GEKA]&amp;Tbl_GEKA[Biljart],0)),"")</f>
        <v/>
      </c>
    </row>
    <row r="115" spans="1:7" x14ac:dyDescent="0.25">
      <c r="A115" s="1">
        <v>46216</v>
      </c>
      <c r="B115">
        <f>WEEKDAY(Tbl_Namiddag[[#This Row],[Datum]],11)</f>
        <v>1</v>
      </c>
      <c r="C115" t="str" cm="1">
        <f t="array" ref="C115">_xlfn.IFNA(INDEX(Tbl_GEKA[wedstrijd],MATCH(Tbl_Namiddag[[#This Row],[Datum]]&amp;"1",Tbl_GEKA[Datum_GEKA]&amp;Tbl_GEKA[Biljart],0)),"")</f>
        <v/>
      </c>
      <c r="D115" t="str" cm="1">
        <f t="array" ref="D115">_xlfn.IFNA(INDEX(Tbl_GEKA[wedstrijd],MATCH(Tbl_Namiddag[[#This Row],[Datum]]&amp;"2",Tbl_GEKA[Datum_GEKA]&amp;Tbl_GEKA[Biljart],0)),"")</f>
        <v/>
      </c>
      <c r="E115" t="str" cm="1">
        <f t="array" ref="E115">_xlfn.IFNA(INDEX(Tbl_GEKA[wedstrijd],MATCH(Tbl_Namiddag[[#This Row],[Datum]]&amp;"3",Tbl_GEKA[Datum_GEKA]&amp;Tbl_GEKA[Biljart],0)),"")</f>
        <v/>
      </c>
      <c r="F115" t="str" cm="1">
        <f t="array" ref="F115">_xlfn.IFNA(INDEX(Tbl_GEKA[wedstrijd],MATCH(Tbl_Namiddag[[#This Row],[Datum]]&amp;"4",Tbl_GEKA[Datum_GEKA]&amp;Tbl_GEKA[Biljart],0)),"")</f>
        <v/>
      </c>
      <c r="G115" t="str" cm="1">
        <f t="array" ref="G115">_xlfn.IFNA(INDEX(Tbl_GEKA[wedstrijd],MATCH(Tbl_Namiddag[[#This Row],[Datum]]&amp;"5",Tbl_GEKA[Datum_GEKA]&amp;Tbl_GEKA[Biljart],0)),"")</f>
        <v/>
      </c>
    </row>
    <row r="116" spans="1:7" x14ac:dyDescent="0.25">
      <c r="A116" s="1">
        <v>46217</v>
      </c>
      <c r="B116">
        <f>WEEKDAY(Tbl_Namiddag[[#This Row],[Datum]],11)</f>
        <v>2</v>
      </c>
      <c r="C116" t="str" cm="1">
        <f t="array" ref="C116">_xlfn.IFNA(INDEX(Tbl_GEKA[wedstrijd],MATCH(Tbl_Namiddag[[#This Row],[Datum]]&amp;"1",Tbl_GEKA[Datum_GEKA]&amp;Tbl_GEKA[Biljart],0)),"")</f>
        <v/>
      </c>
      <c r="D116" t="str" cm="1">
        <f t="array" ref="D116">_xlfn.IFNA(INDEX(Tbl_GEKA[wedstrijd],MATCH(Tbl_Namiddag[[#This Row],[Datum]]&amp;"2",Tbl_GEKA[Datum_GEKA]&amp;Tbl_GEKA[Biljart],0)),"")</f>
        <v/>
      </c>
      <c r="E116" t="str" cm="1">
        <f t="array" ref="E116">_xlfn.IFNA(INDEX(Tbl_GEKA[wedstrijd],MATCH(Tbl_Namiddag[[#This Row],[Datum]]&amp;"3",Tbl_GEKA[Datum_GEKA]&amp;Tbl_GEKA[Biljart],0)),"")</f>
        <v/>
      </c>
      <c r="F116" t="str" cm="1">
        <f t="array" ref="F116">_xlfn.IFNA(INDEX(Tbl_GEKA[wedstrijd],MATCH(Tbl_Namiddag[[#This Row],[Datum]]&amp;"4",Tbl_GEKA[Datum_GEKA]&amp;Tbl_GEKA[Biljart],0)),"")</f>
        <v/>
      </c>
      <c r="G116" t="str" cm="1">
        <f t="array" ref="G116">_xlfn.IFNA(INDEX(Tbl_GEKA[wedstrijd],MATCH(Tbl_Namiddag[[#This Row],[Datum]]&amp;"5",Tbl_GEKA[Datum_GEKA]&amp;Tbl_GEKA[Biljart],0)),"")</f>
        <v/>
      </c>
    </row>
    <row r="117" spans="1:7" x14ac:dyDescent="0.25">
      <c r="A117" s="1">
        <v>46218</v>
      </c>
      <c r="B117">
        <f>WEEKDAY(Tbl_Namiddag[[#This Row],[Datum]],11)</f>
        <v>3</v>
      </c>
      <c r="C117" t="str" cm="1">
        <f t="array" ref="C117">_xlfn.IFNA(INDEX(Tbl_GEKA[wedstrijd],MATCH(Tbl_Namiddag[[#This Row],[Datum]]&amp;"1",Tbl_GEKA[Datum_GEKA]&amp;Tbl_GEKA[Biljart],0)),"")</f>
        <v/>
      </c>
      <c r="D117" t="str" cm="1">
        <f t="array" ref="D117">_xlfn.IFNA(INDEX(Tbl_GEKA[wedstrijd],MATCH(Tbl_Namiddag[[#This Row],[Datum]]&amp;"2",Tbl_GEKA[Datum_GEKA]&amp;Tbl_GEKA[Biljart],0)),"")</f>
        <v/>
      </c>
      <c r="E117" t="str" cm="1">
        <f t="array" ref="E117">_xlfn.IFNA(INDEX(Tbl_GEKA[wedstrijd],MATCH(Tbl_Namiddag[[#This Row],[Datum]]&amp;"3",Tbl_GEKA[Datum_GEKA]&amp;Tbl_GEKA[Biljart],0)),"")</f>
        <v/>
      </c>
      <c r="F117" t="str" cm="1">
        <f t="array" ref="F117">_xlfn.IFNA(INDEX(Tbl_GEKA[wedstrijd],MATCH(Tbl_Namiddag[[#This Row],[Datum]]&amp;"4",Tbl_GEKA[Datum_GEKA]&amp;Tbl_GEKA[Biljart],0)),"")</f>
        <v/>
      </c>
      <c r="G117" t="str" cm="1">
        <f t="array" ref="G117">_xlfn.IFNA(INDEX(Tbl_GEKA[wedstrijd],MATCH(Tbl_Namiddag[[#This Row],[Datum]]&amp;"5",Tbl_GEKA[Datum_GEKA]&amp;Tbl_GEKA[Biljart],0)),"")</f>
        <v/>
      </c>
    </row>
    <row r="118" spans="1:7" x14ac:dyDescent="0.25">
      <c r="A118" s="1">
        <v>46219</v>
      </c>
      <c r="B118">
        <f>WEEKDAY(Tbl_Namiddag[[#This Row],[Datum]],11)</f>
        <v>4</v>
      </c>
      <c r="C118" t="str" cm="1">
        <f t="array" ref="C118">_xlfn.IFNA(INDEX(Tbl_GEKA[wedstrijd],MATCH(Tbl_Namiddag[[#This Row],[Datum]]&amp;"1",Tbl_GEKA[Datum_GEKA]&amp;Tbl_GEKA[Biljart],0)),"")</f>
        <v/>
      </c>
      <c r="D118" t="str" cm="1">
        <f t="array" ref="D118">_xlfn.IFNA(INDEX(Tbl_GEKA[wedstrijd],MATCH(Tbl_Namiddag[[#This Row],[Datum]]&amp;"2",Tbl_GEKA[Datum_GEKA]&amp;Tbl_GEKA[Biljart],0)),"")</f>
        <v/>
      </c>
      <c r="E118" t="str" cm="1">
        <f t="array" ref="E118">_xlfn.IFNA(INDEX(Tbl_GEKA[wedstrijd],MATCH(Tbl_Namiddag[[#This Row],[Datum]]&amp;"3",Tbl_GEKA[Datum_GEKA]&amp;Tbl_GEKA[Biljart],0)),"")</f>
        <v/>
      </c>
      <c r="F118" t="str" cm="1">
        <f t="array" ref="F118">_xlfn.IFNA(INDEX(Tbl_GEKA[wedstrijd],MATCH(Tbl_Namiddag[[#This Row],[Datum]]&amp;"4",Tbl_GEKA[Datum_GEKA]&amp;Tbl_GEKA[Biljart],0)),"")</f>
        <v/>
      </c>
      <c r="G118" t="str" cm="1">
        <f t="array" ref="G118">_xlfn.IFNA(INDEX(Tbl_GEKA[wedstrijd],MATCH(Tbl_Namiddag[[#This Row],[Datum]]&amp;"5",Tbl_GEKA[Datum_GEKA]&amp;Tbl_GEKA[Biljart],0)),"")</f>
        <v/>
      </c>
    </row>
    <row r="119" spans="1:7" x14ac:dyDescent="0.25">
      <c r="A119" s="1">
        <v>46220</v>
      </c>
      <c r="B119">
        <f>WEEKDAY(Tbl_Namiddag[[#This Row],[Datum]],11)</f>
        <v>5</v>
      </c>
      <c r="C119" t="str" cm="1">
        <f t="array" ref="C119">_xlfn.IFNA(INDEX(Tbl_GEKA[wedstrijd],MATCH(Tbl_Namiddag[[#This Row],[Datum]]&amp;"1",Tbl_GEKA[Datum_GEKA]&amp;Tbl_GEKA[Biljart],0)),"")</f>
        <v/>
      </c>
      <c r="D119" t="str" cm="1">
        <f t="array" ref="D119">_xlfn.IFNA(INDEX(Tbl_GEKA[wedstrijd],MATCH(Tbl_Namiddag[[#This Row],[Datum]]&amp;"2",Tbl_GEKA[Datum_GEKA]&amp;Tbl_GEKA[Biljart],0)),"")</f>
        <v/>
      </c>
      <c r="E119" t="str" cm="1">
        <f t="array" ref="E119">_xlfn.IFNA(INDEX(Tbl_GEKA[wedstrijd],MATCH(Tbl_Namiddag[[#This Row],[Datum]]&amp;"3",Tbl_GEKA[Datum_GEKA]&amp;Tbl_GEKA[Biljart],0)),"")</f>
        <v/>
      </c>
      <c r="F119" t="str" cm="1">
        <f t="array" ref="F119">_xlfn.IFNA(INDEX(Tbl_GEKA[wedstrijd],MATCH(Tbl_Namiddag[[#This Row],[Datum]]&amp;"4",Tbl_GEKA[Datum_GEKA]&amp;Tbl_GEKA[Biljart],0)),"")</f>
        <v/>
      </c>
      <c r="G119" t="str" cm="1">
        <f t="array" ref="G119">_xlfn.IFNA(INDEX(Tbl_GEKA[wedstrijd],MATCH(Tbl_Namiddag[[#This Row],[Datum]]&amp;"5",Tbl_GEKA[Datum_GEKA]&amp;Tbl_GEKA[Biljart],0)),"")</f>
        <v/>
      </c>
    </row>
    <row r="120" spans="1:7" x14ac:dyDescent="0.25">
      <c r="A120" s="1">
        <v>46221</v>
      </c>
      <c r="B120">
        <f>WEEKDAY(Tbl_Namiddag[[#This Row],[Datum]],11)</f>
        <v>6</v>
      </c>
      <c r="C120" t="str" cm="1">
        <f t="array" ref="C120">_xlfn.IFNA(INDEX(Tbl_GEKA[wedstrijd],MATCH(Tbl_Namiddag[[#This Row],[Datum]]&amp;"1",Tbl_GEKA[Datum_GEKA]&amp;Tbl_GEKA[Biljart],0)),"")</f>
        <v/>
      </c>
      <c r="D120" t="str" cm="1">
        <f t="array" ref="D120">_xlfn.IFNA(INDEX(Tbl_GEKA[wedstrijd],MATCH(Tbl_Namiddag[[#This Row],[Datum]]&amp;"2",Tbl_GEKA[Datum_GEKA]&amp;Tbl_GEKA[Biljart],0)),"")</f>
        <v/>
      </c>
      <c r="E120" t="str" cm="1">
        <f t="array" ref="E120">_xlfn.IFNA(INDEX(Tbl_GEKA[wedstrijd],MATCH(Tbl_Namiddag[[#This Row],[Datum]]&amp;"3",Tbl_GEKA[Datum_GEKA]&amp;Tbl_GEKA[Biljart],0)),"")</f>
        <v/>
      </c>
      <c r="F120" t="str" cm="1">
        <f t="array" ref="F120">_xlfn.IFNA(INDEX(Tbl_GEKA[wedstrijd],MATCH(Tbl_Namiddag[[#This Row],[Datum]]&amp;"4",Tbl_GEKA[Datum_GEKA]&amp;Tbl_GEKA[Biljart],0)),"")</f>
        <v/>
      </c>
      <c r="G120" t="str" cm="1">
        <f t="array" ref="G120">_xlfn.IFNA(INDEX(Tbl_GEKA[wedstrijd],MATCH(Tbl_Namiddag[[#This Row],[Datum]]&amp;"5",Tbl_GEKA[Datum_GEKA]&amp;Tbl_GEKA[Biljart],0)),"")</f>
        <v/>
      </c>
    </row>
    <row r="121" spans="1:7" x14ac:dyDescent="0.25">
      <c r="A121" s="1">
        <v>46222</v>
      </c>
      <c r="B121">
        <f>WEEKDAY(Tbl_Namiddag[[#This Row],[Datum]],11)</f>
        <v>7</v>
      </c>
      <c r="C121" t="str" cm="1">
        <f t="array" ref="C121">_xlfn.IFNA(INDEX(Tbl_GEKA[wedstrijd],MATCH(Tbl_Namiddag[[#This Row],[Datum]]&amp;"1",Tbl_GEKA[Datum_GEKA]&amp;Tbl_GEKA[Biljart],0)),"")</f>
        <v/>
      </c>
      <c r="D121" t="str" cm="1">
        <f t="array" ref="D121">_xlfn.IFNA(INDEX(Tbl_GEKA[wedstrijd],MATCH(Tbl_Namiddag[[#This Row],[Datum]]&amp;"2",Tbl_GEKA[Datum_GEKA]&amp;Tbl_GEKA[Biljart],0)),"")</f>
        <v/>
      </c>
      <c r="E121" t="str" cm="1">
        <f t="array" ref="E121">_xlfn.IFNA(INDEX(Tbl_GEKA[wedstrijd],MATCH(Tbl_Namiddag[[#This Row],[Datum]]&amp;"3",Tbl_GEKA[Datum_GEKA]&amp;Tbl_GEKA[Biljart],0)),"")</f>
        <v/>
      </c>
      <c r="F121" t="str" cm="1">
        <f t="array" ref="F121">_xlfn.IFNA(INDEX(Tbl_GEKA[wedstrijd],MATCH(Tbl_Namiddag[[#This Row],[Datum]]&amp;"4",Tbl_GEKA[Datum_GEKA]&amp;Tbl_GEKA[Biljart],0)),"")</f>
        <v/>
      </c>
      <c r="G121" t="str" cm="1">
        <f t="array" ref="G121">_xlfn.IFNA(INDEX(Tbl_GEKA[wedstrijd],MATCH(Tbl_Namiddag[[#This Row],[Datum]]&amp;"5",Tbl_GEKA[Datum_GEKA]&amp;Tbl_GEKA[Biljart],0)),"")</f>
        <v/>
      </c>
    </row>
    <row r="122" spans="1:7" x14ac:dyDescent="0.25">
      <c r="A122" s="1">
        <v>46223</v>
      </c>
      <c r="B122">
        <f>WEEKDAY(Tbl_Namiddag[[#This Row],[Datum]],11)</f>
        <v>1</v>
      </c>
      <c r="C122" t="str" cm="1">
        <f t="array" ref="C122">_xlfn.IFNA(INDEX(Tbl_GEKA[wedstrijd],MATCH(Tbl_Namiddag[[#This Row],[Datum]]&amp;"1",Tbl_GEKA[Datum_GEKA]&amp;Tbl_GEKA[Biljart],0)),"")</f>
        <v/>
      </c>
      <c r="D122" t="str" cm="1">
        <f t="array" ref="D122">_xlfn.IFNA(INDEX(Tbl_GEKA[wedstrijd],MATCH(Tbl_Namiddag[[#This Row],[Datum]]&amp;"2",Tbl_GEKA[Datum_GEKA]&amp;Tbl_GEKA[Biljart],0)),"")</f>
        <v/>
      </c>
      <c r="E122" t="str" cm="1">
        <f t="array" ref="E122">_xlfn.IFNA(INDEX(Tbl_GEKA[wedstrijd],MATCH(Tbl_Namiddag[[#This Row],[Datum]]&amp;"3",Tbl_GEKA[Datum_GEKA]&amp;Tbl_GEKA[Biljart],0)),"")</f>
        <v/>
      </c>
      <c r="F122" t="str" cm="1">
        <f t="array" ref="F122">_xlfn.IFNA(INDEX(Tbl_GEKA[wedstrijd],MATCH(Tbl_Namiddag[[#This Row],[Datum]]&amp;"4",Tbl_GEKA[Datum_GEKA]&amp;Tbl_GEKA[Biljart],0)),"")</f>
        <v/>
      </c>
      <c r="G122" t="str" cm="1">
        <f t="array" ref="G122">_xlfn.IFNA(INDEX(Tbl_GEKA[wedstrijd],MATCH(Tbl_Namiddag[[#This Row],[Datum]]&amp;"5",Tbl_GEKA[Datum_GEKA]&amp;Tbl_GEKA[Biljart],0)),"")</f>
        <v/>
      </c>
    </row>
    <row r="123" spans="1:7" x14ac:dyDescent="0.25">
      <c r="A123" s="1">
        <v>46224</v>
      </c>
      <c r="B123">
        <f>WEEKDAY(Tbl_Namiddag[[#This Row],[Datum]],11)</f>
        <v>2</v>
      </c>
      <c r="C123" t="str" cm="1">
        <f t="array" ref="C123">_xlfn.IFNA(INDEX(Tbl_GEKA[wedstrijd],MATCH(Tbl_Namiddag[[#This Row],[Datum]]&amp;"1",Tbl_GEKA[Datum_GEKA]&amp;Tbl_GEKA[Biljart],0)),"")</f>
        <v/>
      </c>
      <c r="D123" t="str" cm="1">
        <f t="array" ref="D123">_xlfn.IFNA(INDEX(Tbl_GEKA[wedstrijd],MATCH(Tbl_Namiddag[[#This Row],[Datum]]&amp;"2",Tbl_GEKA[Datum_GEKA]&amp;Tbl_GEKA[Biljart],0)),"")</f>
        <v/>
      </c>
      <c r="E123" t="str" cm="1">
        <f t="array" ref="E123">_xlfn.IFNA(INDEX(Tbl_GEKA[wedstrijd],MATCH(Tbl_Namiddag[[#This Row],[Datum]]&amp;"3",Tbl_GEKA[Datum_GEKA]&amp;Tbl_GEKA[Biljart],0)),"")</f>
        <v/>
      </c>
      <c r="F123" t="str" cm="1">
        <f t="array" ref="F123">_xlfn.IFNA(INDEX(Tbl_GEKA[wedstrijd],MATCH(Tbl_Namiddag[[#This Row],[Datum]]&amp;"4",Tbl_GEKA[Datum_GEKA]&amp;Tbl_GEKA[Biljart],0)),"")</f>
        <v/>
      </c>
      <c r="G123" t="str" cm="1">
        <f t="array" ref="G123">_xlfn.IFNA(INDEX(Tbl_GEKA[wedstrijd],MATCH(Tbl_Namiddag[[#This Row],[Datum]]&amp;"5",Tbl_GEKA[Datum_GEKA]&amp;Tbl_GEKA[Biljart],0)),"")</f>
        <v/>
      </c>
    </row>
    <row r="124" spans="1:7" x14ac:dyDescent="0.25">
      <c r="A124" s="1">
        <v>46225</v>
      </c>
      <c r="B124">
        <f>WEEKDAY(Tbl_Namiddag[[#This Row],[Datum]],11)</f>
        <v>3</v>
      </c>
      <c r="C124" t="str" cm="1">
        <f t="array" ref="C124">_xlfn.IFNA(INDEX(Tbl_GEKA[wedstrijd],MATCH(Tbl_Namiddag[[#This Row],[Datum]]&amp;"1",Tbl_GEKA[Datum_GEKA]&amp;Tbl_GEKA[Biljart],0)),"")</f>
        <v/>
      </c>
      <c r="D124" t="str" cm="1">
        <f t="array" ref="D124">_xlfn.IFNA(INDEX(Tbl_GEKA[wedstrijd],MATCH(Tbl_Namiddag[[#This Row],[Datum]]&amp;"2",Tbl_GEKA[Datum_GEKA]&amp;Tbl_GEKA[Biljart],0)),"")</f>
        <v/>
      </c>
      <c r="E124" t="str" cm="1">
        <f t="array" ref="E124">_xlfn.IFNA(INDEX(Tbl_GEKA[wedstrijd],MATCH(Tbl_Namiddag[[#This Row],[Datum]]&amp;"3",Tbl_GEKA[Datum_GEKA]&amp;Tbl_GEKA[Biljart],0)),"")</f>
        <v/>
      </c>
      <c r="F124" t="str" cm="1">
        <f t="array" ref="F124">_xlfn.IFNA(INDEX(Tbl_GEKA[wedstrijd],MATCH(Tbl_Namiddag[[#This Row],[Datum]]&amp;"4",Tbl_GEKA[Datum_GEKA]&amp;Tbl_GEKA[Biljart],0)),"")</f>
        <v/>
      </c>
      <c r="G124" t="str" cm="1">
        <f t="array" ref="G124">_xlfn.IFNA(INDEX(Tbl_GEKA[wedstrijd],MATCH(Tbl_Namiddag[[#This Row],[Datum]]&amp;"5",Tbl_GEKA[Datum_GEKA]&amp;Tbl_GEKA[Biljart],0)),"")</f>
        <v/>
      </c>
    </row>
    <row r="125" spans="1:7" x14ac:dyDescent="0.25">
      <c r="A125" s="1">
        <v>46226</v>
      </c>
      <c r="B125">
        <f>WEEKDAY(Tbl_Namiddag[[#This Row],[Datum]],11)</f>
        <v>4</v>
      </c>
      <c r="C125" t="str" cm="1">
        <f t="array" ref="C125">_xlfn.IFNA(INDEX(Tbl_GEKA[wedstrijd],MATCH(Tbl_Namiddag[[#This Row],[Datum]]&amp;"1",Tbl_GEKA[Datum_GEKA]&amp;Tbl_GEKA[Biljart],0)),"")</f>
        <v/>
      </c>
      <c r="D125" t="str" cm="1">
        <f t="array" ref="D125">_xlfn.IFNA(INDEX(Tbl_GEKA[wedstrijd],MATCH(Tbl_Namiddag[[#This Row],[Datum]]&amp;"2",Tbl_GEKA[Datum_GEKA]&amp;Tbl_GEKA[Biljart],0)),"")</f>
        <v/>
      </c>
      <c r="E125" t="str" cm="1">
        <f t="array" ref="E125">_xlfn.IFNA(INDEX(Tbl_GEKA[wedstrijd],MATCH(Tbl_Namiddag[[#This Row],[Datum]]&amp;"3",Tbl_GEKA[Datum_GEKA]&amp;Tbl_GEKA[Biljart],0)),"")</f>
        <v/>
      </c>
      <c r="F125" t="str" cm="1">
        <f t="array" ref="F125">_xlfn.IFNA(INDEX(Tbl_GEKA[wedstrijd],MATCH(Tbl_Namiddag[[#This Row],[Datum]]&amp;"4",Tbl_GEKA[Datum_GEKA]&amp;Tbl_GEKA[Biljart],0)),"")</f>
        <v/>
      </c>
      <c r="G125" t="str" cm="1">
        <f t="array" ref="G125">_xlfn.IFNA(INDEX(Tbl_GEKA[wedstrijd],MATCH(Tbl_Namiddag[[#This Row],[Datum]]&amp;"5",Tbl_GEKA[Datum_GEKA]&amp;Tbl_GEKA[Biljart],0)),"")</f>
        <v/>
      </c>
    </row>
    <row r="126" spans="1:7" x14ac:dyDescent="0.25">
      <c r="A126" s="1">
        <v>46227</v>
      </c>
      <c r="B126">
        <f>WEEKDAY(Tbl_Namiddag[[#This Row],[Datum]],11)</f>
        <v>5</v>
      </c>
      <c r="C126" t="str" cm="1">
        <f t="array" ref="C126">_xlfn.IFNA(INDEX(Tbl_GEKA[wedstrijd],MATCH(Tbl_Namiddag[[#This Row],[Datum]]&amp;"1",Tbl_GEKA[Datum_GEKA]&amp;Tbl_GEKA[Biljart],0)),"")</f>
        <v/>
      </c>
      <c r="D126" t="str" cm="1">
        <f t="array" ref="D126">_xlfn.IFNA(INDEX(Tbl_GEKA[wedstrijd],MATCH(Tbl_Namiddag[[#This Row],[Datum]]&amp;"2",Tbl_GEKA[Datum_GEKA]&amp;Tbl_GEKA[Biljart],0)),"")</f>
        <v/>
      </c>
      <c r="E126" t="str" cm="1">
        <f t="array" ref="E126">_xlfn.IFNA(INDEX(Tbl_GEKA[wedstrijd],MATCH(Tbl_Namiddag[[#This Row],[Datum]]&amp;"3",Tbl_GEKA[Datum_GEKA]&amp;Tbl_GEKA[Biljart],0)),"")</f>
        <v/>
      </c>
      <c r="F126" t="str" cm="1">
        <f t="array" ref="F126">_xlfn.IFNA(INDEX(Tbl_GEKA[wedstrijd],MATCH(Tbl_Namiddag[[#This Row],[Datum]]&amp;"4",Tbl_GEKA[Datum_GEKA]&amp;Tbl_GEKA[Biljart],0)),"")</f>
        <v/>
      </c>
      <c r="G126" t="str" cm="1">
        <f t="array" ref="G126">_xlfn.IFNA(INDEX(Tbl_GEKA[wedstrijd],MATCH(Tbl_Namiddag[[#This Row],[Datum]]&amp;"5",Tbl_GEKA[Datum_GEKA]&amp;Tbl_GEKA[Biljart],0)),"")</f>
        <v/>
      </c>
    </row>
    <row r="127" spans="1:7" x14ac:dyDescent="0.25">
      <c r="A127" s="1">
        <v>46228</v>
      </c>
      <c r="B127">
        <f>WEEKDAY(Tbl_Namiddag[[#This Row],[Datum]],11)</f>
        <v>6</v>
      </c>
      <c r="C127" t="str" cm="1">
        <f t="array" ref="C127">_xlfn.IFNA(INDEX(Tbl_GEKA[wedstrijd],MATCH(Tbl_Namiddag[[#This Row],[Datum]]&amp;"1",Tbl_GEKA[Datum_GEKA]&amp;Tbl_GEKA[Biljart],0)),"")</f>
        <v/>
      </c>
      <c r="D127" t="str" cm="1">
        <f t="array" ref="D127">_xlfn.IFNA(INDEX(Tbl_GEKA[wedstrijd],MATCH(Tbl_Namiddag[[#This Row],[Datum]]&amp;"2",Tbl_GEKA[Datum_GEKA]&amp;Tbl_GEKA[Biljart],0)),"")</f>
        <v/>
      </c>
      <c r="E127" t="str" cm="1">
        <f t="array" ref="E127">_xlfn.IFNA(INDEX(Tbl_GEKA[wedstrijd],MATCH(Tbl_Namiddag[[#This Row],[Datum]]&amp;"3",Tbl_GEKA[Datum_GEKA]&amp;Tbl_GEKA[Biljart],0)),"")</f>
        <v/>
      </c>
      <c r="F127" t="str" cm="1">
        <f t="array" ref="F127">_xlfn.IFNA(INDEX(Tbl_GEKA[wedstrijd],MATCH(Tbl_Namiddag[[#This Row],[Datum]]&amp;"4",Tbl_GEKA[Datum_GEKA]&amp;Tbl_GEKA[Biljart],0)),"")</f>
        <v/>
      </c>
      <c r="G127" t="str" cm="1">
        <f t="array" ref="G127">_xlfn.IFNA(INDEX(Tbl_GEKA[wedstrijd],MATCH(Tbl_Namiddag[[#This Row],[Datum]]&amp;"5",Tbl_GEKA[Datum_GEKA]&amp;Tbl_GEKA[Biljart],0)),"")</f>
        <v/>
      </c>
    </row>
    <row r="128" spans="1:7" x14ac:dyDescent="0.25">
      <c r="A128" s="1">
        <v>46229</v>
      </c>
      <c r="B128">
        <f>WEEKDAY(Tbl_Namiddag[[#This Row],[Datum]],11)</f>
        <v>7</v>
      </c>
      <c r="C128" t="str" cm="1">
        <f t="array" ref="C128">_xlfn.IFNA(INDEX(Tbl_GEKA[wedstrijd],MATCH(Tbl_Namiddag[[#This Row],[Datum]]&amp;"1",Tbl_GEKA[Datum_GEKA]&amp;Tbl_GEKA[Biljart],0)),"")</f>
        <v/>
      </c>
      <c r="D128" t="str" cm="1">
        <f t="array" ref="D128">_xlfn.IFNA(INDEX(Tbl_GEKA[wedstrijd],MATCH(Tbl_Namiddag[[#This Row],[Datum]]&amp;"2",Tbl_GEKA[Datum_GEKA]&amp;Tbl_GEKA[Biljart],0)),"")</f>
        <v/>
      </c>
      <c r="E128" t="str" cm="1">
        <f t="array" ref="E128">_xlfn.IFNA(INDEX(Tbl_GEKA[wedstrijd],MATCH(Tbl_Namiddag[[#This Row],[Datum]]&amp;"3",Tbl_GEKA[Datum_GEKA]&amp;Tbl_GEKA[Biljart],0)),"")</f>
        <v/>
      </c>
      <c r="F128" t="str" cm="1">
        <f t="array" ref="F128">_xlfn.IFNA(INDEX(Tbl_GEKA[wedstrijd],MATCH(Tbl_Namiddag[[#This Row],[Datum]]&amp;"4",Tbl_GEKA[Datum_GEKA]&amp;Tbl_GEKA[Biljart],0)),"")</f>
        <v/>
      </c>
      <c r="G128" t="str" cm="1">
        <f t="array" ref="G128">_xlfn.IFNA(INDEX(Tbl_GEKA[wedstrijd],MATCH(Tbl_Namiddag[[#This Row],[Datum]]&amp;"5",Tbl_GEKA[Datum_GEKA]&amp;Tbl_GEKA[Biljart],0)),"")</f>
        <v/>
      </c>
    </row>
    <row r="129" spans="1:7" x14ac:dyDescent="0.25">
      <c r="A129" s="1">
        <v>46230</v>
      </c>
      <c r="B129">
        <f>WEEKDAY(Tbl_Namiddag[[#This Row],[Datum]],11)</f>
        <v>1</v>
      </c>
      <c r="C129" t="str" cm="1">
        <f t="array" ref="C129">_xlfn.IFNA(INDEX(Tbl_GEKA[wedstrijd],MATCH(Tbl_Namiddag[[#This Row],[Datum]]&amp;"1",Tbl_GEKA[Datum_GEKA]&amp;Tbl_GEKA[Biljart],0)),"")</f>
        <v/>
      </c>
      <c r="D129" t="str" cm="1">
        <f t="array" ref="D129">_xlfn.IFNA(INDEX(Tbl_GEKA[wedstrijd],MATCH(Tbl_Namiddag[[#This Row],[Datum]]&amp;"2",Tbl_GEKA[Datum_GEKA]&amp;Tbl_GEKA[Biljart],0)),"")</f>
        <v/>
      </c>
      <c r="E129" t="str" cm="1">
        <f t="array" ref="E129">_xlfn.IFNA(INDEX(Tbl_GEKA[wedstrijd],MATCH(Tbl_Namiddag[[#This Row],[Datum]]&amp;"3",Tbl_GEKA[Datum_GEKA]&amp;Tbl_GEKA[Biljart],0)),"")</f>
        <v/>
      </c>
      <c r="F129" t="str" cm="1">
        <f t="array" ref="F129">_xlfn.IFNA(INDEX(Tbl_GEKA[wedstrijd],MATCH(Tbl_Namiddag[[#This Row],[Datum]]&amp;"4",Tbl_GEKA[Datum_GEKA]&amp;Tbl_GEKA[Biljart],0)),"")</f>
        <v/>
      </c>
      <c r="G129" t="str" cm="1">
        <f t="array" ref="G129">_xlfn.IFNA(INDEX(Tbl_GEKA[wedstrijd],MATCH(Tbl_Namiddag[[#This Row],[Datum]]&amp;"5",Tbl_GEKA[Datum_GEKA]&amp;Tbl_GEKA[Biljart],0)),"")</f>
        <v/>
      </c>
    </row>
    <row r="130" spans="1:7" x14ac:dyDescent="0.25">
      <c r="A130" s="1">
        <v>46231</v>
      </c>
      <c r="B130">
        <f>WEEKDAY(Tbl_Namiddag[[#This Row],[Datum]],11)</f>
        <v>2</v>
      </c>
      <c r="C130" t="str" cm="1">
        <f t="array" ref="C130">_xlfn.IFNA(INDEX(Tbl_GEKA[wedstrijd],MATCH(Tbl_Namiddag[[#This Row],[Datum]]&amp;"1",Tbl_GEKA[Datum_GEKA]&amp;Tbl_GEKA[Biljart],0)),"")</f>
        <v/>
      </c>
      <c r="D130" t="str" cm="1">
        <f t="array" ref="D130">_xlfn.IFNA(INDEX(Tbl_GEKA[wedstrijd],MATCH(Tbl_Namiddag[[#This Row],[Datum]]&amp;"2",Tbl_GEKA[Datum_GEKA]&amp;Tbl_GEKA[Biljart],0)),"")</f>
        <v/>
      </c>
      <c r="E130" t="str" cm="1">
        <f t="array" ref="E130">_xlfn.IFNA(INDEX(Tbl_GEKA[wedstrijd],MATCH(Tbl_Namiddag[[#This Row],[Datum]]&amp;"3",Tbl_GEKA[Datum_GEKA]&amp;Tbl_GEKA[Biljart],0)),"")</f>
        <v/>
      </c>
      <c r="F130" t="str" cm="1">
        <f t="array" ref="F130">_xlfn.IFNA(INDEX(Tbl_GEKA[wedstrijd],MATCH(Tbl_Namiddag[[#This Row],[Datum]]&amp;"4",Tbl_GEKA[Datum_GEKA]&amp;Tbl_GEKA[Biljart],0)),"")</f>
        <v/>
      </c>
      <c r="G130" t="str" cm="1">
        <f t="array" ref="G130">_xlfn.IFNA(INDEX(Tbl_GEKA[wedstrijd],MATCH(Tbl_Namiddag[[#This Row],[Datum]]&amp;"5",Tbl_GEKA[Datum_GEKA]&amp;Tbl_GEKA[Biljart],0)),"")</f>
        <v/>
      </c>
    </row>
    <row r="131" spans="1:7" x14ac:dyDescent="0.25">
      <c r="A131" s="1">
        <v>46232</v>
      </c>
      <c r="B131">
        <f>WEEKDAY(Tbl_Namiddag[[#This Row],[Datum]],11)</f>
        <v>3</v>
      </c>
      <c r="C131" t="str" cm="1">
        <f t="array" ref="C131">_xlfn.IFNA(INDEX(Tbl_GEKA[wedstrijd],MATCH(Tbl_Namiddag[[#This Row],[Datum]]&amp;"1",Tbl_GEKA[Datum_GEKA]&amp;Tbl_GEKA[Biljart],0)),"")</f>
        <v/>
      </c>
      <c r="D131" t="str" cm="1">
        <f t="array" ref="D131">_xlfn.IFNA(INDEX(Tbl_GEKA[wedstrijd],MATCH(Tbl_Namiddag[[#This Row],[Datum]]&amp;"2",Tbl_GEKA[Datum_GEKA]&amp;Tbl_GEKA[Biljart],0)),"")</f>
        <v/>
      </c>
      <c r="E131" t="str" cm="1">
        <f t="array" ref="E131">_xlfn.IFNA(INDEX(Tbl_GEKA[wedstrijd],MATCH(Tbl_Namiddag[[#This Row],[Datum]]&amp;"3",Tbl_GEKA[Datum_GEKA]&amp;Tbl_GEKA[Biljart],0)),"")</f>
        <v/>
      </c>
      <c r="F131" t="str" cm="1">
        <f t="array" ref="F131">_xlfn.IFNA(INDEX(Tbl_GEKA[wedstrijd],MATCH(Tbl_Namiddag[[#This Row],[Datum]]&amp;"4",Tbl_GEKA[Datum_GEKA]&amp;Tbl_GEKA[Biljart],0)),"")</f>
        <v/>
      </c>
      <c r="G131" t="str" cm="1">
        <f t="array" ref="G131">_xlfn.IFNA(INDEX(Tbl_GEKA[wedstrijd],MATCH(Tbl_Namiddag[[#This Row],[Datum]]&amp;"5",Tbl_GEKA[Datum_GEKA]&amp;Tbl_GEKA[Biljart],0)),"")</f>
        <v/>
      </c>
    </row>
    <row r="132" spans="1:7" x14ac:dyDescent="0.25">
      <c r="A132" s="1">
        <v>46233</v>
      </c>
      <c r="B132">
        <f>WEEKDAY(Tbl_Namiddag[[#This Row],[Datum]],11)</f>
        <v>4</v>
      </c>
      <c r="C132" t="str" cm="1">
        <f t="array" ref="C132">_xlfn.IFNA(INDEX(Tbl_GEKA[wedstrijd],MATCH(Tbl_Namiddag[[#This Row],[Datum]]&amp;"1",Tbl_GEKA[Datum_GEKA]&amp;Tbl_GEKA[Biljart],0)),"")</f>
        <v/>
      </c>
      <c r="D132" t="str" cm="1">
        <f t="array" ref="D132">_xlfn.IFNA(INDEX(Tbl_GEKA[wedstrijd],MATCH(Tbl_Namiddag[[#This Row],[Datum]]&amp;"2",Tbl_GEKA[Datum_GEKA]&amp;Tbl_GEKA[Biljart],0)),"")</f>
        <v/>
      </c>
      <c r="E132" t="str" cm="1">
        <f t="array" ref="E132">_xlfn.IFNA(INDEX(Tbl_GEKA[wedstrijd],MATCH(Tbl_Namiddag[[#This Row],[Datum]]&amp;"3",Tbl_GEKA[Datum_GEKA]&amp;Tbl_GEKA[Biljart],0)),"")</f>
        <v/>
      </c>
      <c r="F132" t="str" cm="1">
        <f t="array" ref="F132">_xlfn.IFNA(INDEX(Tbl_GEKA[wedstrijd],MATCH(Tbl_Namiddag[[#This Row],[Datum]]&amp;"4",Tbl_GEKA[Datum_GEKA]&amp;Tbl_GEKA[Biljart],0)),"")</f>
        <v/>
      </c>
      <c r="G132" t="str" cm="1">
        <f t="array" ref="G132">_xlfn.IFNA(INDEX(Tbl_GEKA[wedstrijd],MATCH(Tbl_Namiddag[[#This Row],[Datum]]&amp;"5",Tbl_GEKA[Datum_GEKA]&amp;Tbl_GEKA[Biljart],0)),"")</f>
        <v/>
      </c>
    </row>
    <row r="133" spans="1:7" x14ac:dyDescent="0.25">
      <c r="A133" s="1">
        <v>46234</v>
      </c>
      <c r="B133">
        <f>WEEKDAY(Tbl_Namiddag[[#This Row],[Datum]],11)</f>
        <v>5</v>
      </c>
      <c r="C133" t="str" cm="1">
        <f t="array" ref="C133">_xlfn.IFNA(INDEX(Tbl_GEKA[wedstrijd],MATCH(Tbl_Namiddag[[#This Row],[Datum]]&amp;"1",Tbl_GEKA[Datum_GEKA]&amp;Tbl_GEKA[Biljart],0)),"")</f>
        <v/>
      </c>
      <c r="D133" t="str" cm="1">
        <f t="array" ref="D133">_xlfn.IFNA(INDEX(Tbl_GEKA[wedstrijd],MATCH(Tbl_Namiddag[[#This Row],[Datum]]&amp;"2",Tbl_GEKA[Datum_GEKA]&amp;Tbl_GEKA[Biljart],0)),"")</f>
        <v/>
      </c>
      <c r="E133" t="str" cm="1">
        <f t="array" ref="E133">_xlfn.IFNA(INDEX(Tbl_GEKA[wedstrijd],MATCH(Tbl_Namiddag[[#This Row],[Datum]]&amp;"3",Tbl_GEKA[Datum_GEKA]&amp;Tbl_GEKA[Biljart],0)),"")</f>
        <v/>
      </c>
      <c r="F133" t="str" cm="1">
        <f t="array" ref="F133">_xlfn.IFNA(INDEX(Tbl_GEKA[wedstrijd],MATCH(Tbl_Namiddag[[#This Row],[Datum]]&amp;"4",Tbl_GEKA[Datum_GEKA]&amp;Tbl_GEKA[Biljart],0)),"")</f>
        <v/>
      </c>
      <c r="G133" t="str" cm="1">
        <f t="array" ref="G133">_xlfn.IFNA(INDEX(Tbl_GEKA[wedstrijd],MATCH(Tbl_Namiddag[[#This Row],[Datum]]&amp;"5",Tbl_GEKA[Datum_GEKA]&amp;Tbl_GEKA[Biljart],0)),"")</f>
        <v/>
      </c>
    </row>
    <row r="134" spans="1:7" x14ac:dyDescent="0.25">
      <c r="A134" s="1">
        <v>46235</v>
      </c>
      <c r="B134">
        <f>WEEKDAY(Tbl_Namiddag[[#This Row],[Datum]],11)</f>
        <v>6</v>
      </c>
      <c r="C134" t="str" cm="1">
        <f t="array" ref="C134">_xlfn.IFNA(INDEX(Tbl_GEKA[wedstrijd],MATCH(Tbl_Namiddag[[#This Row],[Datum]]&amp;"1",Tbl_GEKA[Datum_GEKA]&amp;Tbl_GEKA[Biljart],0)),"")</f>
        <v/>
      </c>
      <c r="D134" t="str" cm="1">
        <f t="array" ref="D134">_xlfn.IFNA(INDEX(Tbl_GEKA[wedstrijd],MATCH(Tbl_Namiddag[[#This Row],[Datum]]&amp;"2",Tbl_GEKA[Datum_GEKA]&amp;Tbl_GEKA[Biljart],0)),"")</f>
        <v/>
      </c>
      <c r="E134" t="str" cm="1">
        <f t="array" ref="E134">_xlfn.IFNA(INDEX(Tbl_GEKA[wedstrijd],MATCH(Tbl_Namiddag[[#This Row],[Datum]]&amp;"3",Tbl_GEKA[Datum_GEKA]&amp;Tbl_GEKA[Biljart],0)),"")</f>
        <v/>
      </c>
      <c r="F134" t="str" cm="1">
        <f t="array" ref="F134">_xlfn.IFNA(INDEX(Tbl_GEKA[wedstrijd],MATCH(Tbl_Namiddag[[#This Row],[Datum]]&amp;"4",Tbl_GEKA[Datum_GEKA]&amp;Tbl_GEKA[Biljart],0)),"")</f>
        <v/>
      </c>
      <c r="G134" t="str" cm="1">
        <f t="array" ref="G134">_xlfn.IFNA(INDEX(Tbl_GEKA[wedstrijd],MATCH(Tbl_Namiddag[[#This Row],[Datum]]&amp;"5",Tbl_GEKA[Datum_GEKA]&amp;Tbl_GEKA[Biljart],0)),"")</f>
        <v/>
      </c>
    </row>
    <row r="135" spans="1:7" x14ac:dyDescent="0.25">
      <c r="A135" s="1">
        <v>46236</v>
      </c>
      <c r="B135">
        <f>WEEKDAY(Tbl_Namiddag[[#This Row],[Datum]],11)</f>
        <v>7</v>
      </c>
      <c r="C135" t="str" cm="1">
        <f t="array" ref="C135">_xlfn.IFNA(INDEX(Tbl_GEKA[wedstrijd],MATCH(Tbl_Namiddag[[#This Row],[Datum]]&amp;"1",Tbl_GEKA[Datum_GEKA]&amp;Tbl_GEKA[Biljart],0)),"")</f>
        <v/>
      </c>
      <c r="D135" t="str" cm="1">
        <f t="array" ref="D135">_xlfn.IFNA(INDEX(Tbl_GEKA[wedstrijd],MATCH(Tbl_Namiddag[[#This Row],[Datum]]&amp;"2",Tbl_GEKA[Datum_GEKA]&amp;Tbl_GEKA[Biljart],0)),"")</f>
        <v/>
      </c>
      <c r="E135" t="str" cm="1">
        <f t="array" ref="E135">_xlfn.IFNA(INDEX(Tbl_GEKA[wedstrijd],MATCH(Tbl_Namiddag[[#This Row],[Datum]]&amp;"3",Tbl_GEKA[Datum_GEKA]&amp;Tbl_GEKA[Biljart],0)),"")</f>
        <v/>
      </c>
      <c r="F135" t="str" cm="1">
        <f t="array" ref="F135">_xlfn.IFNA(INDEX(Tbl_GEKA[wedstrijd],MATCH(Tbl_Namiddag[[#This Row],[Datum]]&amp;"4",Tbl_GEKA[Datum_GEKA]&amp;Tbl_GEKA[Biljart],0)),"")</f>
        <v/>
      </c>
      <c r="G135" t="str" cm="1">
        <f t="array" ref="G135">_xlfn.IFNA(INDEX(Tbl_GEKA[wedstrijd],MATCH(Tbl_Namiddag[[#This Row],[Datum]]&amp;"5",Tbl_GEKA[Datum_GEKA]&amp;Tbl_GEKA[Biljart],0)),"")</f>
        <v/>
      </c>
    </row>
    <row r="136" spans="1:7" x14ac:dyDescent="0.25">
      <c r="A136" s="1">
        <v>46237</v>
      </c>
      <c r="B136">
        <f>WEEKDAY(Tbl_Namiddag[[#This Row],[Datum]],11)</f>
        <v>1</v>
      </c>
      <c r="C136" t="str" cm="1">
        <f t="array" ref="C136">_xlfn.IFNA(INDEX(Tbl_GEKA[wedstrijd],MATCH(Tbl_Namiddag[[#This Row],[Datum]]&amp;"1",Tbl_GEKA[Datum_GEKA]&amp;Tbl_GEKA[Biljart],0)),"")</f>
        <v/>
      </c>
      <c r="D136" t="str" cm="1">
        <f t="array" ref="D136">_xlfn.IFNA(INDEX(Tbl_GEKA[wedstrijd],MATCH(Tbl_Namiddag[[#This Row],[Datum]]&amp;"2",Tbl_GEKA[Datum_GEKA]&amp;Tbl_GEKA[Biljart],0)),"")</f>
        <v/>
      </c>
      <c r="E136" t="str" cm="1">
        <f t="array" ref="E136">_xlfn.IFNA(INDEX(Tbl_GEKA[wedstrijd],MATCH(Tbl_Namiddag[[#This Row],[Datum]]&amp;"3",Tbl_GEKA[Datum_GEKA]&amp;Tbl_GEKA[Biljart],0)),"")</f>
        <v/>
      </c>
      <c r="F136" t="str" cm="1">
        <f t="array" ref="F136">_xlfn.IFNA(INDEX(Tbl_GEKA[wedstrijd],MATCH(Tbl_Namiddag[[#This Row],[Datum]]&amp;"4",Tbl_GEKA[Datum_GEKA]&amp;Tbl_GEKA[Biljart],0)),"")</f>
        <v/>
      </c>
      <c r="G136" t="str" cm="1">
        <f t="array" ref="G136">_xlfn.IFNA(INDEX(Tbl_GEKA[wedstrijd],MATCH(Tbl_Namiddag[[#This Row],[Datum]]&amp;"5",Tbl_GEKA[Datum_GEKA]&amp;Tbl_GEKA[Biljart],0)),"")</f>
        <v/>
      </c>
    </row>
    <row r="137" spans="1:7" x14ac:dyDescent="0.25">
      <c r="A137" s="1">
        <v>46238</v>
      </c>
      <c r="B137">
        <f>WEEKDAY(Tbl_Namiddag[[#This Row],[Datum]],11)</f>
        <v>2</v>
      </c>
      <c r="C137" t="str" cm="1">
        <f t="array" ref="C137">_xlfn.IFNA(INDEX(Tbl_GEKA[wedstrijd],MATCH(Tbl_Namiddag[[#This Row],[Datum]]&amp;"1",Tbl_GEKA[Datum_GEKA]&amp;Tbl_GEKA[Biljart],0)),"")</f>
        <v/>
      </c>
      <c r="D137" t="str" cm="1">
        <f t="array" ref="D137">_xlfn.IFNA(INDEX(Tbl_GEKA[wedstrijd],MATCH(Tbl_Namiddag[[#This Row],[Datum]]&amp;"2",Tbl_GEKA[Datum_GEKA]&amp;Tbl_GEKA[Biljart],0)),"")</f>
        <v/>
      </c>
      <c r="E137" t="str" cm="1">
        <f t="array" ref="E137">_xlfn.IFNA(INDEX(Tbl_GEKA[wedstrijd],MATCH(Tbl_Namiddag[[#This Row],[Datum]]&amp;"3",Tbl_GEKA[Datum_GEKA]&amp;Tbl_GEKA[Biljart],0)),"")</f>
        <v/>
      </c>
      <c r="F137" t="str" cm="1">
        <f t="array" ref="F137">_xlfn.IFNA(INDEX(Tbl_GEKA[wedstrijd],MATCH(Tbl_Namiddag[[#This Row],[Datum]]&amp;"4",Tbl_GEKA[Datum_GEKA]&amp;Tbl_GEKA[Biljart],0)),"")</f>
        <v/>
      </c>
      <c r="G137" t="str" cm="1">
        <f t="array" ref="G137">_xlfn.IFNA(INDEX(Tbl_GEKA[wedstrijd],MATCH(Tbl_Namiddag[[#This Row],[Datum]]&amp;"5",Tbl_GEKA[Datum_GEKA]&amp;Tbl_GEKA[Biljart],0)),"")</f>
        <v/>
      </c>
    </row>
    <row r="138" spans="1:7" x14ac:dyDescent="0.25">
      <c r="A138" s="1">
        <v>46239</v>
      </c>
      <c r="B138">
        <f>WEEKDAY(Tbl_Namiddag[[#This Row],[Datum]],11)</f>
        <v>3</v>
      </c>
      <c r="C138" t="str" cm="1">
        <f t="array" ref="C138">_xlfn.IFNA(INDEX(Tbl_GEKA[wedstrijd],MATCH(Tbl_Namiddag[[#This Row],[Datum]]&amp;"1",Tbl_GEKA[Datum_GEKA]&amp;Tbl_GEKA[Biljart],0)),"")</f>
        <v/>
      </c>
      <c r="D138" t="str" cm="1">
        <f t="array" ref="D138">_xlfn.IFNA(INDEX(Tbl_GEKA[wedstrijd],MATCH(Tbl_Namiddag[[#This Row],[Datum]]&amp;"2",Tbl_GEKA[Datum_GEKA]&amp;Tbl_GEKA[Biljart],0)),"")</f>
        <v/>
      </c>
      <c r="E138" t="str" cm="1">
        <f t="array" ref="E138">_xlfn.IFNA(INDEX(Tbl_GEKA[wedstrijd],MATCH(Tbl_Namiddag[[#This Row],[Datum]]&amp;"3",Tbl_GEKA[Datum_GEKA]&amp;Tbl_GEKA[Biljart],0)),"")</f>
        <v/>
      </c>
      <c r="F138" t="str" cm="1">
        <f t="array" ref="F138">_xlfn.IFNA(INDEX(Tbl_GEKA[wedstrijd],MATCH(Tbl_Namiddag[[#This Row],[Datum]]&amp;"4",Tbl_GEKA[Datum_GEKA]&amp;Tbl_GEKA[Biljart],0)),"")</f>
        <v/>
      </c>
      <c r="G138" t="str" cm="1">
        <f t="array" ref="G138">_xlfn.IFNA(INDEX(Tbl_GEKA[wedstrijd],MATCH(Tbl_Namiddag[[#This Row],[Datum]]&amp;"5",Tbl_GEKA[Datum_GEKA]&amp;Tbl_GEKA[Biljart],0)),"")</f>
        <v/>
      </c>
    </row>
    <row r="139" spans="1:7" x14ac:dyDescent="0.25">
      <c r="A139" s="1">
        <v>46240</v>
      </c>
      <c r="B139">
        <f>WEEKDAY(Tbl_Namiddag[[#This Row],[Datum]],11)</f>
        <v>4</v>
      </c>
      <c r="C139" t="str" cm="1">
        <f t="array" ref="C139">_xlfn.IFNA(INDEX(Tbl_GEKA[wedstrijd],MATCH(Tbl_Namiddag[[#This Row],[Datum]]&amp;"1",Tbl_GEKA[Datum_GEKA]&amp;Tbl_GEKA[Biljart],0)),"")</f>
        <v xml:space="preserve">G E K A  - - -&gt; </v>
      </c>
      <c r="D139" t="str" cm="1">
        <f t="array" ref="D139">_xlfn.IFNA(INDEX(Tbl_GEKA[wedstrijd],MATCH(Tbl_Namiddag[[#This Row],[Datum]]&amp;"2",Tbl_GEKA[Datum_GEKA]&amp;Tbl_GEKA[Biljart],0)),"")</f>
        <v xml:space="preserve">G E K A  - - -&gt; </v>
      </c>
      <c r="E139" t="str" cm="1">
        <f t="array" ref="E139">_xlfn.IFNA(INDEX(Tbl_GEKA[wedstrijd],MATCH(Tbl_Namiddag[[#This Row],[Datum]]&amp;"3",Tbl_GEKA[Datum_GEKA]&amp;Tbl_GEKA[Biljart],0)),"")</f>
        <v xml:space="preserve">G E K A  - - -&gt; </v>
      </c>
      <c r="F139" t="str" cm="1">
        <f t="array" ref="F139">_xlfn.IFNA(INDEX(Tbl_GEKA[wedstrijd],MATCH(Tbl_Namiddag[[#This Row],[Datum]]&amp;"4",Tbl_GEKA[Datum_GEKA]&amp;Tbl_GEKA[Biljart],0)),"")</f>
        <v xml:space="preserve">G E K A  - - -&gt; </v>
      </c>
      <c r="G139" t="str" cm="1">
        <f t="array" ref="G139">_xlfn.IFNA(INDEX(Tbl_GEKA[wedstrijd],MATCH(Tbl_Namiddag[[#This Row],[Datum]]&amp;"5",Tbl_GEKA[Datum_GEKA]&amp;Tbl_GEKA[Biljart],0)),"")</f>
        <v/>
      </c>
    </row>
    <row r="140" spans="1:7" x14ac:dyDescent="0.25">
      <c r="A140" s="1">
        <v>46241</v>
      </c>
      <c r="B140">
        <f>WEEKDAY(Tbl_Namiddag[[#This Row],[Datum]],11)</f>
        <v>5</v>
      </c>
      <c r="C140" t="str" cm="1">
        <f t="array" ref="C140">_xlfn.IFNA(INDEX(Tbl_GEKA[wedstrijd],MATCH(Tbl_Namiddag[[#This Row],[Datum]]&amp;"1",Tbl_GEKA[Datum_GEKA]&amp;Tbl_GEKA[Biljart],0)),"")</f>
        <v/>
      </c>
      <c r="D140" t="str" cm="1">
        <f t="array" ref="D140">_xlfn.IFNA(INDEX(Tbl_GEKA[wedstrijd],MATCH(Tbl_Namiddag[[#This Row],[Datum]]&amp;"2",Tbl_GEKA[Datum_GEKA]&amp;Tbl_GEKA[Biljart],0)),"")</f>
        <v/>
      </c>
      <c r="E140" t="str" cm="1">
        <f t="array" ref="E140">_xlfn.IFNA(INDEX(Tbl_GEKA[wedstrijd],MATCH(Tbl_Namiddag[[#This Row],[Datum]]&amp;"3",Tbl_GEKA[Datum_GEKA]&amp;Tbl_GEKA[Biljart],0)),"")</f>
        <v/>
      </c>
      <c r="F140" t="str" cm="1">
        <f t="array" ref="F140">_xlfn.IFNA(INDEX(Tbl_GEKA[wedstrijd],MATCH(Tbl_Namiddag[[#This Row],[Datum]]&amp;"4",Tbl_GEKA[Datum_GEKA]&amp;Tbl_GEKA[Biljart],0)),"")</f>
        <v/>
      </c>
      <c r="G140" t="str" cm="1">
        <f t="array" ref="G140">_xlfn.IFNA(INDEX(Tbl_GEKA[wedstrijd],MATCH(Tbl_Namiddag[[#This Row],[Datum]]&amp;"5",Tbl_GEKA[Datum_GEKA]&amp;Tbl_GEKA[Biljart],0)),"")</f>
        <v/>
      </c>
    </row>
    <row r="141" spans="1:7" x14ac:dyDescent="0.25">
      <c r="A141" s="1">
        <v>46242</v>
      </c>
      <c r="B141">
        <f>WEEKDAY(Tbl_Namiddag[[#This Row],[Datum]],11)</f>
        <v>6</v>
      </c>
      <c r="C141" t="str" cm="1">
        <f t="array" ref="C141">_xlfn.IFNA(INDEX(Tbl_GEKA[wedstrijd],MATCH(Tbl_Namiddag[[#This Row],[Datum]]&amp;"1",Tbl_GEKA[Datum_GEKA]&amp;Tbl_GEKA[Biljart],0)),"")</f>
        <v/>
      </c>
      <c r="D141" t="str" cm="1">
        <f t="array" ref="D141">_xlfn.IFNA(INDEX(Tbl_GEKA[wedstrijd],MATCH(Tbl_Namiddag[[#This Row],[Datum]]&amp;"2",Tbl_GEKA[Datum_GEKA]&amp;Tbl_GEKA[Biljart],0)),"")</f>
        <v/>
      </c>
      <c r="E141" t="str" cm="1">
        <f t="array" ref="E141">_xlfn.IFNA(INDEX(Tbl_GEKA[wedstrijd],MATCH(Tbl_Namiddag[[#This Row],[Datum]]&amp;"3",Tbl_GEKA[Datum_GEKA]&amp;Tbl_GEKA[Biljart],0)),"")</f>
        <v/>
      </c>
      <c r="F141" t="str" cm="1">
        <f t="array" ref="F141">_xlfn.IFNA(INDEX(Tbl_GEKA[wedstrijd],MATCH(Tbl_Namiddag[[#This Row],[Datum]]&amp;"4",Tbl_GEKA[Datum_GEKA]&amp;Tbl_GEKA[Biljart],0)),"")</f>
        <v/>
      </c>
      <c r="G141" t="str" cm="1">
        <f t="array" ref="G141">_xlfn.IFNA(INDEX(Tbl_GEKA[wedstrijd],MATCH(Tbl_Namiddag[[#This Row],[Datum]]&amp;"5",Tbl_GEKA[Datum_GEKA]&amp;Tbl_GEKA[Biljart],0)),"")</f>
        <v/>
      </c>
    </row>
    <row r="142" spans="1:7" x14ac:dyDescent="0.25">
      <c r="A142" s="1">
        <v>46243</v>
      </c>
      <c r="B142">
        <f>WEEKDAY(Tbl_Namiddag[[#This Row],[Datum]],11)</f>
        <v>7</v>
      </c>
      <c r="C142" t="str" cm="1">
        <f t="array" ref="C142">_xlfn.IFNA(INDEX(Tbl_GEKA[wedstrijd],MATCH(Tbl_Namiddag[[#This Row],[Datum]]&amp;"1",Tbl_GEKA[Datum_GEKA]&amp;Tbl_GEKA[Biljart],0)),"")</f>
        <v/>
      </c>
      <c r="D142" t="str" cm="1">
        <f t="array" ref="D142">_xlfn.IFNA(INDEX(Tbl_GEKA[wedstrijd],MATCH(Tbl_Namiddag[[#This Row],[Datum]]&amp;"2",Tbl_GEKA[Datum_GEKA]&amp;Tbl_GEKA[Biljart],0)),"")</f>
        <v/>
      </c>
      <c r="E142" t="str" cm="1">
        <f t="array" ref="E142">_xlfn.IFNA(INDEX(Tbl_GEKA[wedstrijd],MATCH(Tbl_Namiddag[[#This Row],[Datum]]&amp;"3",Tbl_GEKA[Datum_GEKA]&amp;Tbl_GEKA[Biljart],0)),"")</f>
        <v>Henri - Roger - Peter - Boudewijn- -&gt; RM</v>
      </c>
      <c r="F142" t="str" cm="1">
        <f t="array" ref="F142">_xlfn.IFNA(INDEX(Tbl_GEKA[wedstrijd],MATCH(Tbl_Namiddag[[#This Row],[Datum]]&amp;"4",Tbl_GEKA[Datum_GEKA]&amp;Tbl_GEKA[Biljart],0)),"")</f>
        <v/>
      </c>
      <c r="G142" t="str" cm="1">
        <f t="array" ref="G142">_xlfn.IFNA(INDEX(Tbl_GEKA[wedstrijd],MATCH(Tbl_Namiddag[[#This Row],[Datum]]&amp;"5",Tbl_GEKA[Datum_GEKA]&amp;Tbl_GEKA[Biljart],0)),"")</f>
        <v>Henri - Roger - Peter - Boudewijn- -&gt; RM</v>
      </c>
    </row>
    <row r="143" spans="1:7" x14ac:dyDescent="0.25">
      <c r="A143" s="1">
        <v>46244</v>
      </c>
      <c r="B143">
        <f>WEEKDAY(Tbl_Namiddag[[#This Row],[Datum]],11)</f>
        <v>1</v>
      </c>
      <c r="C143" t="str" cm="1">
        <f t="array" ref="C143">_xlfn.IFNA(INDEX(Tbl_GEKA[wedstrijd],MATCH(Tbl_Namiddag[[#This Row],[Datum]]&amp;"1",Tbl_GEKA[Datum_GEKA]&amp;Tbl_GEKA[Biljart],0)),"")</f>
        <v/>
      </c>
      <c r="D143" t="str" cm="1">
        <f t="array" ref="D143">_xlfn.IFNA(INDEX(Tbl_GEKA[wedstrijd],MATCH(Tbl_Namiddag[[#This Row],[Datum]]&amp;"2",Tbl_GEKA[Datum_GEKA]&amp;Tbl_GEKA[Biljart],0)),"")</f>
        <v/>
      </c>
      <c r="E143" t="str" cm="1">
        <f t="array" ref="E143">_xlfn.IFNA(INDEX(Tbl_GEKA[wedstrijd],MATCH(Tbl_Namiddag[[#This Row],[Datum]]&amp;"3",Tbl_GEKA[Datum_GEKA]&amp;Tbl_GEKA[Biljart],0)),"")</f>
        <v/>
      </c>
      <c r="F143" t="str" cm="1">
        <f t="array" ref="F143">_xlfn.IFNA(INDEX(Tbl_GEKA[wedstrijd],MATCH(Tbl_Namiddag[[#This Row],[Datum]]&amp;"4",Tbl_GEKA[Datum_GEKA]&amp;Tbl_GEKA[Biljart],0)),"")</f>
        <v/>
      </c>
      <c r="G143" t="str" cm="1">
        <f t="array" ref="G143">_xlfn.IFNA(INDEX(Tbl_GEKA[wedstrijd],MATCH(Tbl_Namiddag[[#This Row],[Datum]]&amp;"5",Tbl_GEKA[Datum_GEKA]&amp;Tbl_GEKA[Biljart],0)),"")</f>
        <v/>
      </c>
    </row>
    <row r="144" spans="1:7" x14ac:dyDescent="0.25">
      <c r="A144" s="1">
        <v>46245</v>
      </c>
      <c r="B144">
        <f>WEEKDAY(Tbl_Namiddag[[#This Row],[Datum]],11)</f>
        <v>2</v>
      </c>
      <c r="C144" t="str" cm="1">
        <f t="array" ref="C144">_xlfn.IFNA(INDEX(Tbl_GEKA[wedstrijd],MATCH(Tbl_Namiddag[[#This Row],[Datum]]&amp;"1",Tbl_GEKA[Datum_GEKA]&amp;Tbl_GEKA[Biljart],0)),"")</f>
        <v/>
      </c>
      <c r="D144" t="str" cm="1">
        <f t="array" ref="D144">_xlfn.IFNA(INDEX(Tbl_GEKA[wedstrijd],MATCH(Tbl_Namiddag[[#This Row],[Datum]]&amp;"2",Tbl_GEKA[Datum_GEKA]&amp;Tbl_GEKA[Biljart],0)),"")</f>
        <v/>
      </c>
      <c r="E144" t="str" cm="1">
        <f t="array" ref="E144">_xlfn.IFNA(INDEX(Tbl_GEKA[wedstrijd],MATCH(Tbl_Namiddag[[#This Row],[Datum]]&amp;"3",Tbl_GEKA[Datum_GEKA]&amp;Tbl_GEKA[Biljart],0)),"")</f>
        <v/>
      </c>
      <c r="F144" t="str" cm="1">
        <f t="array" ref="F144">_xlfn.IFNA(INDEX(Tbl_GEKA[wedstrijd],MATCH(Tbl_Namiddag[[#This Row],[Datum]]&amp;"4",Tbl_GEKA[Datum_GEKA]&amp;Tbl_GEKA[Biljart],0)),"")</f>
        <v/>
      </c>
      <c r="G144" t="str" cm="1">
        <f t="array" ref="G144">_xlfn.IFNA(INDEX(Tbl_GEKA[wedstrijd],MATCH(Tbl_Namiddag[[#This Row],[Datum]]&amp;"5",Tbl_GEKA[Datum_GEKA]&amp;Tbl_GEKA[Biljart],0)),"")</f>
        <v/>
      </c>
    </row>
    <row r="145" spans="1:7" x14ac:dyDescent="0.25">
      <c r="A145" s="1">
        <v>46246</v>
      </c>
      <c r="B145">
        <f>WEEKDAY(Tbl_Namiddag[[#This Row],[Datum]],11)</f>
        <v>3</v>
      </c>
      <c r="C145" t="str" cm="1">
        <f t="array" ref="C145">_xlfn.IFNA(INDEX(Tbl_GEKA[wedstrijd],MATCH(Tbl_Namiddag[[#This Row],[Datum]]&amp;"1",Tbl_GEKA[Datum_GEKA]&amp;Tbl_GEKA[Biljart],0)),"")</f>
        <v/>
      </c>
      <c r="D145" t="str" cm="1">
        <f t="array" ref="D145">_xlfn.IFNA(INDEX(Tbl_GEKA[wedstrijd],MATCH(Tbl_Namiddag[[#This Row],[Datum]]&amp;"2",Tbl_GEKA[Datum_GEKA]&amp;Tbl_GEKA[Biljart],0)),"")</f>
        <v/>
      </c>
      <c r="E145" t="str" cm="1">
        <f t="array" ref="E145">_xlfn.IFNA(INDEX(Tbl_GEKA[wedstrijd],MATCH(Tbl_Namiddag[[#This Row],[Datum]]&amp;"3",Tbl_GEKA[Datum_GEKA]&amp;Tbl_GEKA[Biljart],0)),"")</f>
        <v/>
      </c>
      <c r="F145" t="str" cm="1">
        <f t="array" ref="F145">_xlfn.IFNA(INDEX(Tbl_GEKA[wedstrijd],MATCH(Tbl_Namiddag[[#This Row],[Datum]]&amp;"4",Tbl_GEKA[Datum_GEKA]&amp;Tbl_GEKA[Biljart],0)),"")</f>
        <v/>
      </c>
      <c r="G145" t="str" cm="1">
        <f t="array" ref="G145">_xlfn.IFNA(INDEX(Tbl_GEKA[wedstrijd],MATCH(Tbl_Namiddag[[#This Row],[Datum]]&amp;"5",Tbl_GEKA[Datum_GEKA]&amp;Tbl_GEKA[Biljart],0)),"")</f>
        <v/>
      </c>
    </row>
    <row r="146" spans="1:7" x14ac:dyDescent="0.25">
      <c r="A146" s="1">
        <v>46247</v>
      </c>
      <c r="B146">
        <f>WEEKDAY(Tbl_Namiddag[[#This Row],[Datum]],11)</f>
        <v>4</v>
      </c>
      <c r="C146" t="str" cm="1">
        <f t="array" ref="C146">_xlfn.IFNA(INDEX(Tbl_GEKA[wedstrijd],MATCH(Tbl_Namiddag[[#This Row],[Datum]]&amp;"1",Tbl_GEKA[Datum_GEKA]&amp;Tbl_GEKA[Biljart],0)),"")</f>
        <v xml:space="preserve">G E K A  - - -&gt; </v>
      </c>
      <c r="D146" t="str" cm="1">
        <f t="array" ref="D146">_xlfn.IFNA(INDEX(Tbl_GEKA[wedstrijd],MATCH(Tbl_Namiddag[[#This Row],[Datum]]&amp;"2",Tbl_GEKA[Datum_GEKA]&amp;Tbl_GEKA[Biljart],0)),"")</f>
        <v xml:space="preserve">G E K A  - - -&gt; </v>
      </c>
      <c r="E146" t="str" cm="1">
        <f t="array" ref="E146">_xlfn.IFNA(INDEX(Tbl_GEKA[wedstrijd],MATCH(Tbl_Namiddag[[#This Row],[Datum]]&amp;"3",Tbl_GEKA[Datum_GEKA]&amp;Tbl_GEKA[Biljart],0)),"")</f>
        <v xml:space="preserve">G E K A  - - -&gt; </v>
      </c>
      <c r="F146" t="str" cm="1">
        <f t="array" ref="F146">_xlfn.IFNA(INDEX(Tbl_GEKA[wedstrijd],MATCH(Tbl_Namiddag[[#This Row],[Datum]]&amp;"4",Tbl_GEKA[Datum_GEKA]&amp;Tbl_GEKA[Biljart],0)),"")</f>
        <v xml:space="preserve">G E K A  - - -&gt; </v>
      </c>
      <c r="G146" t="str" cm="1">
        <f t="array" ref="G146">_xlfn.IFNA(INDEX(Tbl_GEKA[wedstrijd],MATCH(Tbl_Namiddag[[#This Row],[Datum]]&amp;"5",Tbl_GEKA[Datum_GEKA]&amp;Tbl_GEKA[Biljart],0)),"")</f>
        <v xml:space="preserve">G E K A  - - -&gt; </v>
      </c>
    </row>
    <row r="147" spans="1:7" x14ac:dyDescent="0.25">
      <c r="A147" s="1">
        <v>46248</v>
      </c>
      <c r="B147">
        <f>WEEKDAY(Tbl_Namiddag[[#This Row],[Datum]],11)</f>
        <v>5</v>
      </c>
      <c r="C147" t="str" cm="1">
        <f t="array" ref="C147">_xlfn.IFNA(INDEX(Tbl_GEKA[wedstrijd],MATCH(Tbl_Namiddag[[#This Row],[Datum]]&amp;"1",Tbl_GEKA[Datum_GEKA]&amp;Tbl_GEKA[Biljart],0)),"")</f>
        <v/>
      </c>
      <c r="D147" t="str" cm="1">
        <f t="array" ref="D147">_xlfn.IFNA(INDEX(Tbl_GEKA[wedstrijd],MATCH(Tbl_Namiddag[[#This Row],[Datum]]&amp;"2",Tbl_GEKA[Datum_GEKA]&amp;Tbl_GEKA[Biljart],0)),"")</f>
        <v/>
      </c>
      <c r="E147" t="str" cm="1">
        <f t="array" ref="E147">_xlfn.IFNA(INDEX(Tbl_GEKA[wedstrijd],MATCH(Tbl_Namiddag[[#This Row],[Datum]]&amp;"3",Tbl_GEKA[Datum_GEKA]&amp;Tbl_GEKA[Biljart],0)),"")</f>
        <v/>
      </c>
      <c r="F147" t="str" cm="1">
        <f t="array" ref="F147">_xlfn.IFNA(INDEX(Tbl_GEKA[wedstrijd],MATCH(Tbl_Namiddag[[#This Row],[Datum]]&amp;"4",Tbl_GEKA[Datum_GEKA]&amp;Tbl_GEKA[Biljart],0)),"")</f>
        <v/>
      </c>
      <c r="G147" t="str" cm="1">
        <f t="array" ref="G147">_xlfn.IFNA(INDEX(Tbl_GEKA[wedstrijd],MATCH(Tbl_Namiddag[[#This Row],[Datum]]&amp;"5",Tbl_GEKA[Datum_GEKA]&amp;Tbl_GEKA[Biljart],0)),"")</f>
        <v/>
      </c>
    </row>
    <row r="148" spans="1:7" x14ac:dyDescent="0.25">
      <c r="A148" s="1">
        <v>46249</v>
      </c>
      <c r="B148">
        <f>WEEKDAY(Tbl_Namiddag[[#This Row],[Datum]],11)</f>
        <v>6</v>
      </c>
      <c r="C148" t="str" cm="1">
        <f t="array" ref="C148">_xlfn.IFNA(INDEX(Tbl_GEKA[wedstrijd],MATCH(Tbl_Namiddag[[#This Row],[Datum]]&amp;"1",Tbl_GEKA[Datum_GEKA]&amp;Tbl_GEKA[Biljart],0)),"")</f>
        <v/>
      </c>
      <c r="D148" t="str" cm="1">
        <f t="array" ref="D148">_xlfn.IFNA(INDEX(Tbl_GEKA[wedstrijd],MATCH(Tbl_Namiddag[[#This Row],[Datum]]&amp;"2",Tbl_GEKA[Datum_GEKA]&amp;Tbl_GEKA[Biljart],0)),"")</f>
        <v/>
      </c>
      <c r="E148" t="str" cm="1">
        <f t="array" ref="E148">_xlfn.IFNA(INDEX(Tbl_GEKA[wedstrijd],MATCH(Tbl_Namiddag[[#This Row],[Datum]]&amp;"3",Tbl_GEKA[Datum_GEKA]&amp;Tbl_GEKA[Biljart],0)),"")</f>
        <v/>
      </c>
      <c r="F148" t="str" cm="1">
        <f t="array" ref="F148">_xlfn.IFNA(INDEX(Tbl_GEKA[wedstrijd],MATCH(Tbl_Namiddag[[#This Row],[Datum]]&amp;"4",Tbl_GEKA[Datum_GEKA]&amp;Tbl_GEKA[Biljart],0)),"")</f>
        <v/>
      </c>
      <c r="G148" t="str" cm="1">
        <f t="array" ref="G148">_xlfn.IFNA(INDEX(Tbl_GEKA[wedstrijd],MATCH(Tbl_Namiddag[[#This Row],[Datum]]&amp;"5",Tbl_GEKA[Datum_GEKA]&amp;Tbl_GEKA[Biljart],0)),"")</f>
        <v/>
      </c>
    </row>
    <row r="149" spans="1:7" x14ac:dyDescent="0.25">
      <c r="A149" s="1">
        <v>46250</v>
      </c>
      <c r="B149">
        <f>WEEKDAY(Tbl_Namiddag[[#This Row],[Datum]],11)</f>
        <v>7</v>
      </c>
      <c r="C149" t="str" cm="1">
        <f t="array" ref="C149">_xlfn.IFNA(INDEX(Tbl_GEKA[wedstrijd],MATCH(Tbl_Namiddag[[#This Row],[Datum]]&amp;"1",Tbl_GEKA[Datum_GEKA]&amp;Tbl_GEKA[Biljart],0)),"")</f>
        <v/>
      </c>
      <c r="D149" t="str" cm="1">
        <f t="array" ref="D149">_xlfn.IFNA(INDEX(Tbl_GEKA[wedstrijd],MATCH(Tbl_Namiddag[[#This Row],[Datum]]&amp;"2",Tbl_GEKA[Datum_GEKA]&amp;Tbl_GEKA[Biljart],0)),"")</f>
        <v/>
      </c>
      <c r="E149" t="str" cm="1">
        <f t="array" ref="E149">_xlfn.IFNA(INDEX(Tbl_GEKA[wedstrijd],MATCH(Tbl_Namiddag[[#This Row],[Datum]]&amp;"3",Tbl_GEKA[Datum_GEKA]&amp;Tbl_GEKA[Biljart],0)),"")</f>
        <v/>
      </c>
      <c r="F149" t="str" cm="1">
        <f t="array" ref="F149">_xlfn.IFNA(INDEX(Tbl_GEKA[wedstrijd],MATCH(Tbl_Namiddag[[#This Row],[Datum]]&amp;"4",Tbl_GEKA[Datum_GEKA]&amp;Tbl_GEKA[Biljart],0)),"")</f>
        <v/>
      </c>
      <c r="G149" t="str" cm="1">
        <f t="array" ref="G149">_xlfn.IFNA(INDEX(Tbl_GEKA[wedstrijd],MATCH(Tbl_Namiddag[[#This Row],[Datum]]&amp;"5",Tbl_GEKA[Datum_GEKA]&amp;Tbl_GEKA[Biljart],0)),"")</f>
        <v/>
      </c>
    </row>
    <row r="150" spans="1:7" x14ac:dyDescent="0.25">
      <c r="A150" s="1">
        <v>46251</v>
      </c>
      <c r="B150">
        <f>WEEKDAY(Tbl_Namiddag[[#This Row],[Datum]],11)</f>
        <v>1</v>
      </c>
      <c r="C150" t="str" cm="1">
        <f t="array" ref="C150">_xlfn.IFNA(INDEX(Tbl_GEKA[wedstrijd],MATCH(Tbl_Namiddag[[#This Row],[Datum]]&amp;"1",Tbl_GEKA[Datum_GEKA]&amp;Tbl_GEKA[Biljart],0)),"")</f>
        <v/>
      </c>
      <c r="D150" t="str" cm="1">
        <f t="array" ref="D150">_xlfn.IFNA(INDEX(Tbl_GEKA[wedstrijd],MATCH(Tbl_Namiddag[[#This Row],[Datum]]&amp;"2",Tbl_GEKA[Datum_GEKA]&amp;Tbl_GEKA[Biljart],0)),"")</f>
        <v/>
      </c>
      <c r="E150" t="str" cm="1">
        <f t="array" ref="E150">_xlfn.IFNA(INDEX(Tbl_GEKA[wedstrijd],MATCH(Tbl_Namiddag[[#This Row],[Datum]]&amp;"3",Tbl_GEKA[Datum_GEKA]&amp;Tbl_GEKA[Biljart],0)),"")</f>
        <v/>
      </c>
      <c r="F150" t="str" cm="1">
        <f t="array" ref="F150">_xlfn.IFNA(INDEX(Tbl_GEKA[wedstrijd],MATCH(Tbl_Namiddag[[#This Row],[Datum]]&amp;"4",Tbl_GEKA[Datum_GEKA]&amp;Tbl_GEKA[Biljart],0)),"")</f>
        <v/>
      </c>
      <c r="G150" t="str" cm="1">
        <f t="array" ref="G150">_xlfn.IFNA(INDEX(Tbl_GEKA[wedstrijd],MATCH(Tbl_Namiddag[[#This Row],[Datum]]&amp;"5",Tbl_GEKA[Datum_GEKA]&amp;Tbl_GEKA[Biljart],0)),"")</f>
        <v/>
      </c>
    </row>
    <row r="151" spans="1:7" x14ac:dyDescent="0.25">
      <c r="A151" s="1">
        <v>46252</v>
      </c>
      <c r="B151">
        <f>WEEKDAY(Tbl_Namiddag[[#This Row],[Datum]],11)</f>
        <v>2</v>
      </c>
      <c r="C151" t="str" cm="1">
        <f t="array" ref="C151">_xlfn.IFNA(INDEX(Tbl_GEKA[wedstrijd],MATCH(Tbl_Namiddag[[#This Row],[Datum]]&amp;"1",Tbl_GEKA[Datum_GEKA]&amp;Tbl_GEKA[Biljart],0)),"")</f>
        <v/>
      </c>
      <c r="D151" t="str" cm="1">
        <f t="array" ref="D151">_xlfn.IFNA(INDEX(Tbl_GEKA[wedstrijd],MATCH(Tbl_Namiddag[[#This Row],[Datum]]&amp;"2",Tbl_GEKA[Datum_GEKA]&amp;Tbl_GEKA[Biljart],0)),"")</f>
        <v/>
      </c>
      <c r="E151" t="str" cm="1">
        <f t="array" ref="E151">_xlfn.IFNA(INDEX(Tbl_GEKA[wedstrijd],MATCH(Tbl_Namiddag[[#This Row],[Datum]]&amp;"3",Tbl_GEKA[Datum_GEKA]&amp;Tbl_GEKA[Biljart],0)),"")</f>
        <v/>
      </c>
      <c r="F151" t="str" cm="1">
        <f t="array" ref="F151">_xlfn.IFNA(INDEX(Tbl_GEKA[wedstrijd],MATCH(Tbl_Namiddag[[#This Row],[Datum]]&amp;"4",Tbl_GEKA[Datum_GEKA]&amp;Tbl_GEKA[Biljart],0)),"")</f>
        <v/>
      </c>
      <c r="G151" t="str" cm="1">
        <f t="array" ref="G151">_xlfn.IFNA(INDEX(Tbl_GEKA[wedstrijd],MATCH(Tbl_Namiddag[[#This Row],[Datum]]&amp;"5",Tbl_GEKA[Datum_GEKA]&amp;Tbl_GEKA[Biljart],0)),"")</f>
        <v/>
      </c>
    </row>
    <row r="152" spans="1:7" x14ac:dyDescent="0.25">
      <c r="A152" s="1">
        <v>46253</v>
      </c>
      <c r="B152">
        <f>WEEKDAY(Tbl_Namiddag[[#This Row],[Datum]],11)</f>
        <v>3</v>
      </c>
      <c r="C152" t="str" cm="1">
        <f t="array" ref="C152">_xlfn.IFNA(INDEX(Tbl_GEKA[wedstrijd],MATCH(Tbl_Namiddag[[#This Row],[Datum]]&amp;"1",Tbl_GEKA[Datum_GEKA]&amp;Tbl_GEKA[Biljart],0)),"")</f>
        <v/>
      </c>
      <c r="D152" t="str" cm="1">
        <f t="array" ref="D152">_xlfn.IFNA(INDEX(Tbl_GEKA[wedstrijd],MATCH(Tbl_Namiddag[[#This Row],[Datum]]&amp;"2",Tbl_GEKA[Datum_GEKA]&amp;Tbl_GEKA[Biljart],0)),"")</f>
        <v/>
      </c>
      <c r="E152" t="str" cm="1">
        <f t="array" ref="E152">_xlfn.IFNA(INDEX(Tbl_GEKA[wedstrijd],MATCH(Tbl_Namiddag[[#This Row],[Datum]]&amp;"3",Tbl_GEKA[Datum_GEKA]&amp;Tbl_GEKA[Biljart],0)),"")</f>
        <v/>
      </c>
      <c r="F152" t="str" cm="1">
        <f t="array" ref="F152">_xlfn.IFNA(INDEX(Tbl_GEKA[wedstrijd],MATCH(Tbl_Namiddag[[#This Row],[Datum]]&amp;"4",Tbl_GEKA[Datum_GEKA]&amp;Tbl_GEKA[Biljart],0)),"")</f>
        <v/>
      </c>
      <c r="G152" t="str" cm="1">
        <f t="array" ref="G152">_xlfn.IFNA(INDEX(Tbl_GEKA[wedstrijd],MATCH(Tbl_Namiddag[[#This Row],[Datum]]&amp;"5",Tbl_GEKA[Datum_GEKA]&amp;Tbl_GEKA[Biljart],0)),"")</f>
        <v/>
      </c>
    </row>
    <row r="153" spans="1:7" x14ac:dyDescent="0.25">
      <c r="A153" s="1">
        <v>46254</v>
      </c>
      <c r="B153">
        <f>WEEKDAY(Tbl_Namiddag[[#This Row],[Datum]],11)</f>
        <v>4</v>
      </c>
      <c r="C153" t="str" cm="1">
        <f t="array" ref="C153">_xlfn.IFNA(INDEX(Tbl_GEKA[wedstrijd],MATCH(Tbl_Namiddag[[#This Row],[Datum]]&amp;"1",Tbl_GEKA[Datum_GEKA]&amp;Tbl_GEKA[Biljart],0)),"")</f>
        <v xml:space="preserve">G E K A  - - -&gt; </v>
      </c>
      <c r="D153" t="str" cm="1">
        <f t="array" ref="D153">_xlfn.IFNA(INDEX(Tbl_GEKA[wedstrijd],MATCH(Tbl_Namiddag[[#This Row],[Datum]]&amp;"2",Tbl_GEKA[Datum_GEKA]&amp;Tbl_GEKA[Biljart],0)),"")</f>
        <v xml:space="preserve">G E K A  - - -&gt; </v>
      </c>
      <c r="E153" t="str" cm="1">
        <f t="array" ref="E153">_xlfn.IFNA(INDEX(Tbl_GEKA[wedstrijd],MATCH(Tbl_Namiddag[[#This Row],[Datum]]&amp;"3",Tbl_GEKA[Datum_GEKA]&amp;Tbl_GEKA[Biljart],0)),"")</f>
        <v xml:space="preserve">G E K A  - - -&gt; </v>
      </c>
      <c r="F153" t="str" cm="1">
        <f t="array" ref="F153">_xlfn.IFNA(INDEX(Tbl_GEKA[wedstrijd],MATCH(Tbl_Namiddag[[#This Row],[Datum]]&amp;"4",Tbl_GEKA[Datum_GEKA]&amp;Tbl_GEKA[Biljart],0)),"")</f>
        <v xml:space="preserve">G E K A  - - -&gt; </v>
      </c>
      <c r="G153" t="str" cm="1">
        <f t="array" ref="G153">_xlfn.IFNA(INDEX(Tbl_GEKA[wedstrijd],MATCH(Tbl_Namiddag[[#This Row],[Datum]]&amp;"5",Tbl_GEKA[Datum_GEKA]&amp;Tbl_GEKA[Biljart],0)),"")</f>
        <v xml:space="preserve">G E K A  - - -&gt; </v>
      </c>
    </row>
    <row r="154" spans="1:7" x14ac:dyDescent="0.25">
      <c r="A154" s="1">
        <v>46255</v>
      </c>
      <c r="B154">
        <f>WEEKDAY(Tbl_Namiddag[[#This Row],[Datum]],11)</f>
        <v>5</v>
      </c>
      <c r="C154" t="str" cm="1">
        <f t="array" ref="C154">_xlfn.IFNA(INDEX(Tbl_GEKA[wedstrijd],MATCH(Tbl_Namiddag[[#This Row],[Datum]]&amp;"1",Tbl_GEKA[Datum_GEKA]&amp;Tbl_GEKA[Biljart],0)),"")</f>
        <v/>
      </c>
      <c r="D154" t="str" cm="1">
        <f t="array" ref="D154">_xlfn.IFNA(INDEX(Tbl_GEKA[wedstrijd],MATCH(Tbl_Namiddag[[#This Row],[Datum]]&amp;"2",Tbl_GEKA[Datum_GEKA]&amp;Tbl_GEKA[Biljart],0)),"")</f>
        <v/>
      </c>
      <c r="E154" t="str" cm="1">
        <f t="array" ref="E154">_xlfn.IFNA(INDEX(Tbl_GEKA[wedstrijd],MATCH(Tbl_Namiddag[[#This Row],[Datum]]&amp;"3",Tbl_GEKA[Datum_GEKA]&amp;Tbl_GEKA[Biljart],0)),"")</f>
        <v/>
      </c>
      <c r="F154" t="str" cm="1">
        <f t="array" ref="F154">_xlfn.IFNA(INDEX(Tbl_GEKA[wedstrijd],MATCH(Tbl_Namiddag[[#This Row],[Datum]]&amp;"4",Tbl_GEKA[Datum_GEKA]&amp;Tbl_GEKA[Biljart],0)),"")</f>
        <v/>
      </c>
      <c r="G154" t="str" cm="1">
        <f t="array" ref="G154">_xlfn.IFNA(INDEX(Tbl_GEKA[wedstrijd],MATCH(Tbl_Namiddag[[#This Row],[Datum]]&amp;"5",Tbl_GEKA[Datum_GEKA]&amp;Tbl_GEKA[Biljart],0)),"")</f>
        <v/>
      </c>
    </row>
    <row r="155" spans="1:7" x14ac:dyDescent="0.25">
      <c r="A155" s="1">
        <v>46256</v>
      </c>
      <c r="B155">
        <f>WEEKDAY(Tbl_Namiddag[[#This Row],[Datum]],11)</f>
        <v>6</v>
      </c>
      <c r="C155" t="str" cm="1">
        <f t="array" ref="C155">_xlfn.IFNA(INDEX(Tbl_GEKA[wedstrijd],MATCH(Tbl_Namiddag[[#This Row],[Datum]]&amp;"1",Tbl_GEKA[Datum_GEKA]&amp;Tbl_GEKA[Biljart],0)),"")</f>
        <v/>
      </c>
      <c r="D155" t="str" cm="1">
        <f t="array" ref="D155">_xlfn.IFNA(INDEX(Tbl_GEKA[wedstrijd],MATCH(Tbl_Namiddag[[#This Row],[Datum]]&amp;"2",Tbl_GEKA[Datum_GEKA]&amp;Tbl_GEKA[Biljart],0)),"")</f>
        <v/>
      </c>
      <c r="E155" t="str" cm="1">
        <f t="array" ref="E155">_xlfn.IFNA(INDEX(Tbl_GEKA[wedstrijd],MATCH(Tbl_Namiddag[[#This Row],[Datum]]&amp;"3",Tbl_GEKA[Datum_GEKA]&amp;Tbl_GEKA[Biljart],0)),"")</f>
        <v/>
      </c>
      <c r="F155" t="str" cm="1">
        <f t="array" ref="F155">_xlfn.IFNA(INDEX(Tbl_GEKA[wedstrijd],MATCH(Tbl_Namiddag[[#This Row],[Datum]]&amp;"4",Tbl_GEKA[Datum_GEKA]&amp;Tbl_GEKA[Biljart],0)),"")</f>
        <v/>
      </c>
      <c r="G155" t="str" cm="1">
        <f t="array" ref="G155">_xlfn.IFNA(INDEX(Tbl_GEKA[wedstrijd],MATCH(Tbl_Namiddag[[#This Row],[Datum]]&amp;"5",Tbl_GEKA[Datum_GEKA]&amp;Tbl_GEKA[Biljart],0)),"")</f>
        <v/>
      </c>
    </row>
    <row r="156" spans="1:7" x14ac:dyDescent="0.25">
      <c r="A156" s="1">
        <v>46257</v>
      </c>
      <c r="B156">
        <f>WEEKDAY(Tbl_Namiddag[[#This Row],[Datum]],11)</f>
        <v>7</v>
      </c>
      <c r="C156" t="str" cm="1">
        <f t="array" ref="C156">_xlfn.IFNA(INDEX(Tbl_GEKA[wedstrijd],MATCH(Tbl_Namiddag[[#This Row],[Datum]]&amp;"1",Tbl_GEKA[Datum_GEKA]&amp;Tbl_GEKA[Biljart],0)),"")</f>
        <v/>
      </c>
      <c r="D156" t="str" cm="1">
        <f t="array" ref="D156">_xlfn.IFNA(INDEX(Tbl_GEKA[wedstrijd],MATCH(Tbl_Namiddag[[#This Row],[Datum]]&amp;"2",Tbl_GEKA[Datum_GEKA]&amp;Tbl_GEKA[Biljart],0)),"")</f>
        <v/>
      </c>
      <c r="E156" t="str" cm="1">
        <f t="array" ref="E156">_xlfn.IFNA(INDEX(Tbl_GEKA[wedstrijd],MATCH(Tbl_Namiddag[[#This Row],[Datum]]&amp;"3",Tbl_GEKA[Datum_GEKA]&amp;Tbl_GEKA[Biljart],0)),"")</f>
        <v/>
      </c>
      <c r="F156" t="str" cm="1">
        <f t="array" ref="F156">_xlfn.IFNA(INDEX(Tbl_GEKA[wedstrijd],MATCH(Tbl_Namiddag[[#This Row],[Datum]]&amp;"4",Tbl_GEKA[Datum_GEKA]&amp;Tbl_GEKA[Biljart],0)),"")</f>
        <v/>
      </c>
      <c r="G156" t="str" cm="1">
        <f t="array" ref="G156">_xlfn.IFNA(INDEX(Tbl_GEKA[wedstrijd],MATCH(Tbl_Namiddag[[#This Row],[Datum]]&amp;"5",Tbl_GEKA[Datum_GEKA]&amp;Tbl_GEKA[Biljart],0)),"")</f>
        <v/>
      </c>
    </row>
    <row r="157" spans="1:7" x14ac:dyDescent="0.25">
      <c r="A157" s="1">
        <v>46258</v>
      </c>
      <c r="B157">
        <f>WEEKDAY(Tbl_Namiddag[[#This Row],[Datum]],11)</f>
        <v>1</v>
      </c>
      <c r="C157" t="str" cm="1">
        <f t="array" ref="C157">_xlfn.IFNA(INDEX(Tbl_GEKA[wedstrijd],MATCH(Tbl_Namiddag[[#This Row],[Datum]]&amp;"1",Tbl_GEKA[Datum_GEKA]&amp;Tbl_GEKA[Biljart],0)),"")</f>
        <v/>
      </c>
      <c r="D157" t="str" cm="1">
        <f t="array" ref="D157">_xlfn.IFNA(INDEX(Tbl_GEKA[wedstrijd],MATCH(Tbl_Namiddag[[#This Row],[Datum]]&amp;"2",Tbl_GEKA[Datum_GEKA]&amp;Tbl_GEKA[Biljart],0)),"")</f>
        <v/>
      </c>
      <c r="E157" t="str" cm="1">
        <f t="array" ref="E157">_xlfn.IFNA(INDEX(Tbl_GEKA[wedstrijd],MATCH(Tbl_Namiddag[[#This Row],[Datum]]&amp;"3",Tbl_GEKA[Datum_GEKA]&amp;Tbl_GEKA[Biljart],0)),"")</f>
        <v/>
      </c>
      <c r="F157" t="str" cm="1">
        <f t="array" ref="F157">_xlfn.IFNA(INDEX(Tbl_GEKA[wedstrijd],MATCH(Tbl_Namiddag[[#This Row],[Datum]]&amp;"4",Tbl_GEKA[Datum_GEKA]&amp;Tbl_GEKA[Biljart],0)),"")</f>
        <v/>
      </c>
      <c r="G157" t="str" cm="1">
        <f t="array" ref="G157">_xlfn.IFNA(INDEX(Tbl_GEKA[wedstrijd],MATCH(Tbl_Namiddag[[#This Row],[Datum]]&amp;"5",Tbl_GEKA[Datum_GEKA]&amp;Tbl_GEKA[Biljart],0)),"")</f>
        <v/>
      </c>
    </row>
    <row r="158" spans="1:7" x14ac:dyDescent="0.25">
      <c r="A158" s="1">
        <v>46259</v>
      </c>
      <c r="B158">
        <f>WEEKDAY(Tbl_Namiddag[[#This Row],[Datum]],11)</f>
        <v>2</v>
      </c>
      <c r="C158" t="str" cm="1">
        <f t="array" ref="C158">_xlfn.IFNA(INDEX(Tbl_GEKA[wedstrijd],MATCH(Tbl_Namiddag[[#This Row],[Datum]]&amp;"1",Tbl_GEKA[Datum_GEKA]&amp;Tbl_GEKA[Biljart],0)),"")</f>
        <v/>
      </c>
      <c r="D158" t="str" cm="1">
        <f t="array" ref="D158">_xlfn.IFNA(INDEX(Tbl_GEKA[wedstrijd],MATCH(Tbl_Namiddag[[#This Row],[Datum]]&amp;"2",Tbl_GEKA[Datum_GEKA]&amp;Tbl_GEKA[Biljart],0)),"")</f>
        <v/>
      </c>
      <c r="E158" t="str" cm="1">
        <f t="array" ref="E158">_xlfn.IFNA(INDEX(Tbl_GEKA[wedstrijd],MATCH(Tbl_Namiddag[[#This Row],[Datum]]&amp;"3",Tbl_GEKA[Datum_GEKA]&amp;Tbl_GEKA[Biljart],0)),"")</f>
        <v/>
      </c>
      <c r="F158" t="str" cm="1">
        <f t="array" ref="F158">_xlfn.IFNA(INDEX(Tbl_GEKA[wedstrijd],MATCH(Tbl_Namiddag[[#This Row],[Datum]]&amp;"4",Tbl_GEKA[Datum_GEKA]&amp;Tbl_GEKA[Biljart],0)),"")</f>
        <v/>
      </c>
      <c r="G158" t="str" cm="1">
        <f t="array" ref="G158">_xlfn.IFNA(INDEX(Tbl_GEKA[wedstrijd],MATCH(Tbl_Namiddag[[#This Row],[Datum]]&amp;"5",Tbl_GEKA[Datum_GEKA]&amp;Tbl_GEKA[Biljart],0)),"")</f>
        <v/>
      </c>
    </row>
    <row r="159" spans="1:7" x14ac:dyDescent="0.25">
      <c r="A159" s="1">
        <v>46260</v>
      </c>
      <c r="B159">
        <f>WEEKDAY(Tbl_Namiddag[[#This Row],[Datum]],11)</f>
        <v>3</v>
      </c>
      <c r="C159" t="str" cm="1">
        <f t="array" ref="C159">_xlfn.IFNA(INDEX(Tbl_GEKA[wedstrijd],MATCH(Tbl_Namiddag[[#This Row],[Datum]]&amp;"1",Tbl_GEKA[Datum_GEKA]&amp;Tbl_GEKA[Biljart],0)),"")</f>
        <v/>
      </c>
      <c r="D159" t="str" cm="1">
        <f t="array" ref="D159">_xlfn.IFNA(INDEX(Tbl_GEKA[wedstrijd],MATCH(Tbl_Namiddag[[#This Row],[Datum]]&amp;"2",Tbl_GEKA[Datum_GEKA]&amp;Tbl_GEKA[Biljart],0)),"")</f>
        <v/>
      </c>
      <c r="E159" t="str" cm="1">
        <f t="array" ref="E159">_xlfn.IFNA(INDEX(Tbl_GEKA[wedstrijd],MATCH(Tbl_Namiddag[[#This Row],[Datum]]&amp;"3",Tbl_GEKA[Datum_GEKA]&amp;Tbl_GEKA[Biljart],0)),"")</f>
        <v/>
      </c>
      <c r="F159" t="str" cm="1">
        <f t="array" ref="F159">_xlfn.IFNA(INDEX(Tbl_GEKA[wedstrijd],MATCH(Tbl_Namiddag[[#This Row],[Datum]]&amp;"4",Tbl_GEKA[Datum_GEKA]&amp;Tbl_GEKA[Biljart],0)),"")</f>
        <v/>
      </c>
      <c r="G159" t="str" cm="1">
        <f t="array" ref="G159">_xlfn.IFNA(INDEX(Tbl_GEKA[wedstrijd],MATCH(Tbl_Namiddag[[#This Row],[Datum]]&amp;"5",Tbl_GEKA[Datum_GEKA]&amp;Tbl_GEKA[Biljart],0)),"")</f>
        <v/>
      </c>
    </row>
    <row r="160" spans="1:7" x14ac:dyDescent="0.25">
      <c r="A160" s="1">
        <v>46261</v>
      </c>
      <c r="B160">
        <f>WEEKDAY(Tbl_Namiddag[[#This Row],[Datum]],11)</f>
        <v>4</v>
      </c>
      <c r="C160" t="str" cm="1">
        <f t="array" ref="C160">_xlfn.IFNA(INDEX(Tbl_GEKA[wedstrijd],MATCH(Tbl_Namiddag[[#This Row],[Datum]]&amp;"1",Tbl_GEKA[Datum_GEKA]&amp;Tbl_GEKA[Biljart],0)),"")</f>
        <v xml:space="preserve">G E K A  - - -&gt; </v>
      </c>
      <c r="D160" t="str" cm="1">
        <f t="array" ref="D160">_xlfn.IFNA(INDEX(Tbl_GEKA[wedstrijd],MATCH(Tbl_Namiddag[[#This Row],[Datum]]&amp;"2",Tbl_GEKA[Datum_GEKA]&amp;Tbl_GEKA[Biljart],0)),"")</f>
        <v xml:space="preserve">G E K A  - - -&gt; </v>
      </c>
      <c r="E160" t="str" cm="1">
        <f t="array" ref="E160">_xlfn.IFNA(INDEX(Tbl_GEKA[wedstrijd],MATCH(Tbl_Namiddag[[#This Row],[Datum]]&amp;"3",Tbl_GEKA[Datum_GEKA]&amp;Tbl_GEKA[Biljart],0)),"")</f>
        <v xml:space="preserve">G E K A  - - -&gt; </v>
      </c>
      <c r="F160" t="str" cm="1">
        <f t="array" ref="F160">_xlfn.IFNA(INDEX(Tbl_GEKA[wedstrijd],MATCH(Tbl_Namiddag[[#This Row],[Datum]]&amp;"4",Tbl_GEKA[Datum_GEKA]&amp;Tbl_GEKA[Biljart],0)),"")</f>
        <v xml:space="preserve">G E K A  - - -&gt; </v>
      </c>
      <c r="G160" t="str" cm="1">
        <f t="array" ref="G160">_xlfn.IFNA(INDEX(Tbl_GEKA[wedstrijd],MATCH(Tbl_Namiddag[[#This Row],[Datum]]&amp;"5",Tbl_GEKA[Datum_GEKA]&amp;Tbl_GEKA[Biljart],0)),"")</f>
        <v xml:space="preserve">G E K A  - - -&gt; </v>
      </c>
    </row>
    <row r="161" spans="1:7" x14ac:dyDescent="0.25">
      <c r="A161" s="1">
        <v>46262</v>
      </c>
      <c r="B161">
        <f>WEEKDAY(Tbl_Namiddag[[#This Row],[Datum]],11)</f>
        <v>5</v>
      </c>
      <c r="C161" t="str" cm="1">
        <f t="array" ref="C161">_xlfn.IFNA(INDEX(Tbl_GEKA[wedstrijd],MATCH(Tbl_Namiddag[[#This Row],[Datum]]&amp;"1",Tbl_GEKA[Datum_GEKA]&amp;Tbl_GEKA[Biljart],0)),"")</f>
        <v/>
      </c>
      <c r="D161" t="str" cm="1">
        <f t="array" ref="D161">_xlfn.IFNA(INDEX(Tbl_GEKA[wedstrijd],MATCH(Tbl_Namiddag[[#This Row],[Datum]]&amp;"2",Tbl_GEKA[Datum_GEKA]&amp;Tbl_GEKA[Biljart],0)),"")</f>
        <v/>
      </c>
      <c r="E161" t="str" cm="1">
        <f t="array" ref="E161">_xlfn.IFNA(INDEX(Tbl_GEKA[wedstrijd],MATCH(Tbl_Namiddag[[#This Row],[Datum]]&amp;"3",Tbl_GEKA[Datum_GEKA]&amp;Tbl_GEKA[Biljart],0)),"")</f>
        <v/>
      </c>
      <c r="F161" t="str" cm="1">
        <f t="array" ref="F161">_xlfn.IFNA(INDEX(Tbl_GEKA[wedstrijd],MATCH(Tbl_Namiddag[[#This Row],[Datum]]&amp;"4",Tbl_GEKA[Datum_GEKA]&amp;Tbl_GEKA[Biljart],0)),"")</f>
        <v/>
      </c>
      <c r="G161" t="str" cm="1">
        <f t="array" ref="G161">_xlfn.IFNA(INDEX(Tbl_GEKA[wedstrijd],MATCH(Tbl_Namiddag[[#This Row],[Datum]]&amp;"5",Tbl_GEKA[Datum_GEKA]&amp;Tbl_GEKA[Biljart],0)),"")</f>
        <v/>
      </c>
    </row>
    <row r="162" spans="1:7" x14ac:dyDescent="0.25">
      <c r="A162" s="1">
        <v>46263</v>
      </c>
      <c r="B162">
        <f>WEEKDAY(Tbl_Namiddag[[#This Row],[Datum]],11)</f>
        <v>6</v>
      </c>
      <c r="C162" t="str" cm="1">
        <f t="array" ref="C162">_xlfn.IFNA(INDEX(Tbl_GEKA[wedstrijd],MATCH(Tbl_Namiddag[[#This Row],[Datum]]&amp;"1",Tbl_GEKA[Datum_GEKA]&amp;Tbl_GEKA[Biljart],0)),"")</f>
        <v/>
      </c>
      <c r="D162" t="str" cm="1">
        <f t="array" ref="D162">_xlfn.IFNA(INDEX(Tbl_GEKA[wedstrijd],MATCH(Tbl_Namiddag[[#This Row],[Datum]]&amp;"2",Tbl_GEKA[Datum_GEKA]&amp;Tbl_GEKA[Biljart],0)),"")</f>
        <v/>
      </c>
      <c r="E162" t="str" cm="1">
        <f t="array" ref="E162">_xlfn.IFNA(INDEX(Tbl_GEKA[wedstrijd],MATCH(Tbl_Namiddag[[#This Row],[Datum]]&amp;"3",Tbl_GEKA[Datum_GEKA]&amp;Tbl_GEKA[Biljart],0)),"")</f>
        <v/>
      </c>
      <c r="F162" t="str" cm="1">
        <f t="array" ref="F162">_xlfn.IFNA(INDEX(Tbl_GEKA[wedstrijd],MATCH(Tbl_Namiddag[[#This Row],[Datum]]&amp;"4",Tbl_GEKA[Datum_GEKA]&amp;Tbl_GEKA[Biljart],0)),"")</f>
        <v/>
      </c>
      <c r="G162" t="str" cm="1">
        <f t="array" ref="G162">_xlfn.IFNA(INDEX(Tbl_GEKA[wedstrijd],MATCH(Tbl_Namiddag[[#This Row],[Datum]]&amp;"5",Tbl_GEKA[Datum_GEKA]&amp;Tbl_GEKA[Biljart],0)),"")</f>
        <v/>
      </c>
    </row>
    <row r="163" spans="1:7" x14ac:dyDescent="0.25">
      <c r="A163" s="1">
        <v>46264</v>
      </c>
      <c r="B163">
        <f>WEEKDAY(Tbl_Namiddag[[#This Row],[Datum]],11)</f>
        <v>7</v>
      </c>
      <c r="C163" t="str" cm="1">
        <f t="array" ref="C163">_xlfn.IFNA(INDEX(Tbl_GEKA[wedstrijd],MATCH(Tbl_Namiddag[[#This Row],[Datum]]&amp;"1",Tbl_GEKA[Datum_GEKA]&amp;Tbl_GEKA[Biljart],0)),"")</f>
        <v/>
      </c>
      <c r="D163" t="str" cm="1">
        <f t="array" ref="D163">_xlfn.IFNA(INDEX(Tbl_GEKA[wedstrijd],MATCH(Tbl_Namiddag[[#This Row],[Datum]]&amp;"2",Tbl_GEKA[Datum_GEKA]&amp;Tbl_GEKA[Biljart],0)),"")</f>
        <v/>
      </c>
      <c r="E163" t="str" cm="1">
        <f t="array" ref="E163">_xlfn.IFNA(INDEX(Tbl_GEKA[wedstrijd],MATCH(Tbl_Namiddag[[#This Row],[Datum]]&amp;"3",Tbl_GEKA[Datum_GEKA]&amp;Tbl_GEKA[Biljart],0)),"")</f>
        <v/>
      </c>
      <c r="F163" t="str" cm="1">
        <f t="array" ref="F163">_xlfn.IFNA(INDEX(Tbl_GEKA[wedstrijd],MATCH(Tbl_Namiddag[[#This Row],[Datum]]&amp;"4",Tbl_GEKA[Datum_GEKA]&amp;Tbl_GEKA[Biljart],0)),"")</f>
        <v/>
      </c>
      <c r="G163" t="str" cm="1">
        <f t="array" ref="G163">_xlfn.IFNA(INDEX(Tbl_GEKA[wedstrijd],MATCH(Tbl_Namiddag[[#This Row],[Datum]]&amp;"5",Tbl_GEKA[Datum_GEKA]&amp;Tbl_GEKA[Biljart],0)),"")</f>
        <v/>
      </c>
    </row>
    <row r="164" spans="1:7" x14ac:dyDescent="0.25">
      <c r="A164" s="1">
        <v>46265</v>
      </c>
      <c r="B164">
        <f>WEEKDAY(Tbl_Namiddag[[#This Row],[Datum]],11)</f>
        <v>1</v>
      </c>
      <c r="C164" t="str" cm="1">
        <f t="array" ref="C164">_xlfn.IFNA(INDEX(Tbl_GEKA[wedstrijd],MATCH(Tbl_Namiddag[[#This Row],[Datum]]&amp;"1",Tbl_GEKA[Datum_GEKA]&amp;Tbl_GEKA[Biljart],0)),"")</f>
        <v/>
      </c>
      <c r="D164" t="str" cm="1">
        <f t="array" ref="D164">_xlfn.IFNA(INDEX(Tbl_GEKA[wedstrijd],MATCH(Tbl_Namiddag[[#This Row],[Datum]]&amp;"2",Tbl_GEKA[Datum_GEKA]&amp;Tbl_GEKA[Biljart],0)),"")</f>
        <v/>
      </c>
      <c r="E164" t="str" cm="1">
        <f t="array" ref="E164">_xlfn.IFNA(INDEX(Tbl_GEKA[wedstrijd],MATCH(Tbl_Namiddag[[#This Row],[Datum]]&amp;"3",Tbl_GEKA[Datum_GEKA]&amp;Tbl_GEKA[Biljart],0)),"")</f>
        <v/>
      </c>
      <c r="F164" t="str" cm="1">
        <f t="array" ref="F164">_xlfn.IFNA(INDEX(Tbl_GEKA[wedstrijd],MATCH(Tbl_Namiddag[[#This Row],[Datum]]&amp;"4",Tbl_GEKA[Datum_GEKA]&amp;Tbl_GEKA[Biljart],0)),"")</f>
        <v/>
      </c>
      <c r="G164" t="str" cm="1">
        <f t="array" ref="G164">_xlfn.IFNA(INDEX(Tbl_GEKA[wedstrijd],MATCH(Tbl_Namiddag[[#This Row],[Datum]]&amp;"5",Tbl_GEKA[Datum_GEKA]&amp;Tbl_GEKA[Biljart],0)),"")</f>
        <v/>
      </c>
    </row>
    <row r="165" spans="1:7" x14ac:dyDescent="0.25">
      <c r="A165" s="1">
        <v>46266</v>
      </c>
      <c r="B165">
        <f>WEEKDAY(Tbl_Namiddag[[#This Row],[Datum]],11)</f>
        <v>2</v>
      </c>
      <c r="C165" t="str" cm="1">
        <f t="array" ref="C165">_xlfn.IFNA(INDEX(Tbl_GEKA[wedstrijd],MATCH(Tbl_Namiddag[[#This Row],[Datum]]&amp;"1",Tbl_GEKA[Datum_GEKA]&amp;Tbl_GEKA[Biljart],0)),"")</f>
        <v/>
      </c>
      <c r="D165" t="str" cm="1">
        <f t="array" ref="D165">_xlfn.IFNA(INDEX(Tbl_GEKA[wedstrijd],MATCH(Tbl_Namiddag[[#This Row],[Datum]]&amp;"2",Tbl_GEKA[Datum_GEKA]&amp;Tbl_GEKA[Biljart],0)),"")</f>
        <v/>
      </c>
      <c r="E165" t="str" cm="1">
        <f t="array" ref="E165">_xlfn.IFNA(INDEX(Tbl_GEKA[wedstrijd],MATCH(Tbl_Namiddag[[#This Row],[Datum]]&amp;"3",Tbl_GEKA[Datum_GEKA]&amp;Tbl_GEKA[Biljart],0)),"")</f>
        <v/>
      </c>
      <c r="F165" t="str" cm="1">
        <f t="array" ref="F165">_xlfn.IFNA(INDEX(Tbl_GEKA[wedstrijd],MATCH(Tbl_Namiddag[[#This Row],[Datum]]&amp;"4",Tbl_GEKA[Datum_GEKA]&amp;Tbl_GEKA[Biljart],0)),"")</f>
        <v/>
      </c>
      <c r="G165" t="str" cm="1">
        <f t="array" ref="G165">_xlfn.IFNA(INDEX(Tbl_GEKA[wedstrijd],MATCH(Tbl_Namiddag[[#This Row],[Datum]]&amp;"5",Tbl_GEKA[Datum_GEKA]&amp;Tbl_GEKA[Biljart],0)),"")</f>
        <v/>
      </c>
    </row>
    <row r="166" spans="1:7" x14ac:dyDescent="0.25">
      <c r="A166" s="1">
        <v>46267</v>
      </c>
      <c r="B166">
        <f>WEEKDAY(Tbl_Namiddag[[#This Row],[Datum]],11)</f>
        <v>3</v>
      </c>
      <c r="C166" t="str" cm="1">
        <f t="array" ref="C166">_xlfn.IFNA(INDEX(Tbl_GEKA[wedstrijd],MATCH(Tbl_Namiddag[[#This Row],[Datum]]&amp;"1",Tbl_GEKA[Datum_GEKA]&amp;Tbl_GEKA[Biljart],0)),"")</f>
        <v/>
      </c>
      <c r="D166" t="str" cm="1">
        <f t="array" ref="D166">_xlfn.IFNA(INDEX(Tbl_GEKA[wedstrijd],MATCH(Tbl_Namiddag[[#This Row],[Datum]]&amp;"2",Tbl_GEKA[Datum_GEKA]&amp;Tbl_GEKA[Biljart],0)),"")</f>
        <v/>
      </c>
      <c r="E166" t="str" cm="1">
        <f t="array" ref="E166">_xlfn.IFNA(INDEX(Tbl_GEKA[wedstrijd],MATCH(Tbl_Namiddag[[#This Row],[Datum]]&amp;"3",Tbl_GEKA[Datum_GEKA]&amp;Tbl_GEKA[Biljart],0)),"")</f>
        <v/>
      </c>
      <c r="F166" t="str" cm="1">
        <f t="array" ref="F166">_xlfn.IFNA(INDEX(Tbl_GEKA[wedstrijd],MATCH(Tbl_Namiddag[[#This Row],[Datum]]&amp;"4",Tbl_GEKA[Datum_GEKA]&amp;Tbl_GEKA[Biljart],0)),"")</f>
        <v/>
      </c>
      <c r="G166" t="str" cm="1">
        <f t="array" ref="G166">_xlfn.IFNA(INDEX(Tbl_GEKA[wedstrijd],MATCH(Tbl_Namiddag[[#This Row],[Datum]]&amp;"5",Tbl_GEKA[Datum_GEKA]&amp;Tbl_GEKA[Biljart],0)),"")</f>
        <v>DE MIDDEL 5  - DE MIDDEL 3 - -&gt; VL2019</v>
      </c>
    </row>
    <row r="167" spans="1:7" x14ac:dyDescent="0.25">
      <c r="A167" s="1">
        <v>46268</v>
      </c>
      <c r="B167">
        <f>WEEKDAY(Tbl_Namiddag[[#This Row],[Datum]],11)</f>
        <v>4</v>
      </c>
      <c r="C167" t="str" cm="1">
        <f t="array" ref="C167">_xlfn.IFNA(INDEX(Tbl_GEKA[wedstrijd],MATCH(Tbl_Namiddag[[#This Row],[Datum]]&amp;"1",Tbl_GEKA[Datum_GEKA]&amp;Tbl_GEKA[Biljart],0)),"")</f>
        <v xml:space="preserve">G E K A  - - -&gt; </v>
      </c>
      <c r="D167" t="str" cm="1">
        <f t="array" ref="D167">_xlfn.IFNA(INDEX(Tbl_GEKA[wedstrijd],MATCH(Tbl_Namiddag[[#This Row],[Datum]]&amp;"2",Tbl_GEKA[Datum_GEKA]&amp;Tbl_GEKA[Biljart],0)),"")</f>
        <v xml:space="preserve">G E K A  - - -&gt; </v>
      </c>
      <c r="E167" t="str" cm="1">
        <f t="array" ref="E167">_xlfn.IFNA(INDEX(Tbl_GEKA[wedstrijd],MATCH(Tbl_Namiddag[[#This Row],[Datum]]&amp;"3",Tbl_GEKA[Datum_GEKA]&amp;Tbl_GEKA[Biljart],0)),"")</f>
        <v xml:space="preserve">G E K A  - - -&gt; </v>
      </c>
      <c r="F167" t="str" cm="1">
        <f t="array" ref="F167">_xlfn.IFNA(INDEX(Tbl_GEKA[wedstrijd],MATCH(Tbl_Namiddag[[#This Row],[Datum]]&amp;"4",Tbl_GEKA[Datum_GEKA]&amp;Tbl_GEKA[Biljart],0)),"")</f>
        <v xml:space="preserve">G E K A  - - -&gt; </v>
      </c>
      <c r="G167" t="str" cm="1">
        <f t="array" ref="G167">_xlfn.IFNA(INDEX(Tbl_GEKA[wedstrijd],MATCH(Tbl_Namiddag[[#This Row],[Datum]]&amp;"5",Tbl_GEKA[Datum_GEKA]&amp;Tbl_GEKA[Biljart],0)),"")</f>
        <v xml:space="preserve">G E K A  - - -&gt; </v>
      </c>
    </row>
    <row r="168" spans="1:7" x14ac:dyDescent="0.25">
      <c r="A168" s="1">
        <v>46269</v>
      </c>
      <c r="B168">
        <f>WEEKDAY(Tbl_Namiddag[[#This Row],[Datum]],11)</f>
        <v>5</v>
      </c>
      <c r="C168" t="str" cm="1">
        <f t="array" ref="C168">_xlfn.IFNA(INDEX(Tbl_GEKA[wedstrijd],MATCH(Tbl_Namiddag[[#This Row],[Datum]]&amp;"1",Tbl_GEKA[Datum_GEKA]&amp;Tbl_GEKA[Biljart],0)),"")</f>
        <v>De Middel 2 - De Middel 1- -&gt; KAPU-2</v>
      </c>
      <c r="D168" t="str" cm="1">
        <f t="array" ref="D168">_xlfn.IFNA(INDEX(Tbl_GEKA[wedstrijd],MATCH(Tbl_Namiddag[[#This Row],[Datum]]&amp;"2",Tbl_GEKA[Datum_GEKA]&amp;Tbl_GEKA[Biljart],0)),"")</f>
        <v>De Middel 2 - De Middel 1- -&gt; KAPU-2</v>
      </c>
      <c r="E168" t="str" cm="1">
        <f t="array" ref="E168">_xlfn.IFNA(INDEX(Tbl_GEKA[wedstrijd],MATCH(Tbl_Namiddag[[#This Row],[Datum]]&amp;"3",Tbl_GEKA[Datum_GEKA]&amp;Tbl_GEKA[Biljart],0)),"")</f>
        <v/>
      </c>
      <c r="F168" t="str" cm="1">
        <f t="array" ref="F168">_xlfn.IFNA(INDEX(Tbl_GEKA[wedstrijd],MATCH(Tbl_Namiddag[[#This Row],[Datum]]&amp;"4",Tbl_GEKA[Datum_GEKA]&amp;Tbl_GEKA[Biljart],0)),"")</f>
        <v/>
      </c>
      <c r="G168" t="str" cm="1">
        <f t="array" ref="G168">_xlfn.IFNA(INDEX(Tbl_GEKA[wedstrijd],MATCH(Tbl_Namiddag[[#This Row],[Datum]]&amp;"5",Tbl_GEKA[Datum_GEKA]&amp;Tbl_GEKA[Biljart],0)),"")</f>
        <v/>
      </c>
    </row>
    <row r="169" spans="1:7" x14ac:dyDescent="0.25">
      <c r="A169" s="1">
        <v>46270</v>
      </c>
      <c r="B169">
        <f>WEEKDAY(Tbl_Namiddag[[#This Row],[Datum]],11)</f>
        <v>6</v>
      </c>
      <c r="C169" t="str" cm="1">
        <f t="array" ref="C169">_xlfn.IFNA(INDEX(Tbl_GEKA[wedstrijd],MATCH(Tbl_Namiddag[[#This Row],[Datum]]&amp;"1",Tbl_GEKA[Datum_GEKA]&amp;Tbl_GEKA[Biljart],0)),"")</f>
        <v/>
      </c>
      <c r="D169" t="str" cm="1">
        <f t="array" ref="D169">_xlfn.IFNA(INDEX(Tbl_GEKA[wedstrijd],MATCH(Tbl_Namiddag[[#This Row],[Datum]]&amp;"2",Tbl_GEKA[Datum_GEKA]&amp;Tbl_GEKA[Biljart],0)),"")</f>
        <v/>
      </c>
      <c r="E169" t="str" cm="1">
        <f t="array" ref="E169">_xlfn.IFNA(INDEX(Tbl_GEKA[wedstrijd],MATCH(Tbl_Namiddag[[#This Row],[Datum]]&amp;"3",Tbl_GEKA[Datum_GEKA]&amp;Tbl_GEKA[Biljart],0)),"")</f>
        <v/>
      </c>
      <c r="F169" t="str" cm="1">
        <f t="array" ref="F169">_xlfn.IFNA(INDEX(Tbl_GEKA[wedstrijd],MATCH(Tbl_Namiddag[[#This Row],[Datum]]&amp;"4",Tbl_GEKA[Datum_GEKA]&amp;Tbl_GEKA[Biljart],0)),"")</f>
        <v/>
      </c>
      <c r="G169" t="str" cm="1">
        <f t="array" ref="G169">_xlfn.IFNA(INDEX(Tbl_GEKA[wedstrijd],MATCH(Tbl_Namiddag[[#This Row],[Datum]]&amp;"5",Tbl_GEKA[Datum_GEKA]&amp;Tbl_GEKA[Biljart],0)),"")</f>
        <v/>
      </c>
    </row>
    <row r="170" spans="1:7" x14ac:dyDescent="0.25">
      <c r="A170" s="1">
        <v>46271</v>
      </c>
      <c r="B170">
        <f>WEEKDAY(Tbl_Namiddag[[#This Row],[Datum]],11)</f>
        <v>7</v>
      </c>
      <c r="C170" t="str" cm="1">
        <f t="array" ref="C170">_xlfn.IFNA(INDEX(Tbl_GEKA[wedstrijd],MATCH(Tbl_Namiddag[[#This Row],[Datum]]&amp;"1",Tbl_GEKA[Datum_GEKA]&amp;Tbl_GEKA[Biljart],0)),"")</f>
        <v/>
      </c>
      <c r="D170" t="str" cm="1">
        <f t="array" ref="D170">_xlfn.IFNA(INDEX(Tbl_GEKA[wedstrijd],MATCH(Tbl_Namiddag[[#This Row],[Datum]]&amp;"2",Tbl_GEKA[Datum_GEKA]&amp;Tbl_GEKA[Biljart],0)),"")</f>
        <v/>
      </c>
      <c r="E170" t="str" cm="1">
        <f t="array" ref="E170">_xlfn.IFNA(INDEX(Tbl_GEKA[wedstrijd],MATCH(Tbl_Namiddag[[#This Row],[Datum]]&amp;"3",Tbl_GEKA[Datum_GEKA]&amp;Tbl_GEKA[Biljart],0)),"")</f>
        <v/>
      </c>
      <c r="F170" t="str" cm="1">
        <f t="array" ref="F170">_xlfn.IFNA(INDEX(Tbl_GEKA[wedstrijd],MATCH(Tbl_Namiddag[[#This Row],[Datum]]&amp;"4",Tbl_GEKA[Datum_GEKA]&amp;Tbl_GEKA[Biljart],0)),"")</f>
        <v/>
      </c>
      <c r="G170" t="str" cm="1">
        <f t="array" ref="G170">_xlfn.IFNA(INDEX(Tbl_GEKA[wedstrijd],MATCH(Tbl_Namiddag[[#This Row],[Datum]]&amp;"5",Tbl_GEKA[Datum_GEKA]&amp;Tbl_GEKA[Biljart],0)),"")</f>
        <v/>
      </c>
    </row>
    <row r="171" spans="1:7" x14ac:dyDescent="0.25">
      <c r="A171" s="1">
        <v>46272</v>
      </c>
      <c r="B171">
        <f>WEEKDAY(Tbl_Namiddag[[#This Row],[Datum]],11)</f>
        <v>1</v>
      </c>
      <c r="C171" t="str" cm="1">
        <f t="array" ref="C171">_xlfn.IFNA(INDEX(Tbl_GEKA[wedstrijd],MATCH(Tbl_Namiddag[[#This Row],[Datum]]&amp;"1",Tbl_GEKA[Datum_GEKA]&amp;Tbl_GEKA[Biljart],0)),"")</f>
        <v/>
      </c>
      <c r="D171" t="str" cm="1">
        <f t="array" ref="D171">_xlfn.IFNA(INDEX(Tbl_GEKA[wedstrijd],MATCH(Tbl_Namiddag[[#This Row],[Datum]]&amp;"2",Tbl_GEKA[Datum_GEKA]&amp;Tbl_GEKA[Biljart],0)),"")</f>
        <v/>
      </c>
      <c r="E171" t="str" cm="1">
        <f t="array" ref="E171">_xlfn.IFNA(INDEX(Tbl_GEKA[wedstrijd],MATCH(Tbl_Namiddag[[#This Row],[Datum]]&amp;"3",Tbl_GEKA[Datum_GEKA]&amp;Tbl_GEKA[Biljart],0)),"")</f>
        <v/>
      </c>
      <c r="F171" t="str" cm="1">
        <f t="array" ref="F171">_xlfn.IFNA(INDEX(Tbl_GEKA[wedstrijd],MATCH(Tbl_Namiddag[[#This Row],[Datum]]&amp;"4",Tbl_GEKA[Datum_GEKA]&amp;Tbl_GEKA[Biljart],0)),"")</f>
        <v/>
      </c>
      <c r="G171" t="str" cm="1">
        <f t="array" ref="G171">_xlfn.IFNA(INDEX(Tbl_GEKA[wedstrijd],MATCH(Tbl_Namiddag[[#This Row],[Datum]]&amp;"5",Tbl_GEKA[Datum_GEKA]&amp;Tbl_GEKA[Biljart],0)),"")</f>
        <v/>
      </c>
    </row>
    <row r="172" spans="1:7" x14ac:dyDescent="0.25">
      <c r="A172" s="1">
        <v>46273</v>
      </c>
      <c r="B172">
        <f>WEEKDAY(Tbl_Namiddag[[#This Row],[Datum]],11)</f>
        <v>2</v>
      </c>
      <c r="C172" t="str" cm="1">
        <f t="array" ref="C172">_xlfn.IFNA(INDEX(Tbl_GEKA[wedstrijd],MATCH(Tbl_Namiddag[[#This Row],[Datum]]&amp;"1",Tbl_GEKA[Datum_GEKA]&amp;Tbl_GEKA[Biljart],0)),"")</f>
        <v/>
      </c>
      <c r="D172" t="str" cm="1">
        <f t="array" ref="D172">_xlfn.IFNA(INDEX(Tbl_GEKA[wedstrijd],MATCH(Tbl_Namiddag[[#This Row],[Datum]]&amp;"2",Tbl_GEKA[Datum_GEKA]&amp;Tbl_GEKA[Biljart],0)),"")</f>
        <v/>
      </c>
      <c r="E172" t="str" cm="1">
        <f t="array" ref="E172">_xlfn.IFNA(INDEX(Tbl_GEKA[wedstrijd],MATCH(Tbl_Namiddag[[#This Row],[Datum]]&amp;"3",Tbl_GEKA[Datum_GEKA]&amp;Tbl_GEKA[Biljart],0)),"")</f>
        <v/>
      </c>
      <c r="F172" t="str" cm="1">
        <f t="array" ref="F172">_xlfn.IFNA(INDEX(Tbl_GEKA[wedstrijd],MATCH(Tbl_Namiddag[[#This Row],[Datum]]&amp;"4",Tbl_GEKA[Datum_GEKA]&amp;Tbl_GEKA[Biljart],0)),"")</f>
        <v/>
      </c>
      <c r="G172" t="str" cm="1">
        <f t="array" ref="G172">_xlfn.IFNA(INDEX(Tbl_GEKA[wedstrijd],MATCH(Tbl_Namiddag[[#This Row],[Datum]]&amp;"5",Tbl_GEKA[Datum_GEKA]&amp;Tbl_GEKA[Biljart],0)),"")</f>
        <v/>
      </c>
    </row>
    <row r="173" spans="1:7" x14ac:dyDescent="0.25">
      <c r="A173" s="1">
        <v>46274</v>
      </c>
      <c r="B173">
        <f>WEEKDAY(Tbl_Namiddag[[#This Row],[Datum]],11)</f>
        <v>3</v>
      </c>
      <c r="C173" t="str" cm="1">
        <f t="array" ref="C173">_xlfn.IFNA(INDEX(Tbl_GEKA[wedstrijd],MATCH(Tbl_Namiddag[[#This Row],[Datum]]&amp;"1",Tbl_GEKA[Datum_GEKA]&amp;Tbl_GEKA[Biljart],0)),"")</f>
        <v/>
      </c>
      <c r="D173" t="str" cm="1">
        <f t="array" ref="D173">_xlfn.IFNA(INDEX(Tbl_GEKA[wedstrijd],MATCH(Tbl_Namiddag[[#This Row],[Datum]]&amp;"2",Tbl_GEKA[Datum_GEKA]&amp;Tbl_GEKA[Biljart],0)),"")</f>
        <v/>
      </c>
      <c r="E173" t="str" cm="1">
        <f t="array" ref="E173">_xlfn.IFNA(INDEX(Tbl_GEKA[wedstrijd],MATCH(Tbl_Namiddag[[#This Row],[Datum]]&amp;"3",Tbl_GEKA[Datum_GEKA]&amp;Tbl_GEKA[Biljart],0)),"")</f>
        <v/>
      </c>
      <c r="F173" t="str" cm="1">
        <f t="array" ref="F173">_xlfn.IFNA(INDEX(Tbl_GEKA[wedstrijd],MATCH(Tbl_Namiddag[[#This Row],[Datum]]&amp;"4",Tbl_GEKA[Datum_GEKA]&amp;Tbl_GEKA[Biljart],0)),"")</f>
        <v/>
      </c>
      <c r="G173" t="str" cm="1">
        <f t="array" ref="G173">_xlfn.IFNA(INDEX(Tbl_GEKA[wedstrijd],MATCH(Tbl_Namiddag[[#This Row],[Datum]]&amp;"5",Tbl_GEKA[Datum_GEKA]&amp;Tbl_GEKA[Biljart],0)),"")</f>
        <v/>
      </c>
    </row>
    <row r="174" spans="1:7" x14ac:dyDescent="0.25">
      <c r="A174" s="1">
        <v>46275</v>
      </c>
      <c r="B174">
        <f>WEEKDAY(Tbl_Namiddag[[#This Row],[Datum]],11)</f>
        <v>4</v>
      </c>
      <c r="C174" t="str" cm="1">
        <f t="array" ref="C174">_xlfn.IFNA(INDEX(Tbl_GEKA[wedstrijd],MATCH(Tbl_Namiddag[[#This Row],[Datum]]&amp;"1",Tbl_GEKA[Datum_GEKA]&amp;Tbl_GEKA[Biljart],0)),"")</f>
        <v xml:space="preserve">G E K A  - - -&gt; </v>
      </c>
      <c r="D174" t="str" cm="1">
        <f t="array" ref="D174">_xlfn.IFNA(INDEX(Tbl_GEKA[wedstrijd],MATCH(Tbl_Namiddag[[#This Row],[Datum]]&amp;"2",Tbl_GEKA[Datum_GEKA]&amp;Tbl_GEKA[Biljart],0)),"")</f>
        <v xml:space="preserve">G E K A  - - -&gt; </v>
      </c>
      <c r="E174" t="str" cm="1">
        <f t="array" ref="E174">_xlfn.IFNA(INDEX(Tbl_GEKA[wedstrijd],MATCH(Tbl_Namiddag[[#This Row],[Datum]]&amp;"3",Tbl_GEKA[Datum_GEKA]&amp;Tbl_GEKA[Biljart],0)),"")</f>
        <v xml:space="preserve">G E K A  - - -&gt; </v>
      </c>
      <c r="F174" t="str" cm="1">
        <f t="array" ref="F174">_xlfn.IFNA(INDEX(Tbl_GEKA[wedstrijd],MATCH(Tbl_Namiddag[[#This Row],[Datum]]&amp;"4",Tbl_GEKA[Datum_GEKA]&amp;Tbl_GEKA[Biljart],0)),"")</f>
        <v xml:space="preserve">G E K A  - - -&gt; </v>
      </c>
      <c r="G174" t="str" cm="1">
        <f t="array" ref="G174">_xlfn.IFNA(INDEX(Tbl_GEKA[wedstrijd],MATCH(Tbl_Namiddag[[#This Row],[Datum]]&amp;"5",Tbl_GEKA[Datum_GEKA]&amp;Tbl_GEKA[Biljart],0)),"")</f>
        <v xml:space="preserve">G E K A  - - -&gt; </v>
      </c>
    </row>
    <row r="175" spans="1:7" x14ac:dyDescent="0.25">
      <c r="A175" s="1">
        <v>46276</v>
      </c>
      <c r="B175">
        <f>WEEKDAY(Tbl_Namiddag[[#This Row],[Datum]],11)</f>
        <v>5</v>
      </c>
      <c r="C175" t="str" cm="1">
        <f t="array" ref="C175">_xlfn.IFNA(INDEX(Tbl_GEKA[wedstrijd],MATCH(Tbl_Namiddag[[#This Row],[Datum]]&amp;"1",Tbl_GEKA[Datum_GEKA]&amp;Tbl_GEKA[Biljart],0)),"")</f>
        <v/>
      </c>
      <c r="D175" t="str" cm="1">
        <f t="array" ref="D175">_xlfn.IFNA(INDEX(Tbl_GEKA[wedstrijd],MATCH(Tbl_Namiddag[[#This Row],[Datum]]&amp;"2",Tbl_GEKA[Datum_GEKA]&amp;Tbl_GEKA[Biljart],0)),"")</f>
        <v/>
      </c>
      <c r="E175" t="str" cm="1">
        <f t="array" ref="E175">_xlfn.IFNA(INDEX(Tbl_GEKA[wedstrijd],MATCH(Tbl_Namiddag[[#This Row],[Datum]]&amp;"3",Tbl_GEKA[Datum_GEKA]&amp;Tbl_GEKA[Biljart],0)),"")</f>
        <v xml:space="preserve">Les  -  - - Privé- -&gt; </v>
      </c>
      <c r="F175" t="str" cm="1">
        <f t="array" ref="F175">_xlfn.IFNA(INDEX(Tbl_GEKA[wedstrijd],MATCH(Tbl_Namiddag[[#This Row],[Datum]]&amp;"4",Tbl_GEKA[Datum_GEKA]&amp;Tbl_GEKA[Biljart],0)),"")</f>
        <v xml:space="preserve">Les  -  - - Privé- -&gt; </v>
      </c>
      <c r="G175" t="str" cm="1">
        <f t="array" ref="G175">_xlfn.IFNA(INDEX(Tbl_GEKA[wedstrijd],MATCH(Tbl_Namiddag[[#This Row],[Datum]]&amp;"5",Tbl_GEKA[Datum_GEKA]&amp;Tbl_GEKA[Biljart],0)),"")</f>
        <v xml:space="preserve">Les  -  - - Privé- -&gt; </v>
      </c>
    </row>
    <row r="176" spans="1:7" x14ac:dyDescent="0.25">
      <c r="A176" s="1">
        <v>46277</v>
      </c>
      <c r="B176">
        <f>WEEKDAY(Tbl_Namiddag[[#This Row],[Datum]],11)</f>
        <v>6</v>
      </c>
      <c r="C176" t="str" cm="1">
        <f t="array" ref="C176">_xlfn.IFNA(INDEX(Tbl_GEKA[wedstrijd],MATCH(Tbl_Namiddag[[#This Row],[Datum]]&amp;"1",Tbl_GEKA[Datum_GEKA]&amp;Tbl_GEKA[Biljart],0)),"")</f>
        <v/>
      </c>
      <c r="D176" t="str" cm="1">
        <f t="array" ref="D176">_xlfn.IFNA(INDEX(Tbl_GEKA[wedstrijd],MATCH(Tbl_Namiddag[[#This Row],[Datum]]&amp;"2",Tbl_GEKA[Datum_GEKA]&amp;Tbl_GEKA[Biljart],0)),"")</f>
        <v/>
      </c>
      <c r="E176" t="str" cm="1">
        <f t="array" ref="E176">_xlfn.IFNA(INDEX(Tbl_GEKA[wedstrijd],MATCH(Tbl_Namiddag[[#This Row],[Datum]]&amp;"3",Tbl_GEKA[Datum_GEKA]&amp;Tbl_GEKA[Biljart],0)),"")</f>
        <v/>
      </c>
      <c r="F176" t="str" cm="1">
        <f t="array" ref="F176">_xlfn.IFNA(INDEX(Tbl_GEKA[wedstrijd],MATCH(Tbl_Namiddag[[#This Row],[Datum]]&amp;"4",Tbl_GEKA[Datum_GEKA]&amp;Tbl_GEKA[Biljart],0)),"")</f>
        <v/>
      </c>
      <c r="G176" t="str" cm="1">
        <f t="array" ref="G176">_xlfn.IFNA(INDEX(Tbl_GEKA[wedstrijd],MATCH(Tbl_Namiddag[[#This Row],[Datum]]&amp;"5",Tbl_GEKA[Datum_GEKA]&amp;Tbl_GEKA[Biljart],0)),"")</f>
        <v/>
      </c>
    </row>
    <row r="177" spans="1:7" x14ac:dyDescent="0.25">
      <c r="A177" s="1">
        <v>46278</v>
      </c>
      <c r="B177">
        <f>WEEKDAY(Tbl_Namiddag[[#This Row],[Datum]],11)</f>
        <v>7</v>
      </c>
      <c r="C177" t="str" cm="1">
        <f t="array" ref="C177">_xlfn.IFNA(INDEX(Tbl_GEKA[wedstrijd],MATCH(Tbl_Namiddag[[#This Row],[Datum]]&amp;"1",Tbl_GEKA[Datum_GEKA]&amp;Tbl_GEKA[Biljart],0)),"")</f>
        <v/>
      </c>
      <c r="D177" t="str" cm="1">
        <f t="array" ref="D177">_xlfn.IFNA(INDEX(Tbl_GEKA[wedstrijd],MATCH(Tbl_Namiddag[[#This Row],[Datum]]&amp;"2",Tbl_GEKA[Datum_GEKA]&amp;Tbl_GEKA[Biljart],0)),"")</f>
        <v/>
      </c>
      <c r="E177" t="str" cm="1">
        <f t="array" ref="E177">_xlfn.IFNA(INDEX(Tbl_GEKA[wedstrijd],MATCH(Tbl_Namiddag[[#This Row],[Datum]]&amp;"3",Tbl_GEKA[Datum_GEKA]&amp;Tbl_GEKA[Biljart],0)),"")</f>
        <v/>
      </c>
      <c r="F177" t="str" cm="1">
        <f t="array" ref="F177">_xlfn.IFNA(INDEX(Tbl_GEKA[wedstrijd],MATCH(Tbl_Namiddag[[#This Row],[Datum]]&amp;"4",Tbl_GEKA[Datum_GEKA]&amp;Tbl_GEKA[Biljart],0)),"")</f>
        <v/>
      </c>
      <c r="G177" t="str" cm="1">
        <f t="array" ref="G177">_xlfn.IFNA(INDEX(Tbl_GEKA[wedstrijd],MATCH(Tbl_Namiddag[[#This Row],[Datum]]&amp;"5",Tbl_GEKA[Datum_GEKA]&amp;Tbl_GEKA[Biljart],0)),"")</f>
        <v/>
      </c>
    </row>
    <row r="178" spans="1:7" x14ac:dyDescent="0.25">
      <c r="A178" s="1">
        <v>46279</v>
      </c>
      <c r="B178">
        <f>WEEKDAY(Tbl_Namiddag[[#This Row],[Datum]],11)</f>
        <v>1</v>
      </c>
      <c r="C178" t="str" cm="1">
        <f t="array" ref="C178">_xlfn.IFNA(INDEX(Tbl_GEKA[wedstrijd],MATCH(Tbl_Namiddag[[#This Row],[Datum]]&amp;"1",Tbl_GEKA[Datum_GEKA]&amp;Tbl_GEKA[Biljart],0)),"")</f>
        <v/>
      </c>
      <c r="D178" t="str" cm="1">
        <f t="array" ref="D178">_xlfn.IFNA(INDEX(Tbl_GEKA[wedstrijd],MATCH(Tbl_Namiddag[[#This Row],[Datum]]&amp;"2",Tbl_GEKA[Datum_GEKA]&amp;Tbl_GEKA[Biljart],0)),"")</f>
        <v/>
      </c>
      <c r="E178" t="str" cm="1">
        <f t="array" ref="E178">_xlfn.IFNA(INDEX(Tbl_GEKA[wedstrijd],MATCH(Tbl_Namiddag[[#This Row],[Datum]]&amp;"3",Tbl_GEKA[Datum_GEKA]&amp;Tbl_GEKA[Biljart],0)),"")</f>
        <v/>
      </c>
      <c r="F178" t="str" cm="1">
        <f t="array" ref="F178">_xlfn.IFNA(INDEX(Tbl_GEKA[wedstrijd],MATCH(Tbl_Namiddag[[#This Row],[Datum]]&amp;"4",Tbl_GEKA[Datum_GEKA]&amp;Tbl_GEKA[Biljart],0)),"")</f>
        <v/>
      </c>
      <c r="G178" t="str" cm="1">
        <f t="array" ref="G178">_xlfn.IFNA(INDEX(Tbl_GEKA[wedstrijd],MATCH(Tbl_Namiddag[[#This Row],[Datum]]&amp;"5",Tbl_GEKA[Datum_GEKA]&amp;Tbl_GEKA[Biljart],0)),"")</f>
        <v/>
      </c>
    </row>
    <row r="179" spans="1:7" x14ac:dyDescent="0.25">
      <c r="A179" s="1">
        <v>46280</v>
      </c>
      <c r="B179">
        <f>WEEKDAY(Tbl_Namiddag[[#This Row],[Datum]],11)</f>
        <v>2</v>
      </c>
      <c r="C179" t="str" cm="1">
        <f t="array" ref="C179">_xlfn.IFNA(INDEX(Tbl_GEKA[wedstrijd],MATCH(Tbl_Namiddag[[#This Row],[Datum]]&amp;"1",Tbl_GEKA[Datum_GEKA]&amp;Tbl_GEKA[Biljart],0)),"")</f>
        <v>Wildert 2 - Horendonk - -&gt; GSE</v>
      </c>
      <c r="D179" t="str" cm="1">
        <f t="array" ref="D179">_xlfn.IFNA(INDEX(Tbl_GEKA[wedstrijd],MATCH(Tbl_Namiddag[[#This Row],[Datum]]&amp;"2",Tbl_GEKA[Datum_GEKA]&amp;Tbl_GEKA[Biljart],0)),"")</f>
        <v>Wildert 2 - Horendonk - -&gt; GSE</v>
      </c>
      <c r="E179" t="str" cm="1">
        <f t="array" ref="E179">_xlfn.IFNA(INDEX(Tbl_GEKA[wedstrijd],MATCH(Tbl_Namiddag[[#This Row],[Datum]]&amp;"3",Tbl_GEKA[Datum_GEKA]&amp;Tbl_GEKA[Biljart],0)),"")</f>
        <v/>
      </c>
      <c r="F179" t="str" cm="1">
        <f t="array" ref="F179">_xlfn.IFNA(INDEX(Tbl_GEKA[wedstrijd],MATCH(Tbl_Namiddag[[#This Row],[Datum]]&amp;"4",Tbl_GEKA[Datum_GEKA]&amp;Tbl_GEKA[Biljart],0)),"")</f>
        <v/>
      </c>
      <c r="G179" t="str" cm="1">
        <f t="array" ref="G179">_xlfn.IFNA(INDEX(Tbl_GEKA[wedstrijd],MATCH(Tbl_Namiddag[[#This Row],[Datum]]&amp;"5",Tbl_GEKA[Datum_GEKA]&amp;Tbl_GEKA[Biljart],0)),"")</f>
        <v/>
      </c>
    </row>
    <row r="180" spans="1:7" x14ac:dyDescent="0.25">
      <c r="A180" s="1">
        <v>46281</v>
      </c>
      <c r="B180">
        <f>WEEKDAY(Tbl_Namiddag[[#This Row],[Datum]],11)</f>
        <v>3</v>
      </c>
      <c r="C180" t="str" cm="1">
        <f t="array" ref="C180">_xlfn.IFNA(INDEX(Tbl_GEKA[wedstrijd],MATCH(Tbl_Namiddag[[#This Row],[Datum]]&amp;"1",Tbl_GEKA[Datum_GEKA]&amp;Tbl_GEKA[Biljart],0)),"")</f>
        <v/>
      </c>
      <c r="D180" t="str" cm="1">
        <f t="array" ref="D180">_xlfn.IFNA(INDEX(Tbl_GEKA[wedstrijd],MATCH(Tbl_Namiddag[[#This Row],[Datum]]&amp;"2",Tbl_GEKA[Datum_GEKA]&amp;Tbl_GEKA[Biljart],0)),"")</f>
        <v/>
      </c>
      <c r="E180" t="str" cm="1">
        <f t="array" ref="E180">_xlfn.IFNA(INDEX(Tbl_GEKA[wedstrijd],MATCH(Tbl_Namiddag[[#This Row],[Datum]]&amp;"3",Tbl_GEKA[Datum_GEKA]&amp;Tbl_GEKA[Biljart],0)),"")</f>
        <v/>
      </c>
      <c r="F180" t="str" cm="1">
        <f t="array" ref="F180">_xlfn.IFNA(INDEX(Tbl_GEKA[wedstrijd],MATCH(Tbl_Namiddag[[#This Row],[Datum]]&amp;"4",Tbl_GEKA[Datum_GEKA]&amp;Tbl_GEKA[Biljart],0)),"")</f>
        <v/>
      </c>
      <c r="G180" t="str" cm="1">
        <f t="array" ref="G180">_xlfn.IFNA(INDEX(Tbl_GEKA[wedstrijd],MATCH(Tbl_Namiddag[[#This Row],[Datum]]&amp;"5",Tbl_GEKA[Datum_GEKA]&amp;Tbl_GEKA[Biljart],0)),"")</f>
        <v/>
      </c>
    </row>
    <row r="181" spans="1:7" x14ac:dyDescent="0.25">
      <c r="A181" s="1">
        <v>46282</v>
      </c>
      <c r="B181">
        <f>WEEKDAY(Tbl_Namiddag[[#This Row],[Datum]],11)</f>
        <v>4</v>
      </c>
      <c r="C181" t="str" cm="1">
        <f t="array" ref="C181">_xlfn.IFNA(INDEX(Tbl_GEKA[wedstrijd],MATCH(Tbl_Namiddag[[#This Row],[Datum]]&amp;"1",Tbl_GEKA[Datum_GEKA]&amp;Tbl_GEKA[Biljart],0)),"")</f>
        <v xml:space="preserve">G E K A  - - -&gt; </v>
      </c>
      <c r="D181" t="str" cm="1">
        <f t="array" ref="D181">_xlfn.IFNA(INDEX(Tbl_GEKA[wedstrijd],MATCH(Tbl_Namiddag[[#This Row],[Datum]]&amp;"2",Tbl_GEKA[Datum_GEKA]&amp;Tbl_GEKA[Biljart],0)),"")</f>
        <v xml:space="preserve">G E K A  - - -&gt; </v>
      </c>
      <c r="E181" t="str" cm="1">
        <f t="array" ref="E181">_xlfn.IFNA(INDEX(Tbl_GEKA[wedstrijd],MATCH(Tbl_Namiddag[[#This Row],[Datum]]&amp;"3",Tbl_GEKA[Datum_GEKA]&amp;Tbl_GEKA[Biljart],0)),"")</f>
        <v xml:space="preserve">G E K A  - - -&gt; </v>
      </c>
      <c r="F181" t="str" cm="1">
        <f t="array" ref="F181">_xlfn.IFNA(INDEX(Tbl_GEKA[wedstrijd],MATCH(Tbl_Namiddag[[#This Row],[Datum]]&amp;"4",Tbl_GEKA[Datum_GEKA]&amp;Tbl_GEKA[Biljart],0)),"")</f>
        <v xml:space="preserve">G E K A  - - -&gt; </v>
      </c>
      <c r="G181" t="str" cm="1">
        <f t="array" ref="G181">_xlfn.IFNA(INDEX(Tbl_GEKA[wedstrijd],MATCH(Tbl_Namiddag[[#This Row],[Datum]]&amp;"5",Tbl_GEKA[Datum_GEKA]&amp;Tbl_GEKA[Biljart],0)),"")</f>
        <v xml:space="preserve">G E K A  - - -&gt; </v>
      </c>
    </row>
    <row r="182" spans="1:7" x14ac:dyDescent="0.25">
      <c r="A182" s="1">
        <v>46283</v>
      </c>
      <c r="B182">
        <f>WEEKDAY(Tbl_Namiddag[[#This Row],[Datum]],11)</f>
        <v>5</v>
      </c>
      <c r="C182" t="str" cm="1">
        <f t="array" ref="C182">_xlfn.IFNA(INDEX(Tbl_GEKA[wedstrijd],MATCH(Tbl_Namiddag[[#This Row],[Datum]]&amp;"1",Tbl_GEKA[Datum_GEKA]&amp;Tbl_GEKA[Biljart],0)),"")</f>
        <v/>
      </c>
      <c r="D182" t="str" cm="1">
        <f t="array" ref="D182">_xlfn.IFNA(INDEX(Tbl_GEKA[wedstrijd],MATCH(Tbl_Namiddag[[#This Row],[Datum]]&amp;"2",Tbl_GEKA[Datum_GEKA]&amp;Tbl_GEKA[Biljart],0)),"")</f>
        <v/>
      </c>
      <c r="E182" t="str" cm="1">
        <f t="array" ref="E182">_xlfn.IFNA(INDEX(Tbl_GEKA[wedstrijd],MATCH(Tbl_Namiddag[[#This Row],[Datum]]&amp;"3",Tbl_GEKA[Datum_GEKA]&amp;Tbl_GEKA[Biljart],0)),"")</f>
        <v/>
      </c>
      <c r="F182" t="str" cm="1">
        <f t="array" ref="F182">_xlfn.IFNA(INDEX(Tbl_GEKA[wedstrijd],MATCH(Tbl_Namiddag[[#This Row],[Datum]]&amp;"4",Tbl_GEKA[Datum_GEKA]&amp;Tbl_GEKA[Biljart],0)),"")</f>
        <v/>
      </c>
      <c r="G182" t="str" cm="1">
        <f t="array" ref="G182">_xlfn.IFNA(INDEX(Tbl_GEKA[wedstrijd],MATCH(Tbl_Namiddag[[#This Row],[Datum]]&amp;"5",Tbl_GEKA[Datum_GEKA]&amp;Tbl_GEKA[Biljart],0)),"")</f>
        <v/>
      </c>
    </row>
    <row r="183" spans="1:7" x14ac:dyDescent="0.25">
      <c r="A183" s="1">
        <v>46284</v>
      </c>
      <c r="B183">
        <f>WEEKDAY(Tbl_Namiddag[[#This Row],[Datum]],11)</f>
        <v>6</v>
      </c>
      <c r="C183" t="str" cm="1">
        <f t="array" ref="C183">_xlfn.IFNA(INDEX(Tbl_GEKA[wedstrijd],MATCH(Tbl_Namiddag[[#This Row],[Datum]]&amp;"1",Tbl_GEKA[Datum_GEKA]&amp;Tbl_GEKA[Biljart],0)),"")</f>
        <v/>
      </c>
      <c r="D183" t="str" cm="1">
        <f t="array" ref="D183">_xlfn.IFNA(INDEX(Tbl_GEKA[wedstrijd],MATCH(Tbl_Namiddag[[#This Row],[Datum]]&amp;"2",Tbl_GEKA[Datum_GEKA]&amp;Tbl_GEKA[Biljart],0)),"")</f>
        <v/>
      </c>
      <c r="E183" t="str" cm="1">
        <f t="array" ref="E183">_xlfn.IFNA(INDEX(Tbl_GEKA[wedstrijd],MATCH(Tbl_Namiddag[[#This Row],[Datum]]&amp;"3",Tbl_GEKA[Datum_GEKA]&amp;Tbl_GEKA[Biljart],0)),"")</f>
        <v/>
      </c>
      <c r="F183" t="str" cm="1">
        <f t="array" ref="F183">_xlfn.IFNA(INDEX(Tbl_GEKA[wedstrijd],MATCH(Tbl_Namiddag[[#This Row],[Datum]]&amp;"4",Tbl_GEKA[Datum_GEKA]&amp;Tbl_GEKA[Biljart],0)),"")</f>
        <v/>
      </c>
      <c r="G183" t="str" cm="1">
        <f t="array" ref="G183">_xlfn.IFNA(INDEX(Tbl_GEKA[wedstrijd],MATCH(Tbl_Namiddag[[#This Row],[Datum]]&amp;"5",Tbl_GEKA[Datum_GEKA]&amp;Tbl_GEKA[Biljart],0)),"")</f>
        <v/>
      </c>
    </row>
    <row r="184" spans="1:7" x14ac:dyDescent="0.25">
      <c r="A184" s="1">
        <v>46285</v>
      </c>
      <c r="B184">
        <f>WEEKDAY(Tbl_Namiddag[[#This Row],[Datum]],11)</f>
        <v>7</v>
      </c>
      <c r="C184" t="str" cm="1">
        <f t="array" ref="C184">_xlfn.IFNA(INDEX(Tbl_GEKA[wedstrijd],MATCH(Tbl_Namiddag[[#This Row],[Datum]]&amp;"1",Tbl_GEKA[Datum_GEKA]&amp;Tbl_GEKA[Biljart],0)),"")</f>
        <v/>
      </c>
      <c r="D184" t="str" cm="1">
        <f t="array" ref="D184">_xlfn.IFNA(INDEX(Tbl_GEKA[wedstrijd],MATCH(Tbl_Namiddag[[#This Row],[Datum]]&amp;"2",Tbl_GEKA[Datum_GEKA]&amp;Tbl_GEKA[Biljart],0)),"")</f>
        <v/>
      </c>
      <c r="E184" t="str" cm="1">
        <f t="array" ref="E184">_xlfn.IFNA(INDEX(Tbl_GEKA[wedstrijd],MATCH(Tbl_Namiddag[[#This Row],[Datum]]&amp;"3",Tbl_GEKA[Datum_GEKA]&amp;Tbl_GEKA[Biljart],0)),"")</f>
        <v xml:space="preserve">BUYDENS Peter - DECKX G - VAN HOOF R- -&gt; </v>
      </c>
      <c r="F184" t="str" cm="1">
        <f t="array" ref="F184">_xlfn.IFNA(INDEX(Tbl_GEKA[wedstrijd],MATCH(Tbl_Namiddag[[#This Row],[Datum]]&amp;"4",Tbl_GEKA[Datum_GEKA]&amp;Tbl_GEKA[Biljart],0)),"")</f>
        <v/>
      </c>
      <c r="G184" t="str" cm="1">
        <f t="array" ref="G184">_xlfn.IFNA(INDEX(Tbl_GEKA[wedstrijd],MATCH(Tbl_Namiddag[[#This Row],[Datum]]&amp;"5",Tbl_GEKA[Datum_GEKA]&amp;Tbl_GEKA[Biljart],0)),"")</f>
        <v xml:space="preserve">STAAL Marc - DECKX G - VAN HOOF R- -&gt; </v>
      </c>
    </row>
    <row r="185" spans="1:7" x14ac:dyDescent="0.25">
      <c r="A185" s="1">
        <v>46286</v>
      </c>
      <c r="B185">
        <f>WEEKDAY(Tbl_Namiddag[[#This Row],[Datum]],11)</f>
        <v>1</v>
      </c>
      <c r="C185" t="str" cm="1">
        <f t="array" ref="C185">_xlfn.IFNA(INDEX(Tbl_GEKA[wedstrijd],MATCH(Tbl_Namiddag[[#This Row],[Datum]]&amp;"1",Tbl_GEKA[Datum_GEKA]&amp;Tbl_GEKA[Biljart],0)),"")</f>
        <v/>
      </c>
      <c r="D185" t="str" cm="1">
        <f t="array" ref="D185">_xlfn.IFNA(INDEX(Tbl_GEKA[wedstrijd],MATCH(Tbl_Namiddag[[#This Row],[Datum]]&amp;"2",Tbl_GEKA[Datum_GEKA]&amp;Tbl_GEKA[Biljart],0)),"")</f>
        <v/>
      </c>
      <c r="E185" t="str" cm="1">
        <f t="array" ref="E185">_xlfn.IFNA(INDEX(Tbl_GEKA[wedstrijd],MATCH(Tbl_Namiddag[[#This Row],[Datum]]&amp;"3",Tbl_GEKA[Datum_GEKA]&amp;Tbl_GEKA[Biljart],0)),"")</f>
        <v/>
      </c>
      <c r="F185" t="str" cm="1">
        <f t="array" ref="F185">_xlfn.IFNA(INDEX(Tbl_GEKA[wedstrijd],MATCH(Tbl_Namiddag[[#This Row],[Datum]]&amp;"4",Tbl_GEKA[Datum_GEKA]&amp;Tbl_GEKA[Biljart],0)),"")</f>
        <v/>
      </c>
      <c r="G185" t="str" cm="1">
        <f t="array" ref="G185">_xlfn.IFNA(INDEX(Tbl_GEKA[wedstrijd],MATCH(Tbl_Namiddag[[#This Row],[Datum]]&amp;"5",Tbl_GEKA[Datum_GEKA]&amp;Tbl_GEKA[Biljart],0)),"")</f>
        <v/>
      </c>
    </row>
    <row r="186" spans="1:7" x14ac:dyDescent="0.25">
      <c r="A186" s="1">
        <v>46287</v>
      </c>
      <c r="B186">
        <f>WEEKDAY(Tbl_Namiddag[[#This Row],[Datum]],11)</f>
        <v>2</v>
      </c>
      <c r="C186" t="str" cm="1">
        <f t="array" ref="C186">_xlfn.IFNA(INDEX(Tbl_GEKA[wedstrijd],MATCH(Tbl_Namiddag[[#This Row],[Datum]]&amp;"1",Tbl_GEKA[Datum_GEKA]&amp;Tbl_GEKA[Biljart],0)),"")</f>
        <v xml:space="preserve"> Wildert 2 - Nispen - -&gt; B/N</v>
      </c>
      <c r="D186" t="str" cm="1">
        <f t="array" ref="D186">_xlfn.IFNA(INDEX(Tbl_GEKA[wedstrijd],MATCH(Tbl_Namiddag[[#This Row],[Datum]]&amp;"2",Tbl_GEKA[Datum_GEKA]&amp;Tbl_GEKA[Biljart],0)),"")</f>
        <v xml:space="preserve"> Wildert 2 - Nispen - -&gt; B/N</v>
      </c>
      <c r="E186" t="str" cm="1">
        <f t="array" ref="E186">_xlfn.IFNA(INDEX(Tbl_GEKA[wedstrijd],MATCH(Tbl_Namiddag[[#This Row],[Datum]]&amp;"3",Tbl_GEKA[Datum_GEKA]&amp;Tbl_GEKA[Biljart],0)),"")</f>
        <v/>
      </c>
      <c r="F186" t="str" cm="1">
        <f t="array" ref="F186">_xlfn.IFNA(INDEX(Tbl_GEKA[wedstrijd],MATCH(Tbl_Namiddag[[#This Row],[Datum]]&amp;"4",Tbl_GEKA[Datum_GEKA]&amp;Tbl_GEKA[Biljart],0)),"")</f>
        <v/>
      </c>
      <c r="G186" t="str" cm="1">
        <f t="array" ref="G186">_xlfn.IFNA(INDEX(Tbl_GEKA[wedstrijd],MATCH(Tbl_Namiddag[[#This Row],[Datum]]&amp;"5",Tbl_GEKA[Datum_GEKA]&amp;Tbl_GEKA[Biljart],0)),"")</f>
        <v/>
      </c>
    </row>
    <row r="187" spans="1:7" x14ac:dyDescent="0.25">
      <c r="A187" s="1">
        <v>46288</v>
      </c>
      <c r="B187">
        <f>WEEKDAY(Tbl_Namiddag[[#This Row],[Datum]],11)</f>
        <v>3</v>
      </c>
      <c r="C187" t="str" cm="1">
        <f t="array" ref="C187">_xlfn.IFNA(INDEX(Tbl_GEKA[wedstrijd],MATCH(Tbl_Namiddag[[#This Row],[Datum]]&amp;"1",Tbl_GEKA[Datum_GEKA]&amp;Tbl_GEKA[Biljart],0)),"")</f>
        <v/>
      </c>
      <c r="D187" t="str" cm="1">
        <f t="array" ref="D187">_xlfn.IFNA(INDEX(Tbl_GEKA[wedstrijd],MATCH(Tbl_Namiddag[[#This Row],[Datum]]&amp;"2",Tbl_GEKA[Datum_GEKA]&amp;Tbl_GEKA[Biljart],0)),"")</f>
        <v/>
      </c>
      <c r="E187" t="str" cm="1">
        <f t="array" ref="E187">_xlfn.IFNA(INDEX(Tbl_GEKA[wedstrijd],MATCH(Tbl_Namiddag[[#This Row],[Datum]]&amp;"3",Tbl_GEKA[Datum_GEKA]&amp;Tbl_GEKA[Biljart],0)),"")</f>
        <v/>
      </c>
      <c r="F187" t="str" cm="1">
        <f t="array" ref="F187">_xlfn.IFNA(INDEX(Tbl_GEKA[wedstrijd],MATCH(Tbl_Namiddag[[#This Row],[Datum]]&amp;"4",Tbl_GEKA[Datum_GEKA]&amp;Tbl_GEKA[Biljart],0)),"")</f>
        <v/>
      </c>
      <c r="G187" t="str" cm="1">
        <f t="array" ref="G187">_xlfn.IFNA(INDEX(Tbl_GEKA[wedstrijd],MATCH(Tbl_Namiddag[[#This Row],[Datum]]&amp;"5",Tbl_GEKA[Datum_GEKA]&amp;Tbl_GEKA[Biljart],0)),"")</f>
        <v/>
      </c>
    </row>
    <row r="188" spans="1:7" x14ac:dyDescent="0.25">
      <c r="A188" s="1">
        <v>46289</v>
      </c>
      <c r="B188">
        <f>WEEKDAY(Tbl_Namiddag[[#This Row],[Datum]],11)</f>
        <v>4</v>
      </c>
      <c r="C188" t="str" cm="1">
        <f t="array" ref="C188">_xlfn.IFNA(INDEX(Tbl_GEKA[wedstrijd],MATCH(Tbl_Namiddag[[#This Row],[Datum]]&amp;"1",Tbl_GEKA[Datum_GEKA]&amp;Tbl_GEKA[Biljart],0)),"")</f>
        <v xml:space="preserve">G E K A  - - -&gt; </v>
      </c>
      <c r="D188" t="str" cm="1">
        <f t="array" ref="D188">_xlfn.IFNA(INDEX(Tbl_GEKA[wedstrijd],MATCH(Tbl_Namiddag[[#This Row],[Datum]]&amp;"2",Tbl_GEKA[Datum_GEKA]&amp;Tbl_GEKA[Biljart],0)),"")</f>
        <v xml:space="preserve">G E K A  - - -&gt; </v>
      </c>
      <c r="E188" t="str" cm="1">
        <f t="array" ref="E188">_xlfn.IFNA(INDEX(Tbl_GEKA[wedstrijd],MATCH(Tbl_Namiddag[[#This Row],[Datum]]&amp;"3",Tbl_GEKA[Datum_GEKA]&amp;Tbl_GEKA[Biljart],0)),"")</f>
        <v xml:space="preserve">G E K A  - - -&gt; </v>
      </c>
      <c r="F188" t="str" cm="1">
        <f t="array" ref="F188">_xlfn.IFNA(INDEX(Tbl_GEKA[wedstrijd],MATCH(Tbl_Namiddag[[#This Row],[Datum]]&amp;"4",Tbl_GEKA[Datum_GEKA]&amp;Tbl_GEKA[Biljart],0)),"")</f>
        <v xml:space="preserve">G E K A  - - -&gt; </v>
      </c>
      <c r="G188" t="str" cm="1">
        <f t="array" ref="G188">_xlfn.IFNA(INDEX(Tbl_GEKA[wedstrijd],MATCH(Tbl_Namiddag[[#This Row],[Datum]]&amp;"5",Tbl_GEKA[Datum_GEKA]&amp;Tbl_GEKA[Biljart],0)),"")</f>
        <v xml:space="preserve">G E K A  - - -&gt; </v>
      </c>
    </row>
    <row r="189" spans="1:7" x14ac:dyDescent="0.25">
      <c r="A189" s="1">
        <v>46290</v>
      </c>
      <c r="B189">
        <f>WEEKDAY(Tbl_Namiddag[[#This Row],[Datum]],11)</f>
        <v>5</v>
      </c>
      <c r="C189" t="str" cm="1">
        <f t="array" ref="C189">_xlfn.IFNA(INDEX(Tbl_GEKA[wedstrijd],MATCH(Tbl_Namiddag[[#This Row],[Datum]]&amp;"1",Tbl_GEKA[Datum_GEKA]&amp;Tbl_GEKA[Biljart],0)),"")</f>
        <v/>
      </c>
      <c r="D189" t="str" cm="1">
        <f t="array" ref="D189">_xlfn.IFNA(INDEX(Tbl_GEKA[wedstrijd],MATCH(Tbl_Namiddag[[#This Row],[Datum]]&amp;"2",Tbl_GEKA[Datum_GEKA]&amp;Tbl_GEKA[Biljart],0)),"")</f>
        <v/>
      </c>
      <c r="E189" t="str" cm="1">
        <f t="array" ref="E189">_xlfn.IFNA(INDEX(Tbl_GEKA[wedstrijd],MATCH(Tbl_Namiddag[[#This Row],[Datum]]&amp;"3",Tbl_GEKA[Datum_GEKA]&amp;Tbl_GEKA[Biljart],0)),"")</f>
        <v xml:space="preserve">Les  -  - - Privé- -&gt; </v>
      </c>
      <c r="F189" t="str" cm="1">
        <f t="array" ref="F189">_xlfn.IFNA(INDEX(Tbl_GEKA[wedstrijd],MATCH(Tbl_Namiddag[[#This Row],[Datum]]&amp;"4",Tbl_GEKA[Datum_GEKA]&amp;Tbl_GEKA[Biljart],0)),"")</f>
        <v xml:space="preserve">Les  -  - - Privé- -&gt; </v>
      </c>
      <c r="G189" t="str" cm="1">
        <f t="array" ref="G189">_xlfn.IFNA(INDEX(Tbl_GEKA[wedstrijd],MATCH(Tbl_Namiddag[[#This Row],[Datum]]&amp;"5",Tbl_GEKA[Datum_GEKA]&amp;Tbl_GEKA[Biljart],0)),"")</f>
        <v xml:space="preserve">Les  -  - - Privé- -&gt; </v>
      </c>
    </row>
    <row r="190" spans="1:7" x14ac:dyDescent="0.25">
      <c r="A190" s="1">
        <v>46291</v>
      </c>
      <c r="B190">
        <f>WEEKDAY(Tbl_Namiddag[[#This Row],[Datum]],11)</f>
        <v>6</v>
      </c>
      <c r="C190" t="str" cm="1">
        <f t="array" ref="C190">_xlfn.IFNA(INDEX(Tbl_GEKA[wedstrijd],MATCH(Tbl_Namiddag[[#This Row],[Datum]]&amp;"1",Tbl_GEKA[Datum_GEKA]&amp;Tbl_GEKA[Biljart],0)),"")</f>
        <v/>
      </c>
      <c r="D190" t="str" cm="1">
        <f t="array" ref="D190">_xlfn.IFNA(INDEX(Tbl_GEKA[wedstrijd],MATCH(Tbl_Namiddag[[#This Row],[Datum]]&amp;"2",Tbl_GEKA[Datum_GEKA]&amp;Tbl_GEKA[Biljart],0)),"")</f>
        <v/>
      </c>
      <c r="E190" t="str" cm="1">
        <f t="array" ref="E190">_xlfn.IFNA(INDEX(Tbl_GEKA[wedstrijd],MATCH(Tbl_Namiddag[[#This Row],[Datum]]&amp;"3",Tbl_GEKA[Datum_GEKA]&amp;Tbl_GEKA[Biljart],0)),"")</f>
        <v/>
      </c>
      <c r="F190" t="str" cm="1">
        <f t="array" ref="F190">_xlfn.IFNA(INDEX(Tbl_GEKA[wedstrijd],MATCH(Tbl_Namiddag[[#This Row],[Datum]]&amp;"4",Tbl_GEKA[Datum_GEKA]&amp;Tbl_GEKA[Biljart],0)),"")</f>
        <v/>
      </c>
      <c r="G190" t="str" cm="1">
        <f t="array" ref="G190">_xlfn.IFNA(INDEX(Tbl_GEKA[wedstrijd],MATCH(Tbl_Namiddag[[#This Row],[Datum]]&amp;"5",Tbl_GEKA[Datum_GEKA]&amp;Tbl_GEKA[Biljart],0)),"")</f>
        <v/>
      </c>
    </row>
    <row r="191" spans="1:7" x14ac:dyDescent="0.25">
      <c r="A191" s="1">
        <v>46292</v>
      </c>
      <c r="B191">
        <f>WEEKDAY(Tbl_Namiddag[[#This Row],[Datum]],11)</f>
        <v>7</v>
      </c>
      <c r="C191" t="str" cm="1">
        <f t="array" ref="C191">_xlfn.IFNA(INDEX(Tbl_GEKA[wedstrijd],MATCH(Tbl_Namiddag[[#This Row],[Datum]]&amp;"1",Tbl_GEKA[Datum_GEKA]&amp;Tbl_GEKA[Biljart],0)),"")</f>
        <v/>
      </c>
      <c r="D191" t="str" cm="1">
        <f t="array" ref="D191">_xlfn.IFNA(INDEX(Tbl_GEKA[wedstrijd],MATCH(Tbl_Namiddag[[#This Row],[Datum]]&amp;"2",Tbl_GEKA[Datum_GEKA]&amp;Tbl_GEKA[Biljart],0)),"")</f>
        <v/>
      </c>
      <c r="E191" t="str" cm="1">
        <f t="array" ref="E191">_xlfn.IFNA(INDEX(Tbl_GEKA[wedstrijd],MATCH(Tbl_Namiddag[[#This Row],[Datum]]&amp;"3",Tbl_GEKA[Datum_GEKA]&amp;Tbl_GEKA[Biljart],0)),"")</f>
        <v/>
      </c>
      <c r="F191" t="str" cm="1">
        <f t="array" ref="F191">_xlfn.IFNA(INDEX(Tbl_GEKA[wedstrijd],MATCH(Tbl_Namiddag[[#This Row],[Datum]]&amp;"4",Tbl_GEKA[Datum_GEKA]&amp;Tbl_GEKA[Biljart],0)),"")</f>
        <v/>
      </c>
      <c r="G191" t="str" cm="1">
        <f t="array" ref="G191">_xlfn.IFNA(INDEX(Tbl_GEKA[wedstrijd],MATCH(Tbl_Namiddag[[#This Row],[Datum]]&amp;"5",Tbl_GEKA[Datum_GEKA]&amp;Tbl_GEKA[Biljart],0)),"")</f>
        <v/>
      </c>
    </row>
    <row r="192" spans="1:7" x14ac:dyDescent="0.25">
      <c r="A192" s="1">
        <v>46293</v>
      </c>
      <c r="B192">
        <f>WEEKDAY(Tbl_Namiddag[[#This Row],[Datum]],11)</f>
        <v>1</v>
      </c>
      <c r="C192" t="str" cm="1">
        <f t="array" ref="C192">_xlfn.IFNA(INDEX(Tbl_GEKA[wedstrijd],MATCH(Tbl_Namiddag[[#This Row],[Datum]]&amp;"1",Tbl_GEKA[Datum_GEKA]&amp;Tbl_GEKA[Biljart],0)),"")</f>
        <v/>
      </c>
      <c r="D192" t="str" cm="1">
        <f t="array" ref="D192">_xlfn.IFNA(INDEX(Tbl_GEKA[wedstrijd],MATCH(Tbl_Namiddag[[#This Row],[Datum]]&amp;"2",Tbl_GEKA[Datum_GEKA]&amp;Tbl_GEKA[Biljart],0)),"")</f>
        <v/>
      </c>
      <c r="E192" t="str" cm="1">
        <f t="array" ref="E192">_xlfn.IFNA(INDEX(Tbl_GEKA[wedstrijd],MATCH(Tbl_Namiddag[[#This Row],[Datum]]&amp;"3",Tbl_GEKA[Datum_GEKA]&amp;Tbl_GEKA[Biljart],0)),"")</f>
        <v/>
      </c>
      <c r="F192" t="str" cm="1">
        <f t="array" ref="F192">_xlfn.IFNA(INDEX(Tbl_GEKA[wedstrijd],MATCH(Tbl_Namiddag[[#This Row],[Datum]]&amp;"4",Tbl_GEKA[Datum_GEKA]&amp;Tbl_GEKA[Biljart],0)),"")</f>
        <v/>
      </c>
      <c r="G192" t="str" cm="1">
        <f t="array" ref="G192">_xlfn.IFNA(INDEX(Tbl_GEKA[wedstrijd],MATCH(Tbl_Namiddag[[#This Row],[Datum]]&amp;"5",Tbl_GEKA[Datum_GEKA]&amp;Tbl_GEKA[Biljart],0)),"")</f>
        <v/>
      </c>
    </row>
    <row r="193" spans="1:7" x14ac:dyDescent="0.25">
      <c r="A193" s="1">
        <v>46294</v>
      </c>
      <c r="B193">
        <f>WEEKDAY(Tbl_Namiddag[[#This Row],[Datum]],11)</f>
        <v>2</v>
      </c>
      <c r="C193" t="str" cm="1">
        <f t="array" ref="C193">_xlfn.IFNA(INDEX(Tbl_GEKA[wedstrijd],MATCH(Tbl_Namiddag[[#This Row],[Datum]]&amp;"1",Tbl_GEKA[Datum_GEKA]&amp;Tbl_GEKA[Biljart],0)),"")</f>
        <v/>
      </c>
      <c r="D193" t="str" cm="1">
        <f t="array" ref="D193">_xlfn.IFNA(INDEX(Tbl_GEKA[wedstrijd],MATCH(Tbl_Namiddag[[#This Row],[Datum]]&amp;"2",Tbl_GEKA[Datum_GEKA]&amp;Tbl_GEKA[Biljart],0)),"")</f>
        <v/>
      </c>
      <c r="E193" t="str" cm="1">
        <f t="array" ref="E193">_xlfn.IFNA(INDEX(Tbl_GEKA[wedstrijd],MATCH(Tbl_Namiddag[[#This Row],[Datum]]&amp;"3",Tbl_GEKA[Datum_GEKA]&amp;Tbl_GEKA[Biljart],0)),"")</f>
        <v/>
      </c>
      <c r="F193" t="str" cm="1">
        <f t="array" ref="F193">_xlfn.IFNA(INDEX(Tbl_GEKA[wedstrijd],MATCH(Tbl_Namiddag[[#This Row],[Datum]]&amp;"4",Tbl_GEKA[Datum_GEKA]&amp;Tbl_GEKA[Biljart],0)),"")</f>
        <v/>
      </c>
      <c r="G193" t="str" cm="1">
        <f t="array" ref="G193">_xlfn.IFNA(INDEX(Tbl_GEKA[wedstrijd],MATCH(Tbl_Namiddag[[#This Row],[Datum]]&amp;"5",Tbl_GEKA[Datum_GEKA]&amp;Tbl_GEKA[Biljart],0)),"")</f>
        <v/>
      </c>
    </row>
    <row r="194" spans="1:7" x14ac:dyDescent="0.25">
      <c r="A194" s="1">
        <v>46295</v>
      </c>
      <c r="B194">
        <f>WEEKDAY(Tbl_Namiddag[[#This Row],[Datum]],11)</f>
        <v>3</v>
      </c>
      <c r="C194" t="str" cm="1">
        <f t="array" ref="C194">_xlfn.IFNA(INDEX(Tbl_GEKA[wedstrijd],MATCH(Tbl_Namiddag[[#This Row],[Datum]]&amp;"1",Tbl_GEKA[Datum_GEKA]&amp;Tbl_GEKA[Biljart],0)),"")</f>
        <v/>
      </c>
      <c r="D194" t="str" cm="1">
        <f t="array" ref="D194">_xlfn.IFNA(INDEX(Tbl_GEKA[wedstrijd],MATCH(Tbl_Namiddag[[#This Row],[Datum]]&amp;"2",Tbl_GEKA[Datum_GEKA]&amp;Tbl_GEKA[Biljart],0)),"")</f>
        <v/>
      </c>
      <c r="E194" t="str" cm="1">
        <f t="array" ref="E194">_xlfn.IFNA(INDEX(Tbl_GEKA[wedstrijd],MATCH(Tbl_Namiddag[[#This Row],[Datum]]&amp;"3",Tbl_GEKA[Datum_GEKA]&amp;Tbl_GEKA[Biljart],0)),"")</f>
        <v/>
      </c>
      <c r="F194" t="str" cm="1">
        <f t="array" ref="F194">_xlfn.IFNA(INDEX(Tbl_GEKA[wedstrijd],MATCH(Tbl_Namiddag[[#This Row],[Datum]]&amp;"4",Tbl_GEKA[Datum_GEKA]&amp;Tbl_GEKA[Biljart],0)),"")</f>
        <v/>
      </c>
      <c r="G194" t="str" cm="1">
        <f t="array" ref="G194">_xlfn.IFNA(INDEX(Tbl_GEKA[wedstrijd],MATCH(Tbl_Namiddag[[#This Row],[Datum]]&amp;"5",Tbl_GEKA[Datum_GEKA]&amp;Tbl_GEKA[Biljart],0)),"")</f>
        <v/>
      </c>
    </row>
    <row r="195" spans="1:7" x14ac:dyDescent="0.25">
      <c r="A195" s="1">
        <v>46296</v>
      </c>
      <c r="B195">
        <f>WEEKDAY(Tbl_Namiddag[[#This Row],[Datum]],11)</f>
        <v>4</v>
      </c>
      <c r="C195" t="str" cm="1">
        <f t="array" ref="C195">_xlfn.IFNA(INDEX(Tbl_GEKA[wedstrijd],MATCH(Tbl_Namiddag[[#This Row],[Datum]]&amp;"1",Tbl_GEKA[Datum_GEKA]&amp;Tbl_GEKA[Biljart],0)),"")</f>
        <v xml:space="preserve">G E K A  - - -&gt; </v>
      </c>
      <c r="D195" t="str" cm="1">
        <f t="array" ref="D195">_xlfn.IFNA(INDEX(Tbl_GEKA[wedstrijd],MATCH(Tbl_Namiddag[[#This Row],[Datum]]&amp;"2",Tbl_GEKA[Datum_GEKA]&amp;Tbl_GEKA[Biljart],0)),"")</f>
        <v xml:space="preserve">G E K A  - - -&gt; </v>
      </c>
      <c r="E195" t="str" cm="1">
        <f t="array" ref="E195">_xlfn.IFNA(INDEX(Tbl_GEKA[wedstrijd],MATCH(Tbl_Namiddag[[#This Row],[Datum]]&amp;"3",Tbl_GEKA[Datum_GEKA]&amp;Tbl_GEKA[Biljart],0)),"")</f>
        <v xml:space="preserve">G E K A  - - -&gt; </v>
      </c>
      <c r="F195" t="str" cm="1">
        <f t="array" ref="F195">_xlfn.IFNA(INDEX(Tbl_GEKA[wedstrijd],MATCH(Tbl_Namiddag[[#This Row],[Datum]]&amp;"4",Tbl_GEKA[Datum_GEKA]&amp;Tbl_GEKA[Biljart],0)),"")</f>
        <v xml:space="preserve">G E K A  - - -&gt; </v>
      </c>
      <c r="G195" t="str" cm="1">
        <f t="array" ref="G195">_xlfn.IFNA(INDEX(Tbl_GEKA[wedstrijd],MATCH(Tbl_Namiddag[[#This Row],[Datum]]&amp;"5",Tbl_GEKA[Datum_GEKA]&amp;Tbl_GEKA[Biljart],0)),"")</f>
        <v xml:space="preserve">G E K A  - - -&gt; </v>
      </c>
    </row>
    <row r="196" spans="1:7" x14ac:dyDescent="0.25">
      <c r="A196" s="1">
        <v>46297</v>
      </c>
      <c r="B196">
        <f>WEEKDAY(Tbl_Namiddag[[#This Row],[Datum]],11)</f>
        <v>5</v>
      </c>
      <c r="C196" t="str" cm="1">
        <f t="array" ref="C196">_xlfn.IFNA(INDEX(Tbl_GEKA[wedstrijd],MATCH(Tbl_Namiddag[[#This Row],[Datum]]&amp;"1",Tbl_GEKA[Datum_GEKA]&amp;Tbl_GEKA[Biljart],0)),"")</f>
        <v/>
      </c>
      <c r="D196" t="str" cm="1">
        <f t="array" ref="D196">_xlfn.IFNA(INDEX(Tbl_GEKA[wedstrijd],MATCH(Tbl_Namiddag[[#This Row],[Datum]]&amp;"2",Tbl_GEKA[Datum_GEKA]&amp;Tbl_GEKA[Biljart],0)),"")</f>
        <v/>
      </c>
      <c r="E196" t="str" cm="1">
        <f t="array" ref="E196">_xlfn.IFNA(INDEX(Tbl_GEKA[wedstrijd],MATCH(Tbl_Namiddag[[#This Row],[Datum]]&amp;"3",Tbl_GEKA[Datum_GEKA]&amp;Tbl_GEKA[Biljart],0)),"")</f>
        <v/>
      </c>
      <c r="F196" t="str" cm="1">
        <f t="array" ref="F196">_xlfn.IFNA(INDEX(Tbl_GEKA[wedstrijd],MATCH(Tbl_Namiddag[[#This Row],[Datum]]&amp;"4",Tbl_GEKA[Datum_GEKA]&amp;Tbl_GEKA[Biljart],0)),"")</f>
        <v/>
      </c>
      <c r="G196" t="str" cm="1">
        <f t="array" ref="G196">_xlfn.IFNA(INDEX(Tbl_GEKA[wedstrijd],MATCH(Tbl_Namiddag[[#This Row],[Datum]]&amp;"5",Tbl_GEKA[Datum_GEKA]&amp;Tbl_GEKA[Biljart],0)),"")</f>
        <v/>
      </c>
    </row>
    <row r="197" spans="1:7" x14ac:dyDescent="0.25">
      <c r="A197" s="1">
        <v>46298</v>
      </c>
      <c r="B197">
        <f>WEEKDAY(Tbl_Namiddag[[#This Row],[Datum]],11)</f>
        <v>6</v>
      </c>
      <c r="C197" t="str" cm="1">
        <f t="array" ref="C197">_xlfn.IFNA(INDEX(Tbl_GEKA[wedstrijd],MATCH(Tbl_Namiddag[[#This Row],[Datum]]&amp;"1",Tbl_GEKA[Datum_GEKA]&amp;Tbl_GEKA[Biljart],0)),"")</f>
        <v>VDB BERGH J - V LOON E - Peeters J- -&gt; IndVl110-150</v>
      </c>
      <c r="D197" t="str" cm="1">
        <f t="array" ref="D197">_xlfn.IFNA(INDEX(Tbl_GEKA[wedstrijd],MATCH(Tbl_Namiddag[[#This Row],[Datum]]&amp;"2",Tbl_GEKA[Datum_GEKA]&amp;Tbl_GEKA[Biljart],0)),"")</f>
        <v/>
      </c>
      <c r="E197" t="str" cm="1">
        <f t="array" ref="E197">_xlfn.IFNA(INDEX(Tbl_GEKA[wedstrijd],MATCH(Tbl_Namiddag[[#This Row],[Datum]]&amp;"3",Tbl_GEKA[Datum_GEKA]&amp;Tbl_GEKA[Biljart],0)),"")</f>
        <v>CLOOTS L - CAILLIAU G - V LOON E- -&gt; IndVl110-150</v>
      </c>
      <c r="F197" t="str" cm="1">
        <f t="array" ref="F197">_xlfn.IFNA(INDEX(Tbl_GEKA[wedstrijd],MATCH(Tbl_Namiddag[[#This Row],[Datum]]&amp;"4",Tbl_GEKA[Datum_GEKA]&amp;Tbl_GEKA[Biljart],0)),"")</f>
        <v/>
      </c>
      <c r="G197" t="str" cm="1">
        <f t="array" ref="G197">_xlfn.IFNA(INDEX(Tbl_GEKA[wedstrijd],MATCH(Tbl_Namiddag[[#This Row],[Datum]]&amp;"5",Tbl_GEKA[Datum_GEKA]&amp;Tbl_GEKA[Biljart],0)),"")</f>
        <v>VD SANDEN Roland - PEETERS J - CAILLIAU G- -&gt; IndVl110-150</v>
      </c>
    </row>
    <row r="198" spans="1:7" x14ac:dyDescent="0.25">
      <c r="A198" s="1">
        <v>46299</v>
      </c>
      <c r="B198">
        <f>WEEKDAY(Tbl_Namiddag[[#This Row],[Datum]],11)</f>
        <v>7</v>
      </c>
      <c r="C198" t="str" cm="1">
        <f t="array" ref="C198">_xlfn.IFNA(INDEX(Tbl_GEKA[wedstrijd],MATCH(Tbl_Namiddag[[#This Row],[Datum]]&amp;"1",Tbl_GEKA[Datum_GEKA]&amp;Tbl_GEKA[Biljart],0)),"")</f>
        <v/>
      </c>
      <c r="D198" t="str" cm="1">
        <f t="array" ref="D198">_xlfn.IFNA(INDEX(Tbl_GEKA[wedstrijd],MATCH(Tbl_Namiddag[[#This Row],[Datum]]&amp;"2",Tbl_GEKA[Datum_GEKA]&amp;Tbl_GEKA[Biljart],0)),"")</f>
        <v/>
      </c>
      <c r="E198" t="str" cm="1">
        <f t="array" ref="E198">_xlfn.IFNA(INDEX(Tbl_GEKA[wedstrijd],MATCH(Tbl_Namiddag[[#This Row],[Datum]]&amp;"3",Tbl_GEKA[Datum_GEKA]&amp;Tbl_GEKA[Biljart],0)),"")</f>
        <v/>
      </c>
      <c r="F198" t="str" cm="1">
        <f t="array" ref="F198">_xlfn.IFNA(INDEX(Tbl_GEKA[wedstrijd],MATCH(Tbl_Namiddag[[#This Row],[Datum]]&amp;"4",Tbl_GEKA[Datum_GEKA]&amp;Tbl_GEKA[Biljart],0)),"")</f>
        <v/>
      </c>
      <c r="G198" t="str" cm="1">
        <f t="array" ref="G198">_xlfn.IFNA(INDEX(Tbl_GEKA[wedstrijd],MATCH(Tbl_Namiddag[[#This Row],[Datum]]&amp;"5",Tbl_GEKA[Datum_GEKA]&amp;Tbl_GEKA[Biljart],0)),"")</f>
        <v/>
      </c>
    </row>
    <row r="199" spans="1:7" x14ac:dyDescent="0.25">
      <c r="A199" s="1">
        <v>46300</v>
      </c>
      <c r="B199">
        <f>WEEKDAY(Tbl_Namiddag[[#This Row],[Datum]],11)</f>
        <v>1</v>
      </c>
      <c r="C199" t="str" cm="1">
        <f t="array" ref="C199">_xlfn.IFNA(INDEX(Tbl_GEKA[wedstrijd],MATCH(Tbl_Namiddag[[#This Row],[Datum]]&amp;"1",Tbl_GEKA[Datum_GEKA]&amp;Tbl_GEKA[Biljart],0)),"")</f>
        <v/>
      </c>
      <c r="D199" t="str" cm="1">
        <f t="array" ref="D199">_xlfn.IFNA(INDEX(Tbl_GEKA[wedstrijd],MATCH(Tbl_Namiddag[[#This Row],[Datum]]&amp;"2",Tbl_GEKA[Datum_GEKA]&amp;Tbl_GEKA[Biljart],0)),"")</f>
        <v/>
      </c>
      <c r="E199" t="str" cm="1">
        <f t="array" ref="E199">_xlfn.IFNA(INDEX(Tbl_GEKA[wedstrijd],MATCH(Tbl_Namiddag[[#This Row],[Datum]]&amp;"3",Tbl_GEKA[Datum_GEKA]&amp;Tbl_GEKA[Biljart],0)),"")</f>
        <v/>
      </c>
      <c r="F199" t="str" cm="1">
        <f t="array" ref="F199">_xlfn.IFNA(INDEX(Tbl_GEKA[wedstrijd],MATCH(Tbl_Namiddag[[#This Row],[Datum]]&amp;"4",Tbl_GEKA[Datum_GEKA]&amp;Tbl_GEKA[Biljart],0)),"")</f>
        <v/>
      </c>
      <c r="G199" t="str" cm="1">
        <f t="array" ref="G199">_xlfn.IFNA(INDEX(Tbl_GEKA[wedstrijd],MATCH(Tbl_Namiddag[[#This Row],[Datum]]&amp;"5",Tbl_GEKA[Datum_GEKA]&amp;Tbl_GEKA[Biljart],0)),"")</f>
        <v/>
      </c>
    </row>
    <row r="200" spans="1:7" x14ac:dyDescent="0.25">
      <c r="A200" s="1">
        <v>46301</v>
      </c>
      <c r="B200">
        <f>WEEKDAY(Tbl_Namiddag[[#This Row],[Datum]],11)</f>
        <v>2</v>
      </c>
      <c r="C200" t="str" cm="1">
        <f t="array" ref="C200">_xlfn.IFNA(INDEX(Tbl_GEKA[wedstrijd],MATCH(Tbl_Namiddag[[#This Row],[Datum]]&amp;"1",Tbl_GEKA[Datum_GEKA]&amp;Tbl_GEKA[Biljart],0)),"")</f>
        <v/>
      </c>
      <c r="D200" t="str" cm="1">
        <f t="array" ref="D200">_xlfn.IFNA(INDEX(Tbl_GEKA[wedstrijd],MATCH(Tbl_Namiddag[[#This Row],[Datum]]&amp;"2",Tbl_GEKA[Datum_GEKA]&amp;Tbl_GEKA[Biljart],0)),"")</f>
        <v/>
      </c>
      <c r="E200" t="str" cm="1">
        <f t="array" ref="E200">_xlfn.IFNA(INDEX(Tbl_GEKA[wedstrijd],MATCH(Tbl_Namiddag[[#This Row],[Datum]]&amp;"3",Tbl_GEKA[Datum_GEKA]&amp;Tbl_GEKA[Biljart],0)),"")</f>
        <v/>
      </c>
      <c r="F200" t="str" cm="1">
        <f t="array" ref="F200">_xlfn.IFNA(INDEX(Tbl_GEKA[wedstrijd],MATCH(Tbl_Namiddag[[#This Row],[Datum]]&amp;"4",Tbl_GEKA[Datum_GEKA]&amp;Tbl_GEKA[Biljart],0)),"")</f>
        <v/>
      </c>
      <c r="G200" t="str" cm="1">
        <f t="array" ref="G200">_xlfn.IFNA(INDEX(Tbl_GEKA[wedstrijd],MATCH(Tbl_Namiddag[[#This Row],[Datum]]&amp;"5",Tbl_GEKA[Datum_GEKA]&amp;Tbl_GEKA[Biljart],0)),"")</f>
        <v/>
      </c>
    </row>
    <row r="201" spans="1:7" x14ac:dyDescent="0.25">
      <c r="A201" s="1">
        <v>46302</v>
      </c>
      <c r="B201">
        <f>WEEKDAY(Tbl_Namiddag[[#This Row],[Datum]],11)</f>
        <v>3</v>
      </c>
      <c r="C201" t="str" cm="1">
        <f t="array" ref="C201">_xlfn.IFNA(INDEX(Tbl_GEKA[wedstrijd],MATCH(Tbl_Namiddag[[#This Row],[Datum]]&amp;"1",Tbl_GEKA[Datum_GEKA]&amp;Tbl_GEKA[Biljart],0)),"")</f>
        <v/>
      </c>
      <c r="D201" t="str" cm="1">
        <f t="array" ref="D201">_xlfn.IFNA(INDEX(Tbl_GEKA[wedstrijd],MATCH(Tbl_Namiddag[[#This Row],[Datum]]&amp;"2",Tbl_GEKA[Datum_GEKA]&amp;Tbl_GEKA[Biljart],0)),"")</f>
        <v/>
      </c>
      <c r="E201" t="str" cm="1">
        <f t="array" ref="E201">_xlfn.IFNA(INDEX(Tbl_GEKA[wedstrijd],MATCH(Tbl_Namiddag[[#This Row],[Datum]]&amp;"3",Tbl_GEKA[Datum_GEKA]&amp;Tbl_GEKA[Biljart],0)),"")</f>
        <v/>
      </c>
      <c r="F201" t="str" cm="1">
        <f t="array" ref="F201">_xlfn.IFNA(INDEX(Tbl_GEKA[wedstrijd],MATCH(Tbl_Namiddag[[#This Row],[Datum]]&amp;"4",Tbl_GEKA[Datum_GEKA]&amp;Tbl_GEKA[Biljart],0)),"")</f>
        <v/>
      </c>
      <c r="G201" t="str" cm="1">
        <f t="array" ref="G201">_xlfn.IFNA(INDEX(Tbl_GEKA[wedstrijd],MATCH(Tbl_Namiddag[[#This Row],[Datum]]&amp;"5",Tbl_GEKA[Datum_GEKA]&amp;Tbl_GEKA[Biljart],0)),"")</f>
        <v/>
      </c>
    </row>
    <row r="202" spans="1:7" x14ac:dyDescent="0.25">
      <c r="A202" s="1">
        <v>46303</v>
      </c>
      <c r="B202">
        <f>WEEKDAY(Tbl_Namiddag[[#This Row],[Datum]],11)</f>
        <v>4</v>
      </c>
      <c r="C202" t="str" cm="1">
        <f t="array" ref="C202">_xlfn.IFNA(INDEX(Tbl_GEKA[wedstrijd],MATCH(Tbl_Namiddag[[#This Row],[Datum]]&amp;"1",Tbl_GEKA[Datum_GEKA]&amp;Tbl_GEKA[Biljart],0)),"")</f>
        <v xml:space="preserve">G E K A  - - -&gt; </v>
      </c>
      <c r="D202" t="str" cm="1">
        <f t="array" ref="D202">_xlfn.IFNA(INDEX(Tbl_GEKA[wedstrijd],MATCH(Tbl_Namiddag[[#This Row],[Datum]]&amp;"2",Tbl_GEKA[Datum_GEKA]&amp;Tbl_GEKA[Biljart],0)),"")</f>
        <v/>
      </c>
      <c r="E202" t="str" cm="1">
        <f t="array" ref="E202">_xlfn.IFNA(INDEX(Tbl_GEKA[wedstrijd],MATCH(Tbl_Namiddag[[#This Row],[Datum]]&amp;"3",Tbl_GEKA[Datum_GEKA]&amp;Tbl_GEKA[Biljart],0)),"")</f>
        <v/>
      </c>
      <c r="F202" t="str" cm="1">
        <f t="array" ref="F202">_xlfn.IFNA(INDEX(Tbl_GEKA[wedstrijd],MATCH(Tbl_Namiddag[[#This Row],[Datum]]&amp;"4",Tbl_GEKA[Datum_GEKA]&amp;Tbl_GEKA[Biljart],0)),"")</f>
        <v xml:space="preserve">G E K A  - - -&gt; </v>
      </c>
      <c r="G202" t="str" cm="1">
        <f t="array" ref="G202">_xlfn.IFNA(INDEX(Tbl_GEKA[wedstrijd],MATCH(Tbl_Namiddag[[#This Row],[Datum]]&amp;"5",Tbl_GEKA[Datum_GEKA]&amp;Tbl_GEKA[Biljart],0)),"")</f>
        <v xml:space="preserve">G E K A  - - -&gt; </v>
      </c>
    </row>
    <row r="203" spans="1:7" x14ac:dyDescent="0.25">
      <c r="A203" s="1">
        <v>46304</v>
      </c>
      <c r="B203">
        <f>WEEKDAY(Tbl_Namiddag[[#This Row],[Datum]],11)</f>
        <v>5</v>
      </c>
      <c r="C203" t="str" cm="1">
        <f t="array" ref="C203">_xlfn.IFNA(INDEX(Tbl_GEKA[wedstrijd],MATCH(Tbl_Namiddag[[#This Row],[Datum]]&amp;"1",Tbl_GEKA[Datum_GEKA]&amp;Tbl_GEKA[Biljart],0)),"")</f>
        <v/>
      </c>
      <c r="D203" t="str" cm="1">
        <f t="array" ref="D203">_xlfn.IFNA(INDEX(Tbl_GEKA[wedstrijd],MATCH(Tbl_Namiddag[[#This Row],[Datum]]&amp;"2",Tbl_GEKA[Datum_GEKA]&amp;Tbl_GEKA[Biljart],0)),"")</f>
        <v/>
      </c>
      <c r="E203" t="str" cm="1">
        <f t="array" ref="E203">_xlfn.IFNA(INDEX(Tbl_GEKA[wedstrijd],MATCH(Tbl_Namiddag[[#This Row],[Datum]]&amp;"3",Tbl_GEKA[Datum_GEKA]&amp;Tbl_GEKA[Biljart],0)),"")</f>
        <v xml:space="preserve">Les  -  - - Privé- -&gt; </v>
      </c>
      <c r="F203" t="str" cm="1">
        <f t="array" ref="F203">_xlfn.IFNA(INDEX(Tbl_GEKA[wedstrijd],MATCH(Tbl_Namiddag[[#This Row],[Datum]]&amp;"4",Tbl_GEKA[Datum_GEKA]&amp;Tbl_GEKA[Biljart],0)),"")</f>
        <v xml:space="preserve">Les  -  - - Privé- -&gt; </v>
      </c>
      <c r="G203" t="str" cm="1">
        <f t="array" ref="G203">_xlfn.IFNA(INDEX(Tbl_GEKA[wedstrijd],MATCH(Tbl_Namiddag[[#This Row],[Datum]]&amp;"5",Tbl_GEKA[Datum_GEKA]&amp;Tbl_GEKA[Biljart],0)),"")</f>
        <v xml:space="preserve">Les  -  - - Privé- -&gt; </v>
      </c>
    </row>
    <row r="204" spans="1:7" x14ac:dyDescent="0.25">
      <c r="A204" s="1">
        <v>46305</v>
      </c>
      <c r="B204">
        <f>WEEKDAY(Tbl_Namiddag[[#This Row],[Datum]],11)</f>
        <v>6</v>
      </c>
      <c r="C204" t="str" cm="1">
        <f t="array" ref="C204">_xlfn.IFNA(INDEX(Tbl_GEKA[wedstrijd],MATCH(Tbl_Namiddag[[#This Row],[Datum]]&amp;"1",Tbl_GEKA[Datum_GEKA]&amp;Tbl_GEKA[Biljart],0)),"")</f>
        <v/>
      </c>
      <c r="D204" t="str" cm="1">
        <f t="array" ref="D204">_xlfn.IFNA(INDEX(Tbl_GEKA[wedstrijd],MATCH(Tbl_Namiddag[[#This Row],[Datum]]&amp;"2",Tbl_GEKA[Datum_GEKA]&amp;Tbl_GEKA[Biljart],0)),"")</f>
        <v xml:space="preserve">G E K A  - - -&gt; </v>
      </c>
      <c r="E204" t="str" cm="1">
        <f t="array" ref="E204">_xlfn.IFNA(INDEX(Tbl_GEKA[wedstrijd],MATCH(Tbl_Namiddag[[#This Row],[Datum]]&amp;"3",Tbl_GEKA[Datum_GEKA]&amp;Tbl_GEKA[Biljart],0)),"")</f>
        <v xml:space="preserve">G E K A  - - -&gt; </v>
      </c>
      <c r="F204" t="str" cm="1">
        <f t="array" ref="F204">_xlfn.IFNA(INDEX(Tbl_GEKA[wedstrijd],MATCH(Tbl_Namiddag[[#This Row],[Datum]]&amp;"4",Tbl_GEKA[Datum_GEKA]&amp;Tbl_GEKA[Biljart],0)),"")</f>
        <v/>
      </c>
      <c r="G204" t="str" cm="1">
        <f t="array" ref="G204">_xlfn.IFNA(INDEX(Tbl_GEKA[wedstrijd],MATCH(Tbl_Namiddag[[#This Row],[Datum]]&amp;"5",Tbl_GEKA[Datum_GEKA]&amp;Tbl_GEKA[Biljart],0)),"")</f>
        <v/>
      </c>
    </row>
    <row r="205" spans="1:7" x14ac:dyDescent="0.25">
      <c r="A205" s="1">
        <v>46306</v>
      </c>
      <c r="B205">
        <f>WEEKDAY(Tbl_Namiddag[[#This Row],[Datum]],11)</f>
        <v>7</v>
      </c>
      <c r="C205" t="str" cm="1">
        <f t="array" ref="C205">_xlfn.IFNA(INDEX(Tbl_GEKA[wedstrijd],MATCH(Tbl_Namiddag[[#This Row],[Datum]]&amp;"1",Tbl_GEKA[Datum_GEKA]&amp;Tbl_GEKA[Biljart],0)),"")</f>
        <v/>
      </c>
      <c r="D205" t="str" cm="1">
        <f t="array" ref="D205">_xlfn.IFNA(INDEX(Tbl_GEKA[wedstrijd],MATCH(Tbl_Namiddag[[#This Row],[Datum]]&amp;"2",Tbl_GEKA[Datum_GEKA]&amp;Tbl_GEKA[Biljart],0)),"")</f>
        <v/>
      </c>
      <c r="E205" t="str" cm="1">
        <f t="array" ref="E205">_xlfn.IFNA(INDEX(Tbl_GEKA[wedstrijd],MATCH(Tbl_Namiddag[[#This Row],[Datum]]&amp;"3",Tbl_GEKA[Datum_GEKA]&amp;Tbl_GEKA[Biljart],0)),"")</f>
        <v/>
      </c>
      <c r="F205" t="str" cm="1">
        <f t="array" ref="F205">_xlfn.IFNA(INDEX(Tbl_GEKA[wedstrijd],MATCH(Tbl_Namiddag[[#This Row],[Datum]]&amp;"4",Tbl_GEKA[Datum_GEKA]&amp;Tbl_GEKA[Biljart],0)),"")</f>
        <v/>
      </c>
      <c r="G205" t="str" cm="1">
        <f t="array" ref="G205">_xlfn.IFNA(INDEX(Tbl_GEKA[wedstrijd],MATCH(Tbl_Namiddag[[#This Row],[Datum]]&amp;"5",Tbl_GEKA[Datum_GEKA]&amp;Tbl_GEKA[Biljart],0)),"")</f>
        <v/>
      </c>
    </row>
    <row r="206" spans="1:7" x14ac:dyDescent="0.25">
      <c r="A206" s="1">
        <v>46307</v>
      </c>
      <c r="B206">
        <f>WEEKDAY(Tbl_Namiddag[[#This Row],[Datum]],11)</f>
        <v>1</v>
      </c>
      <c r="C206" t="str" cm="1">
        <f t="array" ref="C206">_xlfn.IFNA(INDEX(Tbl_GEKA[wedstrijd],MATCH(Tbl_Namiddag[[#This Row],[Datum]]&amp;"1",Tbl_GEKA[Datum_GEKA]&amp;Tbl_GEKA[Biljart],0)),"")</f>
        <v/>
      </c>
      <c r="D206" t="str" cm="1">
        <f t="array" ref="D206">_xlfn.IFNA(INDEX(Tbl_GEKA[wedstrijd],MATCH(Tbl_Namiddag[[#This Row],[Datum]]&amp;"2",Tbl_GEKA[Datum_GEKA]&amp;Tbl_GEKA[Biljart],0)),"")</f>
        <v/>
      </c>
      <c r="E206" t="str" cm="1">
        <f t="array" ref="E206">_xlfn.IFNA(INDEX(Tbl_GEKA[wedstrijd],MATCH(Tbl_Namiddag[[#This Row],[Datum]]&amp;"3",Tbl_GEKA[Datum_GEKA]&amp;Tbl_GEKA[Biljart],0)),"")</f>
        <v/>
      </c>
      <c r="F206" t="str" cm="1">
        <f t="array" ref="F206">_xlfn.IFNA(INDEX(Tbl_GEKA[wedstrijd],MATCH(Tbl_Namiddag[[#This Row],[Datum]]&amp;"4",Tbl_GEKA[Datum_GEKA]&amp;Tbl_GEKA[Biljart],0)),"")</f>
        <v/>
      </c>
      <c r="G206" t="str" cm="1">
        <f t="array" ref="G206">_xlfn.IFNA(INDEX(Tbl_GEKA[wedstrijd],MATCH(Tbl_Namiddag[[#This Row],[Datum]]&amp;"5",Tbl_GEKA[Datum_GEKA]&amp;Tbl_GEKA[Biljart],0)),"")</f>
        <v/>
      </c>
    </row>
    <row r="207" spans="1:7" x14ac:dyDescent="0.25">
      <c r="A207" s="1">
        <v>46308</v>
      </c>
      <c r="B207">
        <f>WEEKDAY(Tbl_Namiddag[[#This Row],[Datum]],11)</f>
        <v>2</v>
      </c>
      <c r="C207" t="str" cm="1">
        <f t="array" ref="C207">_xlfn.IFNA(INDEX(Tbl_GEKA[wedstrijd],MATCH(Tbl_Namiddag[[#This Row],[Datum]]&amp;"1",Tbl_GEKA[Datum_GEKA]&amp;Tbl_GEKA[Biljart],0)),"")</f>
        <v>Wildert 2 - Kerkuilen - -&gt; GSE</v>
      </c>
      <c r="D207" t="str" cm="1">
        <f t="array" ref="D207">_xlfn.IFNA(INDEX(Tbl_GEKA[wedstrijd],MATCH(Tbl_Namiddag[[#This Row],[Datum]]&amp;"2",Tbl_GEKA[Datum_GEKA]&amp;Tbl_GEKA[Biljart],0)),"")</f>
        <v>Wildert 2 - Kerkuilen - -&gt; GSE</v>
      </c>
      <c r="E207" t="str" cm="1">
        <f t="array" ref="E207">_xlfn.IFNA(INDEX(Tbl_GEKA[wedstrijd],MATCH(Tbl_Namiddag[[#This Row],[Datum]]&amp;"3",Tbl_GEKA[Datum_GEKA]&amp;Tbl_GEKA[Biljart],0)),"")</f>
        <v/>
      </c>
      <c r="F207" t="str" cm="1">
        <f t="array" ref="F207">_xlfn.IFNA(INDEX(Tbl_GEKA[wedstrijd],MATCH(Tbl_Namiddag[[#This Row],[Datum]]&amp;"4",Tbl_GEKA[Datum_GEKA]&amp;Tbl_GEKA[Biljart],0)),"")</f>
        <v/>
      </c>
      <c r="G207" t="str" cm="1">
        <f t="array" ref="G207">_xlfn.IFNA(INDEX(Tbl_GEKA[wedstrijd],MATCH(Tbl_Namiddag[[#This Row],[Datum]]&amp;"5",Tbl_GEKA[Datum_GEKA]&amp;Tbl_GEKA[Biljart],0)),"")</f>
        <v/>
      </c>
    </row>
    <row r="208" spans="1:7" x14ac:dyDescent="0.25">
      <c r="A208" s="1">
        <v>46309</v>
      </c>
      <c r="B208">
        <f>WEEKDAY(Tbl_Namiddag[[#This Row],[Datum]],11)</f>
        <v>3</v>
      </c>
      <c r="C208" t="str" cm="1">
        <f t="array" ref="C208">_xlfn.IFNA(INDEX(Tbl_GEKA[wedstrijd],MATCH(Tbl_Namiddag[[#This Row],[Datum]]&amp;"1",Tbl_GEKA[Datum_GEKA]&amp;Tbl_GEKA[Biljart],0)),"")</f>
        <v/>
      </c>
      <c r="D208" t="str" cm="1">
        <f t="array" ref="D208">_xlfn.IFNA(INDEX(Tbl_GEKA[wedstrijd],MATCH(Tbl_Namiddag[[#This Row],[Datum]]&amp;"2",Tbl_GEKA[Datum_GEKA]&amp;Tbl_GEKA[Biljart],0)),"")</f>
        <v/>
      </c>
      <c r="E208" t="str" cm="1">
        <f t="array" ref="E208">_xlfn.IFNA(INDEX(Tbl_GEKA[wedstrijd],MATCH(Tbl_Namiddag[[#This Row],[Datum]]&amp;"3",Tbl_GEKA[Datum_GEKA]&amp;Tbl_GEKA[Biljart],0)),"")</f>
        <v/>
      </c>
      <c r="F208" t="str" cm="1">
        <f t="array" ref="F208">_xlfn.IFNA(INDEX(Tbl_GEKA[wedstrijd],MATCH(Tbl_Namiddag[[#This Row],[Datum]]&amp;"4",Tbl_GEKA[Datum_GEKA]&amp;Tbl_GEKA[Biljart],0)),"")</f>
        <v/>
      </c>
      <c r="G208" t="str" cm="1">
        <f t="array" ref="G208">_xlfn.IFNA(INDEX(Tbl_GEKA[wedstrijd],MATCH(Tbl_Namiddag[[#This Row],[Datum]]&amp;"5",Tbl_GEKA[Datum_GEKA]&amp;Tbl_GEKA[Biljart],0)),"")</f>
        <v/>
      </c>
    </row>
    <row r="209" spans="1:7" x14ac:dyDescent="0.25">
      <c r="A209" s="1">
        <v>46310</v>
      </c>
      <c r="B209">
        <f>WEEKDAY(Tbl_Namiddag[[#This Row],[Datum]],11)</f>
        <v>4</v>
      </c>
      <c r="C209" t="str" cm="1">
        <f t="array" ref="C209">_xlfn.IFNA(INDEX(Tbl_GEKA[wedstrijd],MATCH(Tbl_Namiddag[[#This Row],[Datum]]&amp;"1",Tbl_GEKA[Datum_GEKA]&amp;Tbl_GEKA[Biljart],0)),"")</f>
        <v/>
      </c>
      <c r="D209" t="str" cm="1">
        <f t="array" ref="D209">_xlfn.IFNA(INDEX(Tbl_GEKA[wedstrijd],MATCH(Tbl_Namiddag[[#This Row],[Datum]]&amp;"2",Tbl_GEKA[Datum_GEKA]&amp;Tbl_GEKA[Biljart],0)),"")</f>
        <v xml:space="preserve">G E K A  - - -&gt; </v>
      </c>
      <c r="E209" t="str" cm="1">
        <f t="array" ref="E209">_xlfn.IFNA(INDEX(Tbl_GEKA[wedstrijd],MATCH(Tbl_Namiddag[[#This Row],[Datum]]&amp;"3",Tbl_GEKA[Datum_GEKA]&amp;Tbl_GEKA[Biljart],0)),"")</f>
        <v/>
      </c>
      <c r="F209" t="str" cm="1">
        <f t="array" ref="F209">_xlfn.IFNA(INDEX(Tbl_GEKA[wedstrijd],MATCH(Tbl_Namiddag[[#This Row],[Datum]]&amp;"4",Tbl_GEKA[Datum_GEKA]&amp;Tbl_GEKA[Biljart],0)),"")</f>
        <v/>
      </c>
      <c r="G209" t="str" cm="1">
        <f t="array" ref="G209">_xlfn.IFNA(INDEX(Tbl_GEKA[wedstrijd],MATCH(Tbl_Namiddag[[#This Row],[Datum]]&amp;"5",Tbl_GEKA[Datum_GEKA]&amp;Tbl_GEKA[Biljart],0)),"")</f>
        <v xml:space="preserve">G E K A  - - -&gt; </v>
      </c>
    </row>
    <row r="210" spans="1:7" x14ac:dyDescent="0.25">
      <c r="A210" s="1">
        <v>46311</v>
      </c>
      <c r="B210">
        <f>WEEKDAY(Tbl_Namiddag[[#This Row],[Datum]],11)</f>
        <v>5</v>
      </c>
      <c r="C210" t="str" cm="1">
        <f t="array" ref="C210">_xlfn.IFNA(INDEX(Tbl_GEKA[wedstrijd],MATCH(Tbl_Namiddag[[#This Row],[Datum]]&amp;"1",Tbl_GEKA[Datum_GEKA]&amp;Tbl_GEKA[Biljart],0)),"")</f>
        <v xml:space="preserve">G E K A  - - -&gt; </v>
      </c>
      <c r="D210" t="str" cm="1">
        <f t="array" ref="D210">_xlfn.IFNA(INDEX(Tbl_GEKA[wedstrijd],MATCH(Tbl_Namiddag[[#This Row],[Datum]]&amp;"2",Tbl_GEKA[Datum_GEKA]&amp;Tbl_GEKA[Biljart],0)),"")</f>
        <v/>
      </c>
      <c r="E210" t="str" cm="1">
        <f t="array" ref="E210">_xlfn.IFNA(INDEX(Tbl_GEKA[wedstrijd],MATCH(Tbl_Namiddag[[#This Row],[Datum]]&amp;"3",Tbl_GEKA[Datum_GEKA]&amp;Tbl_GEKA[Biljart],0)),"")</f>
        <v/>
      </c>
      <c r="F210" t="str" cm="1">
        <f t="array" ref="F210">_xlfn.IFNA(INDEX(Tbl_GEKA[wedstrijd],MATCH(Tbl_Namiddag[[#This Row],[Datum]]&amp;"4",Tbl_GEKA[Datum_GEKA]&amp;Tbl_GEKA[Biljart],0)),"")</f>
        <v xml:space="preserve">G E K A  - - -&gt; </v>
      </c>
      <c r="G210" t="str" cm="1">
        <f t="array" ref="G210">_xlfn.IFNA(INDEX(Tbl_GEKA[wedstrijd],MATCH(Tbl_Namiddag[[#This Row],[Datum]]&amp;"5",Tbl_GEKA[Datum_GEKA]&amp;Tbl_GEKA[Biljart],0)),"")</f>
        <v/>
      </c>
    </row>
    <row r="211" spans="1:7" x14ac:dyDescent="0.25">
      <c r="A211" s="1">
        <v>46312</v>
      </c>
      <c r="B211">
        <f>WEEKDAY(Tbl_Namiddag[[#This Row],[Datum]],11)</f>
        <v>6</v>
      </c>
      <c r="C211" t="str" cm="1">
        <f t="array" ref="C211">_xlfn.IFNA(INDEX(Tbl_GEKA[wedstrijd],MATCH(Tbl_Namiddag[[#This Row],[Datum]]&amp;"1",Tbl_GEKA[Datum_GEKA]&amp;Tbl_GEKA[Biljart],0)),"")</f>
        <v/>
      </c>
      <c r="D211" t="str" cm="1">
        <f t="array" ref="D211">_xlfn.IFNA(INDEX(Tbl_GEKA[wedstrijd],MATCH(Tbl_Namiddag[[#This Row],[Datum]]&amp;"2",Tbl_GEKA[Datum_GEKA]&amp;Tbl_GEKA[Biljart],0)),"")</f>
        <v/>
      </c>
      <c r="E211" t="str" cm="1">
        <f t="array" ref="E211">_xlfn.IFNA(INDEX(Tbl_GEKA[wedstrijd],MATCH(Tbl_Namiddag[[#This Row],[Datum]]&amp;"3",Tbl_GEKA[Datum_GEKA]&amp;Tbl_GEKA[Biljart],0)),"")</f>
        <v/>
      </c>
      <c r="F211" t="str" cm="1">
        <f t="array" ref="F211">_xlfn.IFNA(INDEX(Tbl_GEKA[wedstrijd],MATCH(Tbl_Namiddag[[#This Row],[Datum]]&amp;"4",Tbl_GEKA[Datum_GEKA]&amp;Tbl_GEKA[Biljart],0)),"")</f>
        <v/>
      </c>
      <c r="G211" t="str" cm="1">
        <f t="array" ref="G211">_xlfn.IFNA(INDEX(Tbl_GEKA[wedstrijd],MATCH(Tbl_Namiddag[[#This Row],[Datum]]&amp;"5",Tbl_GEKA[Datum_GEKA]&amp;Tbl_GEKA[Biljart],0)),"")</f>
        <v/>
      </c>
    </row>
    <row r="212" spans="1:7" x14ac:dyDescent="0.25">
      <c r="A212" s="1">
        <v>46313</v>
      </c>
      <c r="B212">
        <f>WEEKDAY(Tbl_Namiddag[[#This Row],[Datum]],11)</f>
        <v>7</v>
      </c>
      <c r="C212" t="str" cm="1">
        <f t="array" ref="C212">_xlfn.IFNA(INDEX(Tbl_GEKA[wedstrijd],MATCH(Tbl_Namiddag[[#This Row],[Datum]]&amp;"1",Tbl_GEKA[Datum_GEKA]&amp;Tbl_GEKA[Biljart],0)),"")</f>
        <v/>
      </c>
      <c r="D212" t="str" cm="1">
        <f t="array" ref="D212">_xlfn.IFNA(INDEX(Tbl_GEKA[wedstrijd],MATCH(Tbl_Namiddag[[#This Row],[Datum]]&amp;"2",Tbl_GEKA[Datum_GEKA]&amp;Tbl_GEKA[Biljart],0)),"")</f>
        <v/>
      </c>
      <c r="E212" t="str" cm="1">
        <f t="array" ref="E212">_xlfn.IFNA(INDEX(Tbl_GEKA[wedstrijd],MATCH(Tbl_Namiddag[[#This Row],[Datum]]&amp;"3",Tbl_GEKA[Datum_GEKA]&amp;Tbl_GEKA[Biljart],0)),"")</f>
        <v/>
      </c>
      <c r="F212" t="str" cm="1">
        <f t="array" ref="F212">_xlfn.IFNA(INDEX(Tbl_GEKA[wedstrijd],MATCH(Tbl_Namiddag[[#This Row],[Datum]]&amp;"4",Tbl_GEKA[Datum_GEKA]&amp;Tbl_GEKA[Biljart],0)),"")</f>
        <v/>
      </c>
      <c r="G212" t="str" cm="1">
        <f t="array" ref="G212">_xlfn.IFNA(INDEX(Tbl_GEKA[wedstrijd],MATCH(Tbl_Namiddag[[#This Row],[Datum]]&amp;"5",Tbl_GEKA[Datum_GEKA]&amp;Tbl_GEKA[Biljart],0)),"")</f>
        <v/>
      </c>
    </row>
    <row r="213" spans="1:7" x14ac:dyDescent="0.25">
      <c r="A213" s="1">
        <v>46314</v>
      </c>
      <c r="B213">
        <f>WEEKDAY(Tbl_Namiddag[[#This Row],[Datum]],11)</f>
        <v>1</v>
      </c>
      <c r="C213" t="str" cm="1">
        <f t="array" ref="C213">_xlfn.IFNA(INDEX(Tbl_GEKA[wedstrijd],MATCH(Tbl_Namiddag[[#This Row],[Datum]]&amp;"1",Tbl_GEKA[Datum_GEKA]&amp;Tbl_GEKA[Biljart],0)),"")</f>
        <v/>
      </c>
      <c r="D213" t="str" cm="1">
        <f t="array" ref="D213">_xlfn.IFNA(INDEX(Tbl_GEKA[wedstrijd],MATCH(Tbl_Namiddag[[#This Row],[Datum]]&amp;"2",Tbl_GEKA[Datum_GEKA]&amp;Tbl_GEKA[Biljart],0)),"")</f>
        <v/>
      </c>
      <c r="E213" t="str" cm="1">
        <f t="array" ref="E213">_xlfn.IFNA(INDEX(Tbl_GEKA[wedstrijd],MATCH(Tbl_Namiddag[[#This Row],[Datum]]&amp;"3",Tbl_GEKA[Datum_GEKA]&amp;Tbl_GEKA[Biljart],0)),"")</f>
        <v/>
      </c>
      <c r="F213" t="str" cm="1">
        <f t="array" ref="F213">_xlfn.IFNA(INDEX(Tbl_GEKA[wedstrijd],MATCH(Tbl_Namiddag[[#This Row],[Datum]]&amp;"4",Tbl_GEKA[Datum_GEKA]&amp;Tbl_GEKA[Biljart],0)),"")</f>
        <v/>
      </c>
      <c r="G213" t="str" cm="1">
        <f t="array" ref="G213">_xlfn.IFNA(INDEX(Tbl_GEKA[wedstrijd],MATCH(Tbl_Namiddag[[#This Row],[Datum]]&amp;"5",Tbl_GEKA[Datum_GEKA]&amp;Tbl_GEKA[Biljart],0)),"")</f>
        <v/>
      </c>
    </row>
    <row r="214" spans="1:7" x14ac:dyDescent="0.25">
      <c r="A214" s="1">
        <v>46315</v>
      </c>
      <c r="B214">
        <f>WEEKDAY(Tbl_Namiddag[[#This Row],[Datum]],11)</f>
        <v>2</v>
      </c>
      <c r="C214" t="str" cm="1">
        <f t="array" ref="C214">_xlfn.IFNA(INDEX(Tbl_GEKA[wedstrijd],MATCH(Tbl_Namiddag[[#This Row],[Datum]]&amp;"1",Tbl_GEKA[Datum_GEKA]&amp;Tbl_GEKA[Biljart],0)),"")</f>
        <v/>
      </c>
      <c r="D214" t="str" cm="1">
        <f t="array" ref="D214">_xlfn.IFNA(INDEX(Tbl_GEKA[wedstrijd],MATCH(Tbl_Namiddag[[#This Row],[Datum]]&amp;"2",Tbl_GEKA[Datum_GEKA]&amp;Tbl_GEKA[Biljart],0)),"")</f>
        <v/>
      </c>
      <c r="E214" t="str" cm="1">
        <f t="array" ref="E214">_xlfn.IFNA(INDEX(Tbl_GEKA[wedstrijd],MATCH(Tbl_Namiddag[[#This Row],[Datum]]&amp;"3",Tbl_GEKA[Datum_GEKA]&amp;Tbl_GEKA[Biljart],0)),"")</f>
        <v xml:space="preserve">G E K A  - - -&gt; </v>
      </c>
      <c r="F214" t="str" cm="1">
        <f t="array" ref="F214">_xlfn.IFNA(INDEX(Tbl_GEKA[wedstrijd],MATCH(Tbl_Namiddag[[#This Row],[Datum]]&amp;"4",Tbl_GEKA[Datum_GEKA]&amp;Tbl_GEKA[Biljart],0)),"")</f>
        <v/>
      </c>
      <c r="G214" t="str" cm="1">
        <f t="array" ref="G214">_xlfn.IFNA(INDEX(Tbl_GEKA[wedstrijd],MATCH(Tbl_Namiddag[[#This Row],[Datum]]&amp;"5",Tbl_GEKA[Datum_GEKA]&amp;Tbl_GEKA[Biljart],0)),"")</f>
        <v/>
      </c>
    </row>
    <row r="215" spans="1:7" x14ac:dyDescent="0.25">
      <c r="A215" s="1">
        <v>46316</v>
      </c>
      <c r="B215">
        <f>WEEKDAY(Tbl_Namiddag[[#This Row],[Datum]],11)</f>
        <v>3</v>
      </c>
      <c r="C215" t="str" cm="1">
        <f t="array" ref="C215">_xlfn.IFNA(INDEX(Tbl_GEKA[wedstrijd],MATCH(Tbl_Namiddag[[#This Row],[Datum]]&amp;"1",Tbl_GEKA[Datum_GEKA]&amp;Tbl_GEKA[Biljart],0)),"")</f>
        <v xml:space="preserve"> Wildert 2 - De Spil - -&gt; B/N</v>
      </c>
      <c r="D215" t="str" cm="1">
        <f t="array" ref="D215">_xlfn.IFNA(INDEX(Tbl_GEKA[wedstrijd],MATCH(Tbl_Namiddag[[#This Row],[Datum]]&amp;"2",Tbl_GEKA[Datum_GEKA]&amp;Tbl_GEKA[Biljart],0)),"")</f>
        <v xml:space="preserve"> Wildert 2 - De Spil - -&gt; B/N</v>
      </c>
      <c r="E215" t="str" cm="1">
        <f t="array" ref="E215">_xlfn.IFNA(INDEX(Tbl_GEKA[wedstrijd],MATCH(Tbl_Namiddag[[#This Row],[Datum]]&amp;"3",Tbl_GEKA[Datum_GEKA]&amp;Tbl_GEKA[Biljart],0)),"")</f>
        <v/>
      </c>
      <c r="F215" t="str" cm="1">
        <f t="array" ref="F215">_xlfn.IFNA(INDEX(Tbl_GEKA[wedstrijd],MATCH(Tbl_Namiddag[[#This Row],[Datum]]&amp;"4",Tbl_GEKA[Datum_GEKA]&amp;Tbl_GEKA[Biljart],0)),"")</f>
        <v/>
      </c>
      <c r="G215" t="str" cm="1">
        <f t="array" ref="G215">_xlfn.IFNA(INDEX(Tbl_GEKA[wedstrijd],MATCH(Tbl_Namiddag[[#This Row],[Datum]]&amp;"5",Tbl_GEKA[Datum_GEKA]&amp;Tbl_GEKA[Biljart],0)),"")</f>
        <v/>
      </c>
    </row>
    <row r="216" spans="1:7" x14ac:dyDescent="0.25">
      <c r="A216" s="1">
        <v>46317</v>
      </c>
      <c r="B216">
        <f>WEEKDAY(Tbl_Namiddag[[#This Row],[Datum]],11)</f>
        <v>4</v>
      </c>
      <c r="C216" t="str" cm="1">
        <f t="array" ref="C216">_xlfn.IFNA(INDEX(Tbl_GEKA[wedstrijd],MATCH(Tbl_Namiddag[[#This Row],[Datum]]&amp;"1",Tbl_GEKA[Datum_GEKA]&amp;Tbl_GEKA[Biljart],0)),"")</f>
        <v xml:space="preserve">G E K A  - - -&gt; </v>
      </c>
      <c r="D216" t="str" cm="1">
        <f t="array" ref="D216">_xlfn.IFNA(INDEX(Tbl_GEKA[wedstrijd],MATCH(Tbl_Namiddag[[#This Row],[Datum]]&amp;"2",Tbl_GEKA[Datum_GEKA]&amp;Tbl_GEKA[Biljart],0)),"")</f>
        <v xml:space="preserve">G E K A  - - -&gt; </v>
      </c>
      <c r="E216" t="str" cm="1">
        <f t="array" ref="E216">_xlfn.IFNA(INDEX(Tbl_GEKA[wedstrijd],MATCH(Tbl_Namiddag[[#This Row],[Datum]]&amp;"3",Tbl_GEKA[Datum_GEKA]&amp;Tbl_GEKA[Biljart],0)),"")</f>
        <v/>
      </c>
      <c r="F216" t="str" cm="1">
        <f t="array" ref="F216">_xlfn.IFNA(INDEX(Tbl_GEKA[wedstrijd],MATCH(Tbl_Namiddag[[#This Row],[Datum]]&amp;"4",Tbl_GEKA[Datum_GEKA]&amp;Tbl_GEKA[Biljart],0)),"")</f>
        <v xml:space="preserve">G E K A  - - -&gt; </v>
      </c>
      <c r="G216" t="str" cm="1">
        <f t="array" ref="G216">_xlfn.IFNA(INDEX(Tbl_GEKA[wedstrijd],MATCH(Tbl_Namiddag[[#This Row],[Datum]]&amp;"5",Tbl_GEKA[Datum_GEKA]&amp;Tbl_GEKA[Biljart],0)),"")</f>
        <v xml:space="preserve">G E K A  - - -&gt; </v>
      </c>
    </row>
    <row r="217" spans="1:7" x14ac:dyDescent="0.25">
      <c r="A217" s="1">
        <v>46318</v>
      </c>
      <c r="B217">
        <f>WEEKDAY(Tbl_Namiddag[[#This Row],[Datum]],11)</f>
        <v>5</v>
      </c>
      <c r="C217" t="str" cm="1">
        <f t="array" ref="C217">_xlfn.IFNA(INDEX(Tbl_GEKA[wedstrijd],MATCH(Tbl_Namiddag[[#This Row],[Datum]]&amp;"1",Tbl_GEKA[Datum_GEKA]&amp;Tbl_GEKA[Biljart],0)),"")</f>
        <v/>
      </c>
      <c r="D217" t="str" cm="1">
        <f t="array" ref="D217">_xlfn.IFNA(INDEX(Tbl_GEKA[wedstrijd],MATCH(Tbl_Namiddag[[#This Row],[Datum]]&amp;"2",Tbl_GEKA[Datum_GEKA]&amp;Tbl_GEKA[Biljart],0)),"")</f>
        <v/>
      </c>
      <c r="E217" t="str" cm="1">
        <f t="array" ref="E217">_xlfn.IFNA(INDEX(Tbl_GEKA[wedstrijd],MATCH(Tbl_Namiddag[[#This Row],[Datum]]&amp;"3",Tbl_GEKA[Datum_GEKA]&amp;Tbl_GEKA[Biljart],0)),"")</f>
        <v xml:space="preserve">Les  -  - - Privé- -&gt; </v>
      </c>
      <c r="F217" t="str" cm="1">
        <f t="array" ref="F217">_xlfn.IFNA(INDEX(Tbl_GEKA[wedstrijd],MATCH(Tbl_Namiddag[[#This Row],[Datum]]&amp;"4",Tbl_GEKA[Datum_GEKA]&amp;Tbl_GEKA[Biljart],0)),"")</f>
        <v xml:space="preserve">Les  -  - - Privé- -&gt; </v>
      </c>
      <c r="G217" t="str" cm="1">
        <f t="array" ref="G217">_xlfn.IFNA(INDEX(Tbl_GEKA[wedstrijd],MATCH(Tbl_Namiddag[[#This Row],[Datum]]&amp;"5",Tbl_GEKA[Datum_GEKA]&amp;Tbl_GEKA[Biljart],0)),"")</f>
        <v xml:space="preserve">Les  -  - - Privé- -&gt; </v>
      </c>
    </row>
    <row r="218" spans="1:7" x14ac:dyDescent="0.25">
      <c r="A218" s="1">
        <v>46319</v>
      </c>
      <c r="B218">
        <f>WEEKDAY(Tbl_Namiddag[[#This Row],[Datum]],11)</f>
        <v>6</v>
      </c>
      <c r="C218" t="str" cm="1">
        <f t="array" ref="C218">_xlfn.IFNA(INDEX(Tbl_GEKA[wedstrijd],MATCH(Tbl_Namiddag[[#This Row],[Datum]]&amp;"1",Tbl_GEKA[Datum_GEKA]&amp;Tbl_GEKA[Biljart],0)),"")</f>
        <v/>
      </c>
      <c r="D218" t="str" cm="1">
        <f t="array" ref="D218">_xlfn.IFNA(INDEX(Tbl_GEKA[wedstrijd],MATCH(Tbl_Namiddag[[#This Row],[Datum]]&amp;"2",Tbl_GEKA[Datum_GEKA]&amp;Tbl_GEKA[Biljart],0)),"")</f>
        <v/>
      </c>
      <c r="E218" t="str" cm="1">
        <f t="array" ref="E218">_xlfn.IFNA(INDEX(Tbl_GEKA[wedstrijd],MATCH(Tbl_Namiddag[[#This Row],[Datum]]&amp;"3",Tbl_GEKA[Datum_GEKA]&amp;Tbl_GEKA[Biljart],0)),"")</f>
        <v/>
      </c>
      <c r="F218" t="str" cm="1">
        <f t="array" ref="F218">_xlfn.IFNA(INDEX(Tbl_GEKA[wedstrijd],MATCH(Tbl_Namiddag[[#This Row],[Datum]]&amp;"4",Tbl_GEKA[Datum_GEKA]&amp;Tbl_GEKA[Biljart],0)),"")</f>
        <v/>
      </c>
      <c r="G218" t="str" cm="1">
        <f t="array" ref="G218">_xlfn.IFNA(INDEX(Tbl_GEKA[wedstrijd],MATCH(Tbl_Namiddag[[#This Row],[Datum]]&amp;"5",Tbl_GEKA[Datum_GEKA]&amp;Tbl_GEKA[Biljart],0)),"")</f>
        <v/>
      </c>
    </row>
    <row r="219" spans="1:7" x14ac:dyDescent="0.25">
      <c r="A219" s="1">
        <v>46320</v>
      </c>
      <c r="B219">
        <f>WEEKDAY(Tbl_Namiddag[[#This Row],[Datum]],11)</f>
        <v>7</v>
      </c>
      <c r="C219" t="str" cm="1">
        <f t="array" ref="C219">_xlfn.IFNA(INDEX(Tbl_GEKA[wedstrijd],MATCH(Tbl_Namiddag[[#This Row],[Datum]]&amp;"1",Tbl_GEKA[Datum_GEKA]&amp;Tbl_GEKA[Biljart],0)),"")</f>
        <v/>
      </c>
      <c r="D219" t="str" cm="1">
        <f t="array" ref="D219">_xlfn.IFNA(INDEX(Tbl_GEKA[wedstrijd],MATCH(Tbl_Namiddag[[#This Row],[Datum]]&amp;"2",Tbl_GEKA[Datum_GEKA]&amp;Tbl_GEKA[Biljart],0)),"")</f>
        <v/>
      </c>
      <c r="E219" t="str" cm="1">
        <f t="array" ref="E219">_xlfn.IFNA(INDEX(Tbl_GEKA[wedstrijd],MATCH(Tbl_Namiddag[[#This Row],[Datum]]&amp;"3",Tbl_GEKA[Datum_GEKA]&amp;Tbl_GEKA[Biljart],0)),"")</f>
        <v/>
      </c>
      <c r="F219" t="str" cm="1">
        <f t="array" ref="F219">_xlfn.IFNA(INDEX(Tbl_GEKA[wedstrijd],MATCH(Tbl_Namiddag[[#This Row],[Datum]]&amp;"4",Tbl_GEKA[Datum_GEKA]&amp;Tbl_GEKA[Biljart],0)),"")</f>
        <v/>
      </c>
      <c r="G219" t="str" cm="1">
        <f t="array" ref="G219">_xlfn.IFNA(INDEX(Tbl_GEKA[wedstrijd],MATCH(Tbl_Namiddag[[#This Row],[Datum]]&amp;"5",Tbl_GEKA[Datum_GEKA]&amp;Tbl_GEKA[Biljart],0)),"")</f>
        <v/>
      </c>
    </row>
    <row r="220" spans="1:7" x14ac:dyDescent="0.25">
      <c r="A220" s="1">
        <v>46321</v>
      </c>
      <c r="B220">
        <f>WEEKDAY(Tbl_Namiddag[[#This Row],[Datum]],11)</f>
        <v>1</v>
      </c>
      <c r="C220" t="str" cm="1">
        <f t="array" ref="C220">_xlfn.IFNA(INDEX(Tbl_GEKA[wedstrijd],MATCH(Tbl_Namiddag[[#This Row],[Datum]]&amp;"1",Tbl_GEKA[Datum_GEKA]&amp;Tbl_GEKA[Biljart],0)),"")</f>
        <v/>
      </c>
      <c r="D220" t="str" cm="1">
        <f t="array" ref="D220">_xlfn.IFNA(INDEX(Tbl_GEKA[wedstrijd],MATCH(Tbl_Namiddag[[#This Row],[Datum]]&amp;"2",Tbl_GEKA[Datum_GEKA]&amp;Tbl_GEKA[Biljart],0)),"")</f>
        <v/>
      </c>
      <c r="E220" t="str" cm="1">
        <f t="array" ref="E220">_xlfn.IFNA(INDEX(Tbl_GEKA[wedstrijd],MATCH(Tbl_Namiddag[[#This Row],[Datum]]&amp;"3",Tbl_GEKA[Datum_GEKA]&amp;Tbl_GEKA[Biljart],0)),"")</f>
        <v/>
      </c>
      <c r="F220" t="str" cm="1">
        <f t="array" ref="F220">_xlfn.IFNA(INDEX(Tbl_GEKA[wedstrijd],MATCH(Tbl_Namiddag[[#This Row],[Datum]]&amp;"4",Tbl_GEKA[Datum_GEKA]&amp;Tbl_GEKA[Biljart],0)),"")</f>
        <v/>
      </c>
      <c r="G220" t="str" cm="1">
        <f t="array" ref="G220">_xlfn.IFNA(INDEX(Tbl_GEKA[wedstrijd],MATCH(Tbl_Namiddag[[#This Row],[Datum]]&amp;"5",Tbl_GEKA[Datum_GEKA]&amp;Tbl_GEKA[Biljart],0)),"")</f>
        <v/>
      </c>
    </row>
    <row r="221" spans="1:7" x14ac:dyDescent="0.25">
      <c r="A221" s="1">
        <v>46322</v>
      </c>
      <c r="B221">
        <f>WEEKDAY(Tbl_Namiddag[[#This Row],[Datum]],11)</f>
        <v>2</v>
      </c>
      <c r="C221" t="str" cm="1">
        <f t="array" ref="C221">_xlfn.IFNA(INDEX(Tbl_GEKA[wedstrijd],MATCH(Tbl_Namiddag[[#This Row],[Datum]]&amp;"1",Tbl_GEKA[Datum_GEKA]&amp;Tbl_GEKA[Biljart],0)),"")</f>
        <v/>
      </c>
      <c r="D221" t="str" cm="1">
        <f t="array" ref="D221">_xlfn.IFNA(INDEX(Tbl_GEKA[wedstrijd],MATCH(Tbl_Namiddag[[#This Row],[Datum]]&amp;"2",Tbl_GEKA[Datum_GEKA]&amp;Tbl_GEKA[Biljart],0)),"")</f>
        <v/>
      </c>
      <c r="E221" t="str" cm="1">
        <f t="array" ref="E221">_xlfn.IFNA(INDEX(Tbl_GEKA[wedstrijd],MATCH(Tbl_Namiddag[[#This Row],[Datum]]&amp;"3",Tbl_GEKA[Datum_GEKA]&amp;Tbl_GEKA[Biljart],0)),"")</f>
        <v/>
      </c>
      <c r="F221" t="str" cm="1">
        <f t="array" ref="F221">_xlfn.IFNA(INDEX(Tbl_GEKA[wedstrijd],MATCH(Tbl_Namiddag[[#This Row],[Datum]]&amp;"4",Tbl_GEKA[Datum_GEKA]&amp;Tbl_GEKA[Biljart],0)),"")</f>
        <v/>
      </c>
      <c r="G221" t="str" cm="1">
        <f t="array" ref="G221">_xlfn.IFNA(INDEX(Tbl_GEKA[wedstrijd],MATCH(Tbl_Namiddag[[#This Row],[Datum]]&amp;"5",Tbl_GEKA[Datum_GEKA]&amp;Tbl_GEKA[Biljart],0)),"")</f>
        <v/>
      </c>
    </row>
    <row r="222" spans="1:7" x14ac:dyDescent="0.25">
      <c r="A222" s="1">
        <v>46323</v>
      </c>
      <c r="B222">
        <f>WEEKDAY(Tbl_Namiddag[[#This Row],[Datum]],11)</f>
        <v>3</v>
      </c>
      <c r="C222" t="str" cm="1">
        <f t="array" ref="C222">_xlfn.IFNA(INDEX(Tbl_GEKA[wedstrijd],MATCH(Tbl_Namiddag[[#This Row],[Datum]]&amp;"1",Tbl_GEKA[Datum_GEKA]&amp;Tbl_GEKA[Biljart],0)),"")</f>
        <v/>
      </c>
      <c r="D222" t="str" cm="1">
        <f t="array" ref="D222">_xlfn.IFNA(INDEX(Tbl_GEKA[wedstrijd],MATCH(Tbl_Namiddag[[#This Row],[Datum]]&amp;"2",Tbl_GEKA[Datum_GEKA]&amp;Tbl_GEKA[Biljart],0)),"")</f>
        <v/>
      </c>
      <c r="E222" t="str" cm="1">
        <f t="array" ref="E222">_xlfn.IFNA(INDEX(Tbl_GEKA[wedstrijd],MATCH(Tbl_Namiddag[[#This Row],[Datum]]&amp;"3",Tbl_GEKA[Datum_GEKA]&amp;Tbl_GEKA[Biljart],0)),"")</f>
        <v xml:space="preserve">G E K A  - - -&gt; </v>
      </c>
      <c r="F222" t="str" cm="1">
        <f t="array" ref="F222">_xlfn.IFNA(INDEX(Tbl_GEKA[wedstrijd],MATCH(Tbl_Namiddag[[#This Row],[Datum]]&amp;"4",Tbl_GEKA[Datum_GEKA]&amp;Tbl_GEKA[Biljart],0)),"")</f>
        <v/>
      </c>
      <c r="G222" t="str" cm="1">
        <f t="array" ref="G222">_xlfn.IFNA(INDEX(Tbl_GEKA[wedstrijd],MATCH(Tbl_Namiddag[[#This Row],[Datum]]&amp;"5",Tbl_GEKA[Datum_GEKA]&amp;Tbl_GEKA[Biljart],0)),"")</f>
        <v/>
      </c>
    </row>
    <row r="223" spans="1:7" x14ac:dyDescent="0.25">
      <c r="A223" s="1">
        <v>46324</v>
      </c>
      <c r="B223">
        <f>WEEKDAY(Tbl_Namiddag[[#This Row],[Datum]],11)</f>
        <v>4</v>
      </c>
      <c r="C223" t="str" cm="1">
        <f t="array" ref="C223">_xlfn.IFNA(INDEX(Tbl_GEKA[wedstrijd],MATCH(Tbl_Namiddag[[#This Row],[Datum]]&amp;"1",Tbl_GEKA[Datum_GEKA]&amp;Tbl_GEKA[Biljart],0)),"")</f>
        <v/>
      </c>
      <c r="D223" t="str" cm="1">
        <f t="array" ref="D223">_xlfn.IFNA(INDEX(Tbl_GEKA[wedstrijd],MATCH(Tbl_Namiddag[[#This Row],[Datum]]&amp;"2",Tbl_GEKA[Datum_GEKA]&amp;Tbl_GEKA[Biljart],0)),"")</f>
        <v/>
      </c>
      <c r="E223" t="str" cm="1">
        <f t="array" ref="E223">_xlfn.IFNA(INDEX(Tbl_GEKA[wedstrijd],MATCH(Tbl_Namiddag[[#This Row],[Datum]]&amp;"3",Tbl_GEKA[Datum_GEKA]&amp;Tbl_GEKA[Biljart],0)),"")</f>
        <v/>
      </c>
      <c r="F223" t="str" cm="1">
        <f t="array" ref="F223">_xlfn.IFNA(INDEX(Tbl_GEKA[wedstrijd],MATCH(Tbl_Namiddag[[#This Row],[Datum]]&amp;"4",Tbl_GEKA[Datum_GEKA]&amp;Tbl_GEKA[Biljart],0)),"")</f>
        <v xml:space="preserve">G E K A  - - -&gt; </v>
      </c>
      <c r="G223" t="str" cm="1">
        <f t="array" ref="G223">_xlfn.IFNA(INDEX(Tbl_GEKA[wedstrijd],MATCH(Tbl_Namiddag[[#This Row],[Datum]]&amp;"5",Tbl_GEKA[Datum_GEKA]&amp;Tbl_GEKA[Biljart],0)),"")</f>
        <v xml:space="preserve">G E K A  - - -&gt; </v>
      </c>
    </row>
    <row r="224" spans="1:7" x14ac:dyDescent="0.25">
      <c r="A224" s="1">
        <v>46325</v>
      </c>
      <c r="B224">
        <f>WEEKDAY(Tbl_Namiddag[[#This Row],[Datum]],11)</f>
        <v>5</v>
      </c>
      <c r="C224" t="str" cm="1">
        <f t="array" ref="C224">_xlfn.IFNA(INDEX(Tbl_GEKA[wedstrijd],MATCH(Tbl_Namiddag[[#This Row],[Datum]]&amp;"1",Tbl_GEKA[Datum_GEKA]&amp;Tbl_GEKA[Biljart],0)),"")</f>
        <v xml:space="preserve">G E K A  - - -&gt; </v>
      </c>
      <c r="D224" t="str" cm="1">
        <f t="array" ref="D224">_xlfn.IFNA(INDEX(Tbl_GEKA[wedstrijd],MATCH(Tbl_Namiddag[[#This Row],[Datum]]&amp;"2",Tbl_GEKA[Datum_GEKA]&amp;Tbl_GEKA[Biljart],0)),"")</f>
        <v xml:space="preserve">G E K A  - - -&gt; </v>
      </c>
      <c r="E224" t="str" cm="1">
        <f t="array" ref="E224">_xlfn.IFNA(INDEX(Tbl_GEKA[wedstrijd],MATCH(Tbl_Namiddag[[#This Row],[Datum]]&amp;"3",Tbl_GEKA[Datum_GEKA]&amp;Tbl_GEKA[Biljart],0)),"")</f>
        <v xml:space="preserve">G E K A  - - -&gt; </v>
      </c>
      <c r="F224" t="str" cm="1">
        <f t="array" ref="F224">_xlfn.IFNA(INDEX(Tbl_GEKA[wedstrijd],MATCH(Tbl_Namiddag[[#This Row],[Datum]]&amp;"4",Tbl_GEKA[Datum_GEKA]&amp;Tbl_GEKA[Biljart],0)),"")</f>
        <v/>
      </c>
      <c r="G224" t="str" cm="1">
        <f t="array" ref="G224">_xlfn.IFNA(INDEX(Tbl_GEKA[wedstrijd],MATCH(Tbl_Namiddag[[#This Row],[Datum]]&amp;"5",Tbl_GEKA[Datum_GEKA]&amp;Tbl_GEKA[Biljart],0)),"")</f>
        <v/>
      </c>
    </row>
    <row r="225" spans="1:7" x14ac:dyDescent="0.25">
      <c r="A225" s="1">
        <v>46326</v>
      </c>
      <c r="B225">
        <f>WEEKDAY(Tbl_Namiddag[[#This Row],[Datum]],11)</f>
        <v>6</v>
      </c>
      <c r="C225" t="str" cm="1">
        <f t="array" ref="C225">_xlfn.IFNA(INDEX(Tbl_GEKA[wedstrijd],MATCH(Tbl_Namiddag[[#This Row],[Datum]]&amp;"1",Tbl_GEKA[Datum_GEKA]&amp;Tbl_GEKA[Biljart],0)),"")</f>
        <v/>
      </c>
      <c r="D225" t="str" cm="1">
        <f t="array" ref="D225">_xlfn.IFNA(INDEX(Tbl_GEKA[wedstrijd],MATCH(Tbl_Namiddag[[#This Row],[Datum]]&amp;"2",Tbl_GEKA[Datum_GEKA]&amp;Tbl_GEKA[Biljart],0)),"")</f>
        <v/>
      </c>
      <c r="E225" t="str" cm="1">
        <f t="array" ref="E225">_xlfn.IFNA(INDEX(Tbl_GEKA[wedstrijd],MATCH(Tbl_Namiddag[[#This Row],[Datum]]&amp;"3",Tbl_GEKA[Datum_GEKA]&amp;Tbl_GEKA[Biljart],0)),"")</f>
        <v/>
      </c>
      <c r="F225" t="str" cm="1">
        <f t="array" ref="F225">_xlfn.IFNA(INDEX(Tbl_GEKA[wedstrijd],MATCH(Tbl_Namiddag[[#This Row],[Datum]]&amp;"4",Tbl_GEKA[Datum_GEKA]&amp;Tbl_GEKA[Biljart],0)),"")</f>
        <v/>
      </c>
      <c r="G225" t="str" cm="1">
        <f t="array" ref="G225">_xlfn.IFNA(INDEX(Tbl_GEKA[wedstrijd],MATCH(Tbl_Namiddag[[#This Row],[Datum]]&amp;"5",Tbl_GEKA[Datum_GEKA]&amp;Tbl_GEKA[Biljart],0)),"")</f>
        <v/>
      </c>
    </row>
    <row r="226" spans="1:7" x14ac:dyDescent="0.25">
      <c r="A226" s="1">
        <v>46327</v>
      </c>
      <c r="B226">
        <f>WEEKDAY(Tbl_Namiddag[[#This Row],[Datum]],11)</f>
        <v>7</v>
      </c>
      <c r="C226" t="str" cm="1">
        <f t="array" ref="C226">_xlfn.IFNA(INDEX(Tbl_GEKA[wedstrijd],MATCH(Tbl_Namiddag[[#This Row],[Datum]]&amp;"1",Tbl_GEKA[Datum_GEKA]&amp;Tbl_GEKA[Biljart],0)),"")</f>
        <v/>
      </c>
      <c r="D226" t="str" cm="1">
        <f t="array" ref="D226">_xlfn.IFNA(INDEX(Tbl_GEKA[wedstrijd],MATCH(Tbl_Namiddag[[#This Row],[Datum]]&amp;"2",Tbl_GEKA[Datum_GEKA]&amp;Tbl_GEKA[Biljart],0)),"")</f>
        <v/>
      </c>
      <c r="E226" t="str" cm="1">
        <f t="array" ref="E226">_xlfn.IFNA(INDEX(Tbl_GEKA[wedstrijd],MATCH(Tbl_Namiddag[[#This Row],[Datum]]&amp;"3",Tbl_GEKA[Datum_GEKA]&amp;Tbl_GEKA[Biljart],0)),"")</f>
        <v/>
      </c>
      <c r="F226" t="str" cm="1">
        <f t="array" ref="F226">_xlfn.IFNA(INDEX(Tbl_GEKA[wedstrijd],MATCH(Tbl_Namiddag[[#This Row],[Datum]]&amp;"4",Tbl_GEKA[Datum_GEKA]&amp;Tbl_GEKA[Biljart],0)),"")</f>
        <v/>
      </c>
      <c r="G226" t="str" cm="1">
        <f t="array" ref="G226">_xlfn.IFNA(INDEX(Tbl_GEKA[wedstrijd],MATCH(Tbl_Namiddag[[#This Row],[Datum]]&amp;"5",Tbl_GEKA[Datum_GEKA]&amp;Tbl_GEKA[Biljart],0)),"")</f>
        <v/>
      </c>
    </row>
    <row r="227" spans="1:7" x14ac:dyDescent="0.25">
      <c r="A227" s="1">
        <v>46328</v>
      </c>
      <c r="B227">
        <f>WEEKDAY(Tbl_Namiddag[[#This Row],[Datum]],11)</f>
        <v>1</v>
      </c>
      <c r="C227" t="str" cm="1">
        <f t="array" ref="C227">_xlfn.IFNA(INDEX(Tbl_GEKA[wedstrijd],MATCH(Tbl_Namiddag[[#This Row],[Datum]]&amp;"1",Tbl_GEKA[Datum_GEKA]&amp;Tbl_GEKA[Biljart],0)),"")</f>
        <v/>
      </c>
      <c r="D227" t="str" cm="1">
        <f t="array" ref="D227">_xlfn.IFNA(INDEX(Tbl_GEKA[wedstrijd],MATCH(Tbl_Namiddag[[#This Row],[Datum]]&amp;"2",Tbl_GEKA[Datum_GEKA]&amp;Tbl_GEKA[Biljart],0)),"")</f>
        <v/>
      </c>
      <c r="E227" t="str" cm="1">
        <f t="array" ref="E227">_xlfn.IFNA(INDEX(Tbl_GEKA[wedstrijd],MATCH(Tbl_Namiddag[[#This Row],[Datum]]&amp;"3",Tbl_GEKA[Datum_GEKA]&amp;Tbl_GEKA[Biljart],0)),"")</f>
        <v/>
      </c>
      <c r="F227" t="str" cm="1">
        <f t="array" ref="F227">_xlfn.IFNA(INDEX(Tbl_GEKA[wedstrijd],MATCH(Tbl_Namiddag[[#This Row],[Datum]]&amp;"4",Tbl_GEKA[Datum_GEKA]&amp;Tbl_GEKA[Biljart],0)),"")</f>
        <v/>
      </c>
      <c r="G227" t="str" cm="1">
        <f t="array" ref="G227">_xlfn.IFNA(INDEX(Tbl_GEKA[wedstrijd],MATCH(Tbl_Namiddag[[#This Row],[Datum]]&amp;"5",Tbl_GEKA[Datum_GEKA]&amp;Tbl_GEKA[Biljart],0)),"")</f>
        <v/>
      </c>
    </row>
    <row r="228" spans="1:7" x14ac:dyDescent="0.25">
      <c r="A228" s="1">
        <v>46329</v>
      </c>
      <c r="B228">
        <f>WEEKDAY(Tbl_Namiddag[[#This Row],[Datum]],11)</f>
        <v>2</v>
      </c>
      <c r="C228" t="str" cm="1">
        <f t="array" ref="C228">_xlfn.IFNA(INDEX(Tbl_GEKA[wedstrijd],MATCH(Tbl_Namiddag[[#This Row],[Datum]]&amp;"1",Tbl_GEKA[Datum_GEKA]&amp;Tbl_GEKA[Biljart],0)),"")</f>
        <v xml:space="preserve"> Wildert 2 - Kerkuilen - -&gt; B/N</v>
      </c>
      <c r="D228" t="str" cm="1">
        <f t="array" ref="D228">_xlfn.IFNA(INDEX(Tbl_GEKA[wedstrijd],MATCH(Tbl_Namiddag[[#This Row],[Datum]]&amp;"2",Tbl_GEKA[Datum_GEKA]&amp;Tbl_GEKA[Biljart],0)),"")</f>
        <v xml:space="preserve"> Wildert 2 - Kerkuilen - -&gt; B/N</v>
      </c>
      <c r="E228" t="str" cm="1">
        <f t="array" ref="E228">_xlfn.IFNA(INDEX(Tbl_GEKA[wedstrijd],MATCH(Tbl_Namiddag[[#This Row],[Datum]]&amp;"3",Tbl_GEKA[Datum_GEKA]&amp;Tbl_GEKA[Biljart],0)),"")</f>
        <v/>
      </c>
      <c r="F228" t="str" cm="1">
        <f t="array" ref="F228">_xlfn.IFNA(INDEX(Tbl_GEKA[wedstrijd],MATCH(Tbl_Namiddag[[#This Row],[Datum]]&amp;"4",Tbl_GEKA[Datum_GEKA]&amp;Tbl_GEKA[Biljart],0)),"")</f>
        <v/>
      </c>
      <c r="G228" t="str" cm="1">
        <f t="array" ref="G228">_xlfn.IFNA(INDEX(Tbl_GEKA[wedstrijd],MATCH(Tbl_Namiddag[[#This Row],[Datum]]&amp;"5",Tbl_GEKA[Datum_GEKA]&amp;Tbl_GEKA[Biljart],0)),"")</f>
        <v/>
      </c>
    </row>
    <row r="229" spans="1:7" x14ac:dyDescent="0.25">
      <c r="A229" s="1">
        <v>46330</v>
      </c>
      <c r="B229">
        <f>WEEKDAY(Tbl_Namiddag[[#This Row],[Datum]],11)</f>
        <v>3</v>
      </c>
      <c r="C229" t="str" cm="1">
        <f t="array" ref="C229">_xlfn.IFNA(INDEX(Tbl_GEKA[wedstrijd],MATCH(Tbl_Namiddag[[#This Row],[Datum]]&amp;"1",Tbl_GEKA[Datum_GEKA]&amp;Tbl_GEKA[Biljart],0)),"")</f>
        <v/>
      </c>
      <c r="D229" t="str" cm="1">
        <f t="array" ref="D229">_xlfn.IFNA(INDEX(Tbl_GEKA[wedstrijd],MATCH(Tbl_Namiddag[[#This Row],[Datum]]&amp;"2",Tbl_GEKA[Datum_GEKA]&amp;Tbl_GEKA[Biljart],0)),"")</f>
        <v/>
      </c>
      <c r="E229" t="str" cm="1">
        <f t="array" ref="E229">_xlfn.IFNA(INDEX(Tbl_GEKA[wedstrijd],MATCH(Tbl_Namiddag[[#This Row],[Datum]]&amp;"3",Tbl_GEKA[Datum_GEKA]&amp;Tbl_GEKA[Biljart],0)),"")</f>
        <v xml:space="preserve">Les  -  - - Privé- -&gt; </v>
      </c>
      <c r="F229" t="str" cm="1">
        <f t="array" ref="F229">_xlfn.IFNA(INDEX(Tbl_GEKA[wedstrijd],MATCH(Tbl_Namiddag[[#This Row],[Datum]]&amp;"4",Tbl_GEKA[Datum_GEKA]&amp;Tbl_GEKA[Biljart],0)),"")</f>
        <v xml:space="preserve">Les  -  - - Privé- -&gt; </v>
      </c>
      <c r="G229" t="str" cm="1">
        <f t="array" ref="G229">_xlfn.IFNA(INDEX(Tbl_GEKA[wedstrijd],MATCH(Tbl_Namiddag[[#This Row],[Datum]]&amp;"5",Tbl_GEKA[Datum_GEKA]&amp;Tbl_GEKA[Biljart],0)),"")</f>
        <v xml:space="preserve">Les  -  - - Privé- -&gt; </v>
      </c>
    </row>
    <row r="230" spans="1:7" x14ac:dyDescent="0.25">
      <c r="A230" s="1">
        <v>46331</v>
      </c>
      <c r="B230">
        <f>WEEKDAY(Tbl_Namiddag[[#This Row],[Datum]],11)</f>
        <v>4</v>
      </c>
      <c r="C230" t="str" cm="1">
        <f t="array" ref="C230">_xlfn.IFNA(INDEX(Tbl_GEKA[wedstrijd],MATCH(Tbl_Namiddag[[#This Row],[Datum]]&amp;"1",Tbl_GEKA[Datum_GEKA]&amp;Tbl_GEKA[Biljart],0)),"")</f>
        <v/>
      </c>
      <c r="D230" t="str" cm="1">
        <f t="array" ref="D230">_xlfn.IFNA(INDEX(Tbl_GEKA[wedstrijd],MATCH(Tbl_Namiddag[[#This Row],[Datum]]&amp;"2",Tbl_GEKA[Datum_GEKA]&amp;Tbl_GEKA[Biljart],0)),"")</f>
        <v xml:space="preserve">G E K A  - - -&gt; </v>
      </c>
      <c r="E230" t="str" cm="1">
        <f t="array" ref="E230">_xlfn.IFNA(INDEX(Tbl_GEKA[wedstrijd],MATCH(Tbl_Namiddag[[#This Row],[Datum]]&amp;"3",Tbl_GEKA[Datum_GEKA]&amp;Tbl_GEKA[Biljart],0)),"")</f>
        <v/>
      </c>
      <c r="F230" t="str" cm="1">
        <f t="array" ref="F230">_xlfn.IFNA(INDEX(Tbl_GEKA[wedstrijd],MATCH(Tbl_Namiddag[[#This Row],[Datum]]&amp;"4",Tbl_GEKA[Datum_GEKA]&amp;Tbl_GEKA[Biljart],0)),"")</f>
        <v/>
      </c>
      <c r="G230" t="str" cm="1">
        <f t="array" ref="G230">_xlfn.IFNA(INDEX(Tbl_GEKA[wedstrijd],MATCH(Tbl_Namiddag[[#This Row],[Datum]]&amp;"5",Tbl_GEKA[Datum_GEKA]&amp;Tbl_GEKA[Biljart],0)),"")</f>
        <v xml:space="preserve">G E K A  - - -&gt; </v>
      </c>
    </row>
    <row r="231" spans="1:7" x14ac:dyDescent="0.25">
      <c r="A231" s="1">
        <v>46332</v>
      </c>
      <c r="B231">
        <f>WEEKDAY(Tbl_Namiddag[[#This Row],[Datum]],11)</f>
        <v>5</v>
      </c>
      <c r="C231" t="str" cm="1">
        <f t="array" ref="C231">_xlfn.IFNA(INDEX(Tbl_GEKA[wedstrijd],MATCH(Tbl_Namiddag[[#This Row],[Datum]]&amp;"1",Tbl_GEKA[Datum_GEKA]&amp;Tbl_GEKA[Biljart],0)),"")</f>
        <v/>
      </c>
      <c r="D231" t="str" cm="1">
        <f t="array" ref="D231">_xlfn.IFNA(INDEX(Tbl_GEKA[wedstrijd],MATCH(Tbl_Namiddag[[#This Row],[Datum]]&amp;"2",Tbl_GEKA[Datum_GEKA]&amp;Tbl_GEKA[Biljart],0)),"")</f>
        <v/>
      </c>
      <c r="E231" t="str" cm="1">
        <f t="array" ref="E231">_xlfn.IFNA(INDEX(Tbl_GEKA[wedstrijd],MATCH(Tbl_Namiddag[[#This Row],[Datum]]&amp;"3",Tbl_GEKA[Datum_GEKA]&amp;Tbl_GEKA[Biljart],0)),"")</f>
        <v/>
      </c>
      <c r="F231" t="str" cm="1">
        <f t="array" ref="F231">_xlfn.IFNA(INDEX(Tbl_GEKA[wedstrijd],MATCH(Tbl_Namiddag[[#This Row],[Datum]]&amp;"4",Tbl_GEKA[Datum_GEKA]&amp;Tbl_GEKA[Biljart],0)),"")</f>
        <v/>
      </c>
      <c r="G231" t="str" cm="1">
        <f t="array" ref="G231">_xlfn.IFNA(INDEX(Tbl_GEKA[wedstrijd],MATCH(Tbl_Namiddag[[#This Row],[Datum]]&amp;"5",Tbl_GEKA[Datum_GEKA]&amp;Tbl_GEKA[Biljart],0)),"")</f>
        <v/>
      </c>
    </row>
    <row r="232" spans="1:7" x14ac:dyDescent="0.25">
      <c r="A232" s="1">
        <v>46333</v>
      </c>
      <c r="B232">
        <f>WEEKDAY(Tbl_Namiddag[[#This Row],[Datum]],11)</f>
        <v>6</v>
      </c>
      <c r="C232" t="str" cm="1">
        <f t="array" ref="C232">_xlfn.IFNA(INDEX(Tbl_GEKA[wedstrijd],MATCH(Tbl_Namiddag[[#This Row],[Datum]]&amp;"1",Tbl_GEKA[Datum_GEKA]&amp;Tbl_GEKA[Biljart],0)),"")</f>
        <v/>
      </c>
      <c r="D232" t="str" cm="1">
        <f t="array" ref="D232">_xlfn.IFNA(INDEX(Tbl_GEKA[wedstrijd],MATCH(Tbl_Namiddag[[#This Row],[Datum]]&amp;"2",Tbl_GEKA[Datum_GEKA]&amp;Tbl_GEKA[Biljart],0)),"")</f>
        <v/>
      </c>
      <c r="E232" t="str" cm="1">
        <f t="array" ref="E232">_xlfn.IFNA(INDEX(Tbl_GEKA[wedstrijd],MATCH(Tbl_Namiddag[[#This Row],[Datum]]&amp;"3",Tbl_GEKA[Datum_GEKA]&amp;Tbl_GEKA[Biljart],0)),"")</f>
        <v/>
      </c>
      <c r="F232" t="str" cm="1">
        <f t="array" ref="F232">_xlfn.IFNA(INDEX(Tbl_GEKA[wedstrijd],MATCH(Tbl_Namiddag[[#This Row],[Datum]]&amp;"4",Tbl_GEKA[Datum_GEKA]&amp;Tbl_GEKA[Biljart],0)),"")</f>
        <v/>
      </c>
      <c r="G232" t="str" cm="1">
        <f t="array" ref="G232">_xlfn.IFNA(INDEX(Tbl_GEKA[wedstrijd],MATCH(Tbl_Namiddag[[#This Row],[Datum]]&amp;"5",Tbl_GEKA[Datum_GEKA]&amp;Tbl_GEKA[Biljart],0)),"")</f>
        <v/>
      </c>
    </row>
    <row r="233" spans="1:7" x14ac:dyDescent="0.25">
      <c r="A233" s="1">
        <v>46334</v>
      </c>
      <c r="B233">
        <f>WEEKDAY(Tbl_Namiddag[[#This Row],[Datum]],11)</f>
        <v>7</v>
      </c>
      <c r="C233" t="str" cm="1">
        <f t="array" ref="C233">_xlfn.IFNA(INDEX(Tbl_GEKA[wedstrijd],MATCH(Tbl_Namiddag[[#This Row],[Datum]]&amp;"1",Tbl_GEKA[Datum_GEKA]&amp;Tbl_GEKA[Biljart],0)),"")</f>
        <v/>
      </c>
      <c r="D233" t="str" cm="1">
        <f t="array" ref="D233">_xlfn.IFNA(INDEX(Tbl_GEKA[wedstrijd],MATCH(Tbl_Namiddag[[#This Row],[Datum]]&amp;"2",Tbl_GEKA[Datum_GEKA]&amp;Tbl_GEKA[Biljart],0)),"")</f>
        <v/>
      </c>
      <c r="E233" t="str" cm="1">
        <f t="array" ref="E233">_xlfn.IFNA(INDEX(Tbl_GEKA[wedstrijd],MATCH(Tbl_Namiddag[[#This Row],[Datum]]&amp;"3",Tbl_GEKA[Datum_GEKA]&amp;Tbl_GEKA[Biljart],0)),"")</f>
        <v/>
      </c>
      <c r="F233" t="str" cm="1">
        <f t="array" ref="F233">_xlfn.IFNA(INDEX(Tbl_GEKA[wedstrijd],MATCH(Tbl_Namiddag[[#This Row],[Datum]]&amp;"4",Tbl_GEKA[Datum_GEKA]&amp;Tbl_GEKA[Biljart],0)),"")</f>
        <v/>
      </c>
      <c r="G233" t="str" cm="1">
        <f t="array" ref="G233">_xlfn.IFNA(INDEX(Tbl_GEKA[wedstrijd],MATCH(Tbl_Namiddag[[#This Row],[Datum]]&amp;"5",Tbl_GEKA[Datum_GEKA]&amp;Tbl_GEKA[Biljart],0)),"")</f>
        <v/>
      </c>
    </row>
    <row r="234" spans="1:7" x14ac:dyDescent="0.25">
      <c r="A234" s="1">
        <v>46335</v>
      </c>
      <c r="B234">
        <f>WEEKDAY(Tbl_Namiddag[[#This Row],[Datum]],11)</f>
        <v>1</v>
      </c>
      <c r="C234" t="str" cm="1">
        <f t="array" ref="C234">_xlfn.IFNA(INDEX(Tbl_GEKA[wedstrijd],MATCH(Tbl_Namiddag[[#This Row],[Datum]]&amp;"1",Tbl_GEKA[Datum_GEKA]&amp;Tbl_GEKA[Biljart],0)),"")</f>
        <v/>
      </c>
      <c r="D234" t="str" cm="1">
        <f t="array" ref="D234">_xlfn.IFNA(INDEX(Tbl_GEKA[wedstrijd],MATCH(Tbl_Namiddag[[#This Row],[Datum]]&amp;"2",Tbl_GEKA[Datum_GEKA]&amp;Tbl_GEKA[Biljart],0)),"")</f>
        <v/>
      </c>
      <c r="E234" t="str" cm="1">
        <f t="array" ref="E234">_xlfn.IFNA(INDEX(Tbl_GEKA[wedstrijd],MATCH(Tbl_Namiddag[[#This Row],[Datum]]&amp;"3",Tbl_GEKA[Datum_GEKA]&amp;Tbl_GEKA[Biljart],0)),"")</f>
        <v/>
      </c>
      <c r="F234" t="str" cm="1">
        <f t="array" ref="F234">_xlfn.IFNA(INDEX(Tbl_GEKA[wedstrijd],MATCH(Tbl_Namiddag[[#This Row],[Datum]]&amp;"4",Tbl_GEKA[Datum_GEKA]&amp;Tbl_GEKA[Biljart],0)),"")</f>
        <v/>
      </c>
      <c r="G234" t="str" cm="1">
        <f t="array" ref="G234">_xlfn.IFNA(INDEX(Tbl_GEKA[wedstrijd],MATCH(Tbl_Namiddag[[#This Row],[Datum]]&amp;"5",Tbl_GEKA[Datum_GEKA]&amp;Tbl_GEKA[Biljart],0)),"")</f>
        <v/>
      </c>
    </row>
    <row r="235" spans="1:7" x14ac:dyDescent="0.25">
      <c r="A235" s="1">
        <v>46336</v>
      </c>
      <c r="B235">
        <f>WEEKDAY(Tbl_Namiddag[[#This Row],[Datum]],11)</f>
        <v>2</v>
      </c>
      <c r="C235" t="str" cm="1">
        <f t="array" ref="C235">_xlfn.IFNA(INDEX(Tbl_GEKA[wedstrijd],MATCH(Tbl_Namiddag[[#This Row],[Datum]]&amp;"1",Tbl_GEKA[Datum_GEKA]&amp;Tbl_GEKA[Biljart],0)),"")</f>
        <v>Wildert 2 - Nispen - -&gt; GSE</v>
      </c>
      <c r="D235" t="str" cm="1">
        <f t="array" ref="D235">_xlfn.IFNA(INDEX(Tbl_GEKA[wedstrijd],MATCH(Tbl_Namiddag[[#This Row],[Datum]]&amp;"2",Tbl_GEKA[Datum_GEKA]&amp;Tbl_GEKA[Biljart],0)),"")</f>
        <v>Wildert 2 - Nispen - -&gt; GSE</v>
      </c>
      <c r="E235" t="str" cm="1">
        <f t="array" ref="E235">_xlfn.IFNA(INDEX(Tbl_GEKA[wedstrijd],MATCH(Tbl_Namiddag[[#This Row],[Datum]]&amp;"3",Tbl_GEKA[Datum_GEKA]&amp;Tbl_GEKA[Biljart],0)),"")</f>
        <v xml:space="preserve">G E K A  - - -&gt; </v>
      </c>
      <c r="F235" t="str" cm="1">
        <f t="array" ref="F235">_xlfn.IFNA(INDEX(Tbl_GEKA[wedstrijd],MATCH(Tbl_Namiddag[[#This Row],[Datum]]&amp;"4",Tbl_GEKA[Datum_GEKA]&amp;Tbl_GEKA[Biljart],0)),"")</f>
        <v/>
      </c>
      <c r="G235" t="str" cm="1">
        <f t="array" ref="G235">_xlfn.IFNA(INDEX(Tbl_GEKA[wedstrijd],MATCH(Tbl_Namiddag[[#This Row],[Datum]]&amp;"5",Tbl_GEKA[Datum_GEKA]&amp;Tbl_GEKA[Biljart],0)),"")</f>
        <v/>
      </c>
    </row>
    <row r="236" spans="1:7" x14ac:dyDescent="0.25">
      <c r="A236" s="1">
        <v>46337</v>
      </c>
      <c r="B236">
        <f>WEEKDAY(Tbl_Namiddag[[#This Row],[Datum]],11)</f>
        <v>3</v>
      </c>
      <c r="C236" t="str" cm="1">
        <f t="array" ref="C236">_xlfn.IFNA(INDEX(Tbl_GEKA[wedstrijd],MATCH(Tbl_Namiddag[[#This Row],[Datum]]&amp;"1",Tbl_GEKA[Datum_GEKA]&amp;Tbl_GEKA[Biljart],0)),"")</f>
        <v xml:space="preserve">G E K A  - - -&gt; </v>
      </c>
      <c r="D236" t="str" cm="1">
        <f t="array" ref="D236">_xlfn.IFNA(INDEX(Tbl_GEKA[wedstrijd],MATCH(Tbl_Namiddag[[#This Row],[Datum]]&amp;"2",Tbl_GEKA[Datum_GEKA]&amp;Tbl_GEKA[Biljart],0)),"")</f>
        <v/>
      </c>
      <c r="E236" t="str" cm="1">
        <f t="array" ref="E236">_xlfn.IFNA(INDEX(Tbl_GEKA[wedstrijd],MATCH(Tbl_Namiddag[[#This Row],[Datum]]&amp;"3",Tbl_GEKA[Datum_GEKA]&amp;Tbl_GEKA[Biljart],0)),"")</f>
        <v/>
      </c>
      <c r="F236" t="str" cm="1">
        <f t="array" ref="F236">_xlfn.IFNA(INDEX(Tbl_GEKA[wedstrijd],MATCH(Tbl_Namiddag[[#This Row],[Datum]]&amp;"4",Tbl_GEKA[Datum_GEKA]&amp;Tbl_GEKA[Biljart],0)),"")</f>
        <v xml:space="preserve">G E K A  - - -&gt; </v>
      </c>
      <c r="G236" t="str" cm="1">
        <f t="array" ref="G236">_xlfn.IFNA(INDEX(Tbl_GEKA[wedstrijd],MATCH(Tbl_Namiddag[[#This Row],[Datum]]&amp;"5",Tbl_GEKA[Datum_GEKA]&amp;Tbl_GEKA[Biljart],0)),"")</f>
        <v/>
      </c>
    </row>
    <row r="237" spans="1:7" x14ac:dyDescent="0.25">
      <c r="A237" s="1">
        <v>46338</v>
      </c>
      <c r="B237">
        <f>WEEKDAY(Tbl_Namiddag[[#This Row],[Datum]],11)</f>
        <v>4</v>
      </c>
      <c r="C237" t="str" cm="1">
        <f t="array" ref="C237">_xlfn.IFNA(INDEX(Tbl_GEKA[wedstrijd],MATCH(Tbl_Namiddag[[#This Row],[Datum]]&amp;"1",Tbl_GEKA[Datum_GEKA]&amp;Tbl_GEKA[Biljart],0)),"")</f>
        <v xml:space="preserve">G E K A  - - -&gt; </v>
      </c>
      <c r="D237" t="str" cm="1">
        <f t="array" ref="D237">_xlfn.IFNA(INDEX(Tbl_GEKA[wedstrijd],MATCH(Tbl_Namiddag[[#This Row],[Datum]]&amp;"2",Tbl_GEKA[Datum_GEKA]&amp;Tbl_GEKA[Biljart],0)),"")</f>
        <v xml:space="preserve">G E K A  - - -&gt; </v>
      </c>
      <c r="E237" t="str" cm="1">
        <f t="array" ref="E237">_xlfn.IFNA(INDEX(Tbl_GEKA[wedstrijd],MATCH(Tbl_Namiddag[[#This Row],[Datum]]&amp;"3",Tbl_GEKA[Datum_GEKA]&amp;Tbl_GEKA[Biljart],0)),"")</f>
        <v/>
      </c>
      <c r="F237" t="str" cm="1">
        <f t="array" ref="F237">_xlfn.IFNA(INDEX(Tbl_GEKA[wedstrijd],MATCH(Tbl_Namiddag[[#This Row],[Datum]]&amp;"4",Tbl_GEKA[Datum_GEKA]&amp;Tbl_GEKA[Biljart],0)),"")</f>
        <v xml:space="preserve">G E K A  - - -&gt; </v>
      </c>
      <c r="G237" t="str" cm="1">
        <f t="array" ref="G237">_xlfn.IFNA(INDEX(Tbl_GEKA[wedstrijd],MATCH(Tbl_Namiddag[[#This Row],[Datum]]&amp;"5",Tbl_GEKA[Datum_GEKA]&amp;Tbl_GEKA[Biljart],0)),"")</f>
        <v xml:space="preserve">G E K A  - - -&gt; </v>
      </c>
    </row>
    <row r="238" spans="1:7" x14ac:dyDescent="0.25">
      <c r="A238" s="1">
        <v>46339</v>
      </c>
      <c r="B238">
        <f>WEEKDAY(Tbl_Namiddag[[#This Row],[Datum]],11)</f>
        <v>5</v>
      </c>
      <c r="C238" t="str" cm="1">
        <f t="array" ref="C238">_xlfn.IFNA(INDEX(Tbl_GEKA[wedstrijd],MATCH(Tbl_Namiddag[[#This Row],[Datum]]&amp;"1",Tbl_GEKA[Datum_GEKA]&amp;Tbl_GEKA[Biljart],0)),"")</f>
        <v/>
      </c>
      <c r="D238" t="str" cm="1">
        <f t="array" ref="D238">_xlfn.IFNA(INDEX(Tbl_GEKA[wedstrijd],MATCH(Tbl_Namiddag[[#This Row],[Datum]]&amp;"2",Tbl_GEKA[Datum_GEKA]&amp;Tbl_GEKA[Biljart],0)),"")</f>
        <v/>
      </c>
      <c r="E238" t="str" cm="1">
        <f t="array" ref="E238">_xlfn.IFNA(INDEX(Tbl_GEKA[wedstrijd],MATCH(Tbl_Namiddag[[#This Row],[Datum]]&amp;"3",Tbl_GEKA[Datum_GEKA]&amp;Tbl_GEKA[Biljart],0)),"")</f>
        <v/>
      </c>
      <c r="F238" t="str" cm="1">
        <f t="array" ref="F238">_xlfn.IFNA(INDEX(Tbl_GEKA[wedstrijd],MATCH(Tbl_Namiddag[[#This Row],[Datum]]&amp;"4",Tbl_GEKA[Datum_GEKA]&amp;Tbl_GEKA[Biljart],0)),"")</f>
        <v/>
      </c>
      <c r="G238" t="str" cm="1">
        <f t="array" ref="G238">_xlfn.IFNA(INDEX(Tbl_GEKA[wedstrijd],MATCH(Tbl_Namiddag[[#This Row],[Datum]]&amp;"5",Tbl_GEKA[Datum_GEKA]&amp;Tbl_GEKA[Biljart],0)),"")</f>
        <v/>
      </c>
    </row>
    <row r="239" spans="1:7" x14ac:dyDescent="0.25">
      <c r="A239" s="1">
        <v>46340</v>
      </c>
      <c r="B239">
        <f>WEEKDAY(Tbl_Namiddag[[#This Row],[Datum]],11)</f>
        <v>6</v>
      </c>
      <c r="C239" t="str" cm="1">
        <f t="array" ref="C239">_xlfn.IFNA(INDEX(Tbl_GEKA[wedstrijd],MATCH(Tbl_Namiddag[[#This Row],[Datum]]&amp;"1",Tbl_GEKA[Datum_GEKA]&amp;Tbl_GEKA[Biljart],0)),"")</f>
        <v xml:space="preserve">NK Hr-Rail - BC-Spoor Antwerpen- -&gt;  - NK Hr-Rail - BC-Spoor Antwerpen- -&gt; - -&gt; </v>
      </c>
      <c r="D239" t="str" cm="1">
        <f t="array" ref="D239">_xlfn.IFNA(INDEX(Tbl_GEKA[wedstrijd],MATCH(Tbl_Namiddag[[#This Row],[Datum]]&amp;"2",Tbl_GEKA[Datum_GEKA]&amp;Tbl_GEKA[Biljart],0)),"")</f>
        <v xml:space="preserve">NK Hr-Rail - BC-Spoor Antwerpen- -&gt;  - NK Hr-Rail - BC-Spoor Antwerpen- -&gt; - -&gt; </v>
      </c>
      <c r="E239" t="str" cm="1">
        <f t="array" ref="E239">_xlfn.IFNA(INDEX(Tbl_GEKA[wedstrijd],MATCH(Tbl_Namiddag[[#This Row],[Datum]]&amp;"3",Tbl_GEKA[Datum_GEKA]&amp;Tbl_GEKA[Biljart],0)),"")</f>
        <v xml:space="preserve">NK Hr-Rail - BC-Spoor Antwerpen- -&gt;  - NK Hr-Rail - BC-Spoor Antwerpen- -&gt; - -&gt; </v>
      </c>
      <c r="F239" t="str" cm="1">
        <f t="array" ref="F239">_xlfn.IFNA(INDEX(Tbl_GEKA[wedstrijd],MATCH(Tbl_Namiddag[[#This Row],[Datum]]&amp;"4",Tbl_GEKA[Datum_GEKA]&amp;Tbl_GEKA[Biljart],0)),"")</f>
        <v xml:space="preserve">NK Hr-Rail - BC-Spoor Antwerpen- -&gt;  - NK Hr-Rail - BC-Spoor Antwerpen- -&gt; - -&gt; </v>
      </c>
      <c r="G239" t="str" cm="1">
        <f t="array" ref="G239">_xlfn.IFNA(INDEX(Tbl_GEKA[wedstrijd],MATCH(Tbl_Namiddag[[#This Row],[Datum]]&amp;"5",Tbl_GEKA[Datum_GEKA]&amp;Tbl_GEKA[Biljart],0)),"")</f>
        <v xml:space="preserve">NK Hr-Rail - BC-Spoor Antwerpen- -&gt;  - NK Hr-Rail - BC-Spoor Antwerpen- -&gt; - -&gt; </v>
      </c>
    </row>
    <row r="240" spans="1:7" x14ac:dyDescent="0.25">
      <c r="A240" s="1">
        <v>46341</v>
      </c>
      <c r="B240">
        <f>WEEKDAY(Tbl_Namiddag[[#This Row],[Datum]],11)</f>
        <v>7</v>
      </c>
      <c r="C240" t="str" cm="1">
        <f t="array" ref="C240">_xlfn.IFNA(INDEX(Tbl_GEKA[wedstrijd],MATCH(Tbl_Namiddag[[#This Row],[Datum]]&amp;"1",Tbl_GEKA[Datum_GEKA]&amp;Tbl_GEKA[Biljart],0)),"")</f>
        <v/>
      </c>
      <c r="D240" t="str" cm="1">
        <f t="array" ref="D240">_xlfn.IFNA(INDEX(Tbl_GEKA[wedstrijd],MATCH(Tbl_Namiddag[[#This Row],[Datum]]&amp;"2",Tbl_GEKA[Datum_GEKA]&amp;Tbl_GEKA[Biljart],0)),"")</f>
        <v/>
      </c>
      <c r="E240" t="str" cm="1">
        <f t="array" ref="E240">_xlfn.IFNA(INDEX(Tbl_GEKA[wedstrijd],MATCH(Tbl_Namiddag[[#This Row],[Datum]]&amp;"3",Tbl_GEKA[Datum_GEKA]&amp;Tbl_GEKA[Biljart],0)),"")</f>
        <v/>
      </c>
      <c r="F240" t="str" cm="1">
        <f t="array" ref="F240">_xlfn.IFNA(INDEX(Tbl_GEKA[wedstrijd],MATCH(Tbl_Namiddag[[#This Row],[Datum]]&amp;"4",Tbl_GEKA[Datum_GEKA]&amp;Tbl_GEKA[Biljart],0)),"")</f>
        <v/>
      </c>
      <c r="G240" t="str" cm="1">
        <f t="array" ref="G240">_xlfn.IFNA(INDEX(Tbl_GEKA[wedstrijd],MATCH(Tbl_Namiddag[[#This Row],[Datum]]&amp;"5",Tbl_GEKA[Datum_GEKA]&amp;Tbl_GEKA[Biljart],0)),"")</f>
        <v/>
      </c>
    </row>
    <row r="241" spans="1:7" x14ac:dyDescent="0.25">
      <c r="A241" s="1">
        <v>46342</v>
      </c>
      <c r="B241">
        <f>WEEKDAY(Tbl_Namiddag[[#This Row],[Datum]],11)</f>
        <v>1</v>
      </c>
      <c r="C241" t="str" cm="1">
        <f t="array" ref="C241">_xlfn.IFNA(INDEX(Tbl_GEKA[wedstrijd],MATCH(Tbl_Namiddag[[#This Row],[Datum]]&amp;"1",Tbl_GEKA[Datum_GEKA]&amp;Tbl_GEKA[Biljart],0)),"")</f>
        <v/>
      </c>
      <c r="D241" t="str" cm="1">
        <f t="array" ref="D241">_xlfn.IFNA(INDEX(Tbl_GEKA[wedstrijd],MATCH(Tbl_Namiddag[[#This Row],[Datum]]&amp;"2",Tbl_GEKA[Datum_GEKA]&amp;Tbl_GEKA[Biljart],0)),"")</f>
        <v/>
      </c>
      <c r="E241" t="str" cm="1">
        <f t="array" ref="E241">_xlfn.IFNA(INDEX(Tbl_GEKA[wedstrijd],MATCH(Tbl_Namiddag[[#This Row],[Datum]]&amp;"3",Tbl_GEKA[Datum_GEKA]&amp;Tbl_GEKA[Biljart],0)),"")</f>
        <v/>
      </c>
      <c r="F241" t="str" cm="1">
        <f t="array" ref="F241">_xlfn.IFNA(INDEX(Tbl_GEKA[wedstrijd],MATCH(Tbl_Namiddag[[#This Row],[Datum]]&amp;"4",Tbl_GEKA[Datum_GEKA]&amp;Tbl_GEKA[Biljart],0)),"")</f>
        <v/>
      </c>
      <c r="G241" t="str" cm="1">
        <f t="array" ref="G241">_xlfn.IFNA(INDEX(Tbl_GEKA[wedstrijd],MATCH(Tbl_Namiddag[[#This Row],[Datum]]&amp;"5",Tbl_GEKA[Datum_GEKA]&amp;Tbl_GEKA[Biljart],0)),"")</f>
        <v/>
      </c>
    </row>
    <row r="242" spans="1:7" x14ac:dyDescent="0.25">
      <c r="A242" s="1">
        <v>46343</v>
      </c>
      <c r="B242">
        <f>WEEKDAY(Tbl_Namiddag[[#This Row],[Datum]],11)</f>
        <v>2</v>
      </c>
      <c r="C242" t="str" cm="1">
        <f t="array" ref="C242">_xlfn.IFNA(INDEX(Tbl_GEKA[wedstrijd],MATCH(Tbl_Namiddag[[#This Row],[Datum]]&amp;"1",Tbl_GEKA[Datum_GEKA]&amp;Tbl_GEKA[Biljart],0)),"")</f>
        <v/>
      </c>
      <c r="D242" t="str" cm="1">
        <f t="array" ref="D242">_xlfn.IFNA(INDEX(Tbl_GEKA[wedstrijd],MATCH(Tbl_Namiddag[[#This Row],[Datum]]&amp;"2",Tbl_GEKA[Datum_GEKA]&amp;Tbl_GEKA[Biljart],0)),"")</f>
        <v/>
      </c>
      <c r="E242" t="str" cm="1">
        <f t="array" ref="E242">_xlfn.IFNA(INDEX(Tbl_GEKA[wedstrijd],MATCH(Tbl_Namiddag[[#This Row],[Datum]]&amp;"3",Tbl_GEKA[Datum_GEKA]&amp;Tbl_GEKA[Biljart],0)),"")</f>
        <v xml:space="preserve">G E K A  - - -&gt; </v>
      </c>
      <c r="F242" t="str" cm="1">
        <f t="array" ref="F242">_xlfn.IFNA(INDEX(Tbl_GEKA[wedstrijd],MATCH(Tbl_Namiddag[[#This Row],[Datum]]&amp;"4",Tbl_GEKA[Datum_GEKA]&amp;Tbl_GEKA[Biljart],0)),"")</f>
        <v/>
      </c>
      <c r="G242" t="str" cm="1">
        <f t="array" ref="G242">_xlfn.IFNA(INDEX(Tbl_GEKA[wedstrijd],MATCH(Tbl_Namiddag[[#This Row],[Datum]]&amp;"5",Tbl_GEKA[Datum_GEKA]&amp;Tbl_GEKA[Biljart],0)),"")</f>
        <v/>
      </c>
    </row>
    <row r="243" spans="1:7" x14ac:dyDescent="0.25">
      <c r="A243" s="1">
        <v>46344</v>
      </c>
      <c r="B243">
        <f>WEEKDAY(Tbl_Namiddag[[#This Row],[Datum]],11)</f>
        <v>3</v>
      </c>
      <c r="C243" t="str" cm="1">
        <f t="array" ref="C243">_xlfn.IFNA(INDEX(Tbl_GEKA[wedstrijd],MATCH(Tbl_Namiddag[[#This Row],[Datum]]&amp;"1",Tbl_GEKA[Datum_GEKA]&amp;Tbl_GEKA[Biljart],0)),"")</f>
        <v/>
      </c>
      <c r="D243" t="str" cm="1">
        <f t="array" ref="D243">_xlfn.IFNA(INDEX(Tbl_GEKA[wedstrijd],MATCH(Tbl_Namiddag[[#This Row],[Datum]]&amp;"2",Tbl_GEKA[Datum_GEKA]&amp;Tbl_GEKA[Biljart],0)),"")</f>
        <v/>
      </c>
      <c r="E243" t="str" cm="1">
        <f t="array" ref="E243">_xlfn.IFNA(INDEX(Tbl_GEKA[wedstrijd],MATCH(Tbl_Namiddag[[#This Row],[Datum]]&amp;"3",Tbl_GEKA[Datum_GEKA]&amp;Tbl_GEKA[Biljart],0)),"")</f>
        <v/>
      </c>
      <c r="F243" t="str" cm="1">
        <f t="array" ref="F243">_xlfn.IFNA(INDEX(Tbl_GEKA[wedstrijd],MATCH(Tbl_Namiddag[[#This Row],[Datum]]&amp;"4",Tbl_GEKA[Datum_GEKA]&amp;Tbl_GEKA[Biljart],0)),"")</f>
        <v/>
      </c>
      <c r="G243" t="str" cm="1">
        <f t="array" ref="G243">_xlfn.IFNA(INDEX(Tbl_GEKA[wedstrijd],MATCH(Tbl_Namiddag[[#This Row],[Datum]]&amp;"5",Tbl_GEKA[Datum_GEKA]&amp;Tbl_GEKA[Biljart],0)),"")</f>
        <v/>
      </c>
    </row>
    <row r="244" spans="1:7" x14ac:dyDescent="0.25">
      <c r="A244" s="1">
        <v>46345</v>
      </c>
      <c r="B244">
        <f>WEEKDAY(Tbl_Namiddag[[#This Row],[Datum]],11)</f>
        <v>4</v>
      </c>
      <c r="C244" t="str" cm="1">
        <f t="array" ref="C244">_xlfn.IFNA(INDEX(Tbl_GEKA[wedstrijd],MATCH(Tbl_Namiddag[[#This Row],[Datum]]&amp;"1",Tbl_GEKA[Datum_GEKA]&amp;Tbl_GEKA[Biljart],0)),"")</f>
        <v/>
      </c>
      <c r="D244" t="str" cm="1">
        <f t="array" ref="D244">_xlfn.IFNA(INDEX(Tbl_GEKA[wedstrijd],MATCH(Tbl_Namiddag[[#This Row],[Datum]]&amp;"2",Tbl_GEKA[Datum_GEKA]&amp;Tbl_GEKA[Biljart],0)),"")</f>
        <v/>
      </c>
      <c r="E244" t="str" cm="1">
        <f t="array" ref="E244">_xlfn.IFNA(INDEX(Tbl_GEKA[wedstrijd],MATCH(Tbl_Namiddag[[#This Row],[Datum]]&amp;"3",Tbl_GEKA[Datum_GEKA]&amp;Tbl_GEKA[Biljart],0)),"")</f>
        <v/>
      </c>
      <c r="F244" t="str" cm="1">
        <f t="array" ref="F244">_xlfn.IFNA(INDEX(Tbl_GEKA[wedstrijd],MATCH(Tbl_Namiddag[[#This Row],[Datum]]&amp;"4",Tbl_GEKA[Datum_GEKA]&amp;Tbl_GEKA[Biljart],0)),"")</f>
        <v/>
      </c>
      <c r="G244" t="str" cm="1">
        <f t="array" ref="G244">_xlfn.IFNA(INDEX(Tbl_GEKA[wedstrijd],MATCH(Tbl_Namiddag[[#This Row],[Datum]]&amp;"5",Tbl_GEKA[Datum_GEKA]&amp;Tbl_GEKA[Biljart],0)),"")</f>
        <v xml:space="preserve">G E K A  - - -&gt; </v>
      </c>
    </row>
    <row r="245" spans="1:7" x14ac:dyDescent="0.25">
      <c r="A245" s="1">
        <v>46346</v>
      </c>
      <c r="B245">
        <f>WEEKDAY(Tbl_Namiddag[[#This Row],[Datum]],11)</f>
        <v>5</v>
      </c>
      <c r="C245" t="str" cm="1">
        <f t="array" ref="C245">_xlfn.IFNA(INDEX(Tbl_GEKA[wedstrijd],MATCH(Tbl_Namiddag[[#This Row],[Datum]]&amp;"1",Tbl_GEKA[Datum_GEKA]&amp;Tbl_GEKA[Biljart],0)),"")</f>
        <v/>
      </c>
      <c r="D245" t="str" cm="1">
        <f t="array" ref="D245">_xlfn.IFNA(INDEX(Tbl_GEKA[wedstrijd],MATCH(Tbl_Namiddag[[#This Row],[Datum]]&amp;"2",Tbl_GEKA[Datum_GEKA]&amp;Tbl_GEKA[Biljart],0)),"")</f>
        <v/>
      </c>
      <c r="E245" t="str" cm="1">
        <f t="array" ref="E245">_xlfn.IFNA(INDEX(Tbl_GEKA[wedstrijd],MATCH(Tbl_Namiddag[[#This Row],[Datum]]&amp;"3",Tbl_GEKA[Datum_GEKA]&amp;Tbl_GEKA[Biljart],0)),"")</f>
        <v xml:space="preserve">Les  -  - - Privé- -&gt; </v>
      </c>
      <c r="F245" t="str" cm="1">
        <f t="array" ref="F245">_xlfn.IFNA(INDEX(Tbl_GEKA[wedstrijd],MATCH(Tbl_Namiddag[[#This Row],[Datum]]&amp;"4",Tbl_GEKA[Datum_GEKA]&amp;Tbl_GEKA[Biljart],0)),"")</f>
        <v xml:space="preserve">Les  -  - - Privé- -&gt; </v>
      </c>
      <c r="G245" t="str" cm="1">
        <f t="array" ref="G245">_xlfn.IFNA(INDEX(Tbl_GEKA[wedstrijd],MATCH(Tbl_Namiddag[[#This Row],[Datum]]&amp;"5",Tbl_GEKA[Datum_GEKA]&amp;Tbl_GEKA[Biljart],0)),"")</f>
        <v xml:space="preserve">Les  -  - - Privé- -&gt; </v>
      </c>
    </row>
    <row r="246" spans="1:7" x14ac:dyDescent="0.25">
      <c r="A246" s="1">
        <v>46347</v>
      </c>
      <c r="B246">
        <f>WEEKDAY(Tbl_Namiddag[[#This Row],[Datum]],11)</f>
        <v>6</v>
      </c>
      <c r="C246" t="str" cm="1">
        <f t="array" ref="C246">_xlfn.IFNA(INDEX(Tbl_GEKA[wedstrijd],MATCH(Tbl_Namiddag[[#This Row],[Datum]]&amp;"1",Tbl_GEKA[Datum_GEKA]&amp;Tbl_GEKA[Biljart],0)),"")</f>
        <v xml:space="preserve">G E K A  - - -&gt; </v>
      </c>
      <c r="D246" t="str" cm="1">
        <f t="array" ref="D246">_xlfn.IFNA(INDEX(Tbl_GEKA[wedstrijd],MATCH(Tbl_Namiddag[[#This Row],[Datum]]&amp;"2",Tbl_GEKA[Datum_GEKA]&amp;Tbl_GEKA[Biljart],0)),"")</f>
        <v xml:space="preserve">G E K A  - - -&gt; </v>
      </c>
      <c r="E246" t="str" cm="1">
        <f t="array" ref="E246">_xlfn.IFNA(INDEX(Tbl_GEKA[wedstrijd],MATCH(Tbl_Namiddag[[#This Row],[Datum]]&amp;"3",Tbl_GEKA[Datum_GEKA]&amp;Tbl_GEKA[Biljart],0)),"")</f>
        <v xml:space="preserve">G E K A  - - -&gt; </v>
      </c>
      <c r="F246" t="str" cm="1">
        <f t="array" ref="F246">_xlfn.IFNA(INDEX(Tbl_GEKA[wedstrijd],MATCH(Tbl_Namiddag[[#This Row],[Datum]]&amp;"4",Tbl_GEKA[Datum_GEKA]&amp;Tbl_GEKA[Biljart],0)),"")</f>
        <v xml:space="preserve">G E K A  - - -&gt; </v>
      </c>
      <c r="G246" t="str" cm="1">
        <f t="array" ref="G246">_xlfn.IFNA(INDEX(Tbl_GEKA[wedstrijd],MATCH(Tbl_Namiddag[[#This Row],[Datum]]&amp;"5",Tbl_GEKA[Datum_GEKA]&amp;Tbl_GEKA[Biljart],0)),"")</f>
        <v/>
      </c>
    </row>
    <row r="247" spans="1:7" x14ac:dyDescent="0.25">
      <c r="A247" s="1">
        <v>46348</v>
      </c>
      <c r="B247">
        <f>WEEKDAY(Tbl_Namiddag[[#This Row],[Datum]],11)</f>
        <v>7</v>
      </c>
      <c r="C247" t="str" cm="1">
        <f t="array" ref="C247">_xlfn.IFNA(INDEX(Tbl_GEKA[wedstrijd],MATCH(Tbl_Namiddag[[#This Row],[Datum]]&amp;"1",Tbl_GEKA[Datum_GEKA]&amp;Tbl_GEKA[Biljart],0)),"")</f>
        <v/>
      </c>
      <c r="D247" t="str" cm="1">
        <f t="array" ref="D247">_xlfn.IFNA(INDEX(Tbl_GEKA[wedstrijd],MATCH(Tbl_Namiddag[[#This Row],[Datum]]&amp;"2",Tbl_GEKA[Datum_GEKA]&amp;Tbl_GEKA[Biljart],0)),"")</f>
        <v/>
      </c>
      <c r="E247" t="str" cm="1">
        <f t="array" ref="E247">_xlfn.IFNA(INDEX(Tbl_GEKA[wedstrijd],MATCH(Tbl_Namiddag[[#This Row],[Datum]]&amp;"3",Tbl_GEKA[Datum_GEKA]&amp;Tbl_GEKA[Biljart],0)),"")</f>
        <v/>
      </c>
      <c r="F247" t="str" cm="1">
        <f t="array" ref="F247">_xlfn.IFNA(INDEX(Tbl_GEKA[wedstrijd],MATCH(Tbl_Namiddag[[#This Row],[Datum]]&amp;"4",Tbl_GEKA[Datum_GEKA]&amp;Tbl_GEKA[Biljart],0)),"")</f>
        <v/>
      </c>
      <c r="G247" t="str" cm="1">
        <f t="array" ref="G247">_xlfn.IFNA(INDEX(Tbl_GEKA[wedstrijd],MATCH(Tbl_Namiddag[[#This Row],[Datum]]&amp;"5",Tbl_GEKA[Datum_GEKA]&amp;Tbl_GEKA[Biljart],0)),"")</f>
        <v/>
      </c>
    </row>
    <row r="248" spans="1:7" x14ac:dyDescent="0.25">
      <c r="A248" s="1">
        <v>46349</v>
      </c>
      <c r="B248">
        <f>WEEKDAY(Tbl_Namiddag[[#This Row],[Datum]],11)</f>
        <v>1</v>
      </c>
      <c r="C248" t="str" cm="1">
        <f t="array" ref="C248">_xlfn.IFNA(INDEX(Tbl_GEKA[wedstrijd],MATCH(Tbl_Namiddag[[#This Row],[Datum]]&amp;"1",Tbl_GEKA[Datum_GEKA]&amp;Tbl_GEKA[Biljart],0)),"")</f>
        <v/>
      </c>
      <c r="D248" t="str" cm="1">
        <f t="array" ref="D248">_xlfn.IFNA(INDEX(Tbl_GEKA[wedstrijd],MATCH(Tbl_Namiddag[[#This Row],[Datum]]&amp;"2",Tbl_GEKA[Datum_GEKA]&amp;Tbl_GEKA[Biljart],0)),"")</f>
        <v/>
      </c>
      <c r="E248" t="str" cm="1">
        <f t="array" ref="E248">_xlfn.IFNA(INDEX(Tbl_GEKA[wedstrijd],MATCH(Tbl_Namiddag[[#This Row],[Datum]]&amp;"3",Tbl_GEKA[Datum_GEKA]&amp;Tbl_GEKA[Biljart],0)),"")</f>
        <v/>
      </c>
      <c r="F248" t="str" cm="1">
        <f t="array" ref="F248">_xlfn.IFNA(INDEX(Tbl_GEKA[wedstrijd],MATCH(Tbl_Namiddag[[#This Row],[Datum]]&amp;"4",Tbl_GEKA[Datum_GEKA]&amp;Tbl_GEKA[Biljart],0)),"")</f>
        <v/>
      </c>
      <c r="G248" t="str" cm="1">
        <f t="array" ref="G248">_xlfn.IFNA(INDEX(Tbl_GEKA[wedstrijd],MATCH(Tbl_Namiddag[[#This Row],[Datum]]&amp;"5",Tbl_GEKA[Datum_GEKA]&amp;Tbl_GEKA[Biljart],0)),"")</f>
        <v/>
      </c>
    </row>
    <row r="249" spans="1:7" x14ac:dyDescent="0.25">
      <c r="A249" s="1">
        <v>46350</v>
      </c>
      <c r="B249">
        <f>WEEKDAY(Tbl_Namiddag[[#This Row],[Datum]],11)</f>
        <v>2</v>
      </c>
      <c r="C249" t="str" cm="1">
        <f t="array" ref="C249">_xlfn.IFNA(INDEX(Tbl_GEKA[wedstrijd],MATCH(Tbl_Namiddag[[#This Row],[Datum]]&amp;"1",Tbl_GEKA[Datum_GEKA]&amp;Tbl_GEKA[Biljart],0)),"")</f>
        <v/>
      </c>
      <c r="D249" t="str" cm="1">
        <f t="array" ref="D249">_xlfn.IFNA(INDEX(Tbl_GEKA[wedstrijd],MATCH(Tbl_Namiddag[[#This Row],[Datum]]&amp;"2",Tbl_GEKA[Datum_GEKA]&amp;Tbl_GEKA[Biljart],0)),"")</f>
        <v/>
      </c>
      <c r="E249" t="str" cm="1">
        <f t="array" ref="E249">_xlfn.IFNA(INDEX(Tbl_GEKA[wedstrijd],MATCH(Tbl_Namiddag[[#This Row],[Datum]]&amp;"3",Tbl_GEKA[Datum_GEKA]&amp;Tbl_GEKA[Biljart],0)),"")</f>
        <v/>
      </c>
      <c r="F249" t="str" cm="1">
        <f t="array" ref="F249">_xlfn.IFNA(INDEX(Tbl_GEKA[wedstrijd],MATCH(Tbl_Namiddag[[#This Row],[Datum]]&amp;"4",Tbl_GEKA[Datum_GEKA]&amp;Tbl_GEKA[Biljart],0)),"")</f>
        <v/>
      </c>
      <c r="G249" t="str" cm="1">
        <f t="array" ref="G249">_xlfn.IFNA(INDEX(Tbl_GEKA[wedstrijd],MATCH(Tbl_Namiddag[[#This Row],[Datum]]&amp;"5",Tbl_GEKA[Datum_GEKA]&amp;Tbl_GEKA[Biljart],0)),"")</f>
        <v/>
      </c>
    </row>
    <row r="250" spans="1:7" x14ac:dyDescent="0.25">
      <c r="A250" s="1">
        <v>46351</v>
      </c>
      <c r="B250">
        <f>WEEKDAY(Tbl_Namiddag[[#This Row],[Datum]],11)</f>
        <v>3</v>
      </c>
      <c r="C250" t="str" cm="1">
        <f t="array" ref="C250">_xlfn.IFNA(INDEX(Tbl_GEKA[wedstrijd],MATCH(Tbl_Namiddag[[#This Row],[Datum]]&amp;"1",Tbl_GEKA[Datum_GEKA]&amp;Tbl_GEKA[Biljart],0)),"")</f>
        <v/>
      </c>
      <c r="D250" t="str" cm="1">
        <f t="array" ref="D250">_xlfn.IFNA(INDEX(Tbl_GEKA[wedstrijd],MATCH(Tbl_Namiddag[[#This Row],[Datum]]&amp;"2",Tbl_GEKA[Datum_GEKA]&amp;Tbl_GEKA[Biljart],0)),"")</f>
        <v/>
      </c>
      <c r="E250" t="str" cm="1">
        <f t="array" ref="E250">_xlfn.IFNA(INDEX(Tbl_GEKA[wedstrijd],MATCH(Tbl_Namiddag[[#This Row],[Datum]]&amp;"3",Tbl_GEKA[Datum_GEKA]&amp;Tbl_GEKA[Biljart],0)),"")</f>
        <v/>
      </c>
      <c r="F250" t="str" cm="1">
        <f t="array" ref="F250">_xlfn.IFNA(INDEX(Tbl_GEKA[wedstrijd],MATCH(Tbl_Namiddag[[#This Row],[Datum]]&amp;"4",Tbl_GEKA[Datum_GEKA]&amp;Tbl_GEKA[Biljart],0)),"")</f>
        <v/>
      </c>
      <c r="G250" t="str" cm="1">
        <f t="array" ref="G250">_xlfn.IFNA(INDEX(Tbl_GEKA[wedstrijd],MATCH(Tbl_Namiddag[[#This Row],[Datum]]&amp;"5",Tbl_GEKA[Datum_GEKA]&amp;Tbl_GEKA[Biljart],0)),"")</f>
        <v/>
      </c>
    </row>
    <row r="251" spans="1:7" x14ac:dyDescent="0.25">
      <c r="A251" s="1">
        <v>46352</v>
      </c>
      <c r="B251">
        <f>WEEKDAY(Tbl_Namiddag[[#This Row],[Datum]],11)</f>
        <v>4</v>
      </c>
      <c r="C251" t="str" cm="1">
        <f t="array" ref="C251">_xlfn.IFNA(INDEX(Tbl_GEKA[wedstrijd],MATCH(Tbl_Namiddag[[#This Row],[Datum]]&amp;"1",Tbl_GEKA[Datum_GEKA]&amp;Tbl_GEKA[Biljart],0)),"")</f>
        <v/>
      </c>
      <c r="D251" t="str" cm="1">
        <f t="array" ref="D251">_xlfn.IFNA(INDEX(Tbl_GEKA[wedstrijd],MATCH(Tbl_Namiddag[[#This Row],[Datum]]&amp;"2",Tbl_GEKA[Datum_GEKA]&amp;Tbl_GEKA[Biljart],0)),"")</f>
        <v xml:space="preserve">G E K A  - - -&gt; </v>
      </c>
      <c r="E251" t="str" cm="1">
        <f t="array" ref="E251">_xlfn.IFNA(INDEX(Tbl_GEKA[wedstrijd],MATCH(Tbl_Namiddag[[#This Row],[Datum]]&amp;"3",Tbl_GEKA[Datum_GEKA]&amp;Tbl_GEKA[Biljart],0)),"")</f>
        <v/>
      </c>
      <c r="F251" t="str" cm="1">
        <f t="array" ref="F251">_xlfn.IFNA(INDEX(Tbl_GEKA[wedstrijd],MATCH(Tbl_Namiddag[[#This Row],[Datum]]&amp;"4",Tbl_GEKA[Datum_GEKA]&amp;Tbl_GEKA[Biljart],0)),"")</f>
        <v xml:space="preserve">G E K A  - - -&gt; </v>
      </c>
      <c r="G251" t="str" cm="1">
        <f t="array" ref="G251">_xlfn.IFNA(INDEX(Tbl_GEKA[wedstrijd],MATCH(Tbl_Namiddag[[#This Row],[Datum]]&amp;"5",Tbl_GEKA[Datum_GEKA]&amp;Tbl_GEKA[Biljart],0)),"")</f>
        <v xml:space="preserve">G E K A  - - -&gt; </v>
      </c>
    </row>
    <row r="252" spans="1:7" x14ac:dyDescent="0.25">
      <c r="A252" s="1">
        <v>46353</v>
      </c>
      <c r="B252">
        <f>WEEKDAY(Tbl_Namiddag[[#This Row],[Datum]],11)</f>
        <v>5</v>
      </c>
      <c r="C252" t="str" cm="1">
        <f t="array" ref="C252">_xlfn.IFNA(INDEX(Tbl_GEKA[wedstrijd],MATCH(Tbl_Namiddag[[#This Row],[Datum]]&amp;"1",Tbl_GEKA[Datum_GEKA]&amp;Tbl_GEKA[Biljart],0)),"")</f>
        <v xml:space="preserve">G E K A  - - -&gt; </v>
      </c>
      <c r="D252" t="str" cm="1">
        <f t="array" ref="D252">_xlfn.IFNA(INDEX(Tbl_GEKA[wedstrijd],MATCH(Tbl_Namiddag[[#This Row],[Datum]]&amp;"2",Tbl_GEKA[Datum_GEKA]&amp;Tbl_GEKA[Biljart],0)),"")</f>
        <v/>
      </c>
      <c r="E252" t="str" cm="1">
        <f t="array" ref="E252">_xlfn.IFNA(INDEX(Tbl_GEKA[wedstrijd],MATCH(Tbl_Namiddag[[#This Row],[Datum]]&amp;"3",Tbl_GEKA[Datum_GEKA]&amp;Tbl_GEKA[Biljart],0)),"")</f>
        <v xml:space="preserve">G E K A  - - -&gt; </v>
      </c>
      <c r="F252" t="str" cm="1">
        <f t="array" ref="F252">_xlfn.IFNA(INDEX(Tbl_GEKA[wedstrijd],MATCH(Tbl_Namiddag[[#This Row],[Datum]]&amp;"4",Tbl_GEKA[Datum_GEKA]&amp;Tbl_GEKA[Biljart],0)),"")</f>
        <v/>
      </c>
      <c r="G252" t="str" cm="1">
        <f t="array" ref="G252">_xlfn.IFNA(INDEX(Tbl_GEKA[wedstrijd],MATCH(Tbl_Namiddag[[#This Row],[Datum]]&amp;"5",Tbl_GEKA[Datum_GEKA]&amp;Tbl_GEKA[Biljart],0)),"")</f>
        <v/>
      </c>
    </row>
    <row r="253" spans="1:7" x14ac:dyDescent="0.25">
      <c r="A253" s="1">
        <v>46354</v>
      </c>
      <c r="B253">
        <f>WEEKDAY(Tbl_Namiddag[[#This Row],[Datum]],11)</f>
        <v>6</v>
      </c>
      <c r="C253" t="str" cm="1">
        <f t="array" ref="C253">_xlfn.IFNA(INDEX(Tbl_GEKA[wedstrijd],MATCH(Tbl_Namiddag[[#This Row],[Datum]]&amp;"1",Tbl_GEKA[Datum_GEKA]&amp;Tbl_GEKA[Biljart],0)),"")</f>
        <v/>
      </c>
      <c r="D253" t="str" cm="1">
        <f t="array" ref="D253">_xlfn.IFNA(INDEX(Tbl_GEKA[wedstrijd],MATCH(Tbl_Namiddag[[#This Row],[Datum]]&amp;"2",Tbl_GEKA[Datum_GEKA]&amp;Tbl_GEKA[Biljart],0)),"")</f>
        <v/>
      </c>
      <c r="E253" t="str" cm="1">
        <f t="array" ref="E253">_xlfn.IFNA(INDEX(Tbl_GEKA[wedstrijd],MATCH(Tbl_Namiddag[[#This Row],[Datum]]&amp;"3",Tbl_GEKA[Datum_GEKA]&amp;Tbl_GEKA[Biljart],0)),"")</f>
        <v/>
      </c>
      <c r="F253" t="str" cm="1">
        <f t="array" ref="F253">_xlfn.IFNA(INDEX(Tbl_GEKA[wedstrijd],MATCH(Tbl_Namiddag[[#This Row],[Datum]]&amp;"4",Tbl_GEKA[Datum_GEKA]&amp;Tbl_GEKA[Biljart],0)),"")</f>
        <v/>
      </c>
      <c r="G253" t="str" cm="1">
        <f t="array" ref="G253">_xlfn.IFNA(INDEX(Tbl_GEKA[wedstrijd],MATCH(Tbl_Namiddag[[#This Row],[Datum]]&amp;"5",Tbl_GEKA[Datum_GEKA]&amp;Tbl_GEKA[Biljart],0)),"")</f>
        <v/>
      </c>
    </row>
    <row r="254" spans="1:7" x14ac:dyDescent="0.25">
      <c r="A254" s="1">
        <v>46355</v>
      </c>
      <c r="B254">
        <f>WEEKDAY(Tbl_Namiddag[[#This Row],[Datum]],11)</f>
        <v>7</v>
      </c>
      <c r="C254" t="str" cm="1">
        <f t="array" ref="C254">_xlfn.IFNA(INDEX(Tbl_GEKA[wedstrijd],MATCH(Tbl_Namiddag[[#This Row],[Datum]]&amp;"1",Tbl_GEKA[Datum_GEKA]&amp;Tbl_GEKA[Biljart],0)),"")</f>
        <v/>
      </c>
      <c r="D254" t="str" cm="1">
        <f t="array" ref="D254">_xlfn.IFNA(INDEX(Tbl_GEKA[wedstrijd],MATCH(Tbl_Namiddag[[#This Row],[Datum]]&amp;"2",Tbl_GEKA[Datum_GEKA]&amp;Tbl_GEKA[Biljart],0)),"")</f>
        <v/>
      </c>
      <c r="E254" t="str" cm="1">
        <f t="array" ref="E254">_xlfn.IFNA(INDEX(Tbl_GEKA[wedstrijd],MATCH(Tbl_Namiddag[[#This Row],[Datum]]&amp;"3",Tbl_GEKA[Datum_GEKA]&amp;Tbl_GEKA[Biljart],0)),"")</f>
        <v/>
      </c>
      <c r="F254" t="str" cm="1">
        <f t="array" ref="F254">_xlfn.IFNA(INDEX(Tbl_GEKA[wedstrijd],MATCH(Tbl_Namiddag[[#This Row],[Datum]]&amp;"4",Tbl_GEKA[Datum_GEKA]&amp;Tbl_GEKA[Biljart],0)),"")</f>
        <v/>
      </c>
      <c r="G254" t="str" cm="1">
        <f t="array" ref="G254">_xlfn.IFNA(INDEX(Tbl_GEKA[wedstrijd],MATCH(Tbl_Namiddag[[#This Row],[Datum]]&amp;"5",Tbl_GEKA[Datum_GEKA]&amp;Tbl_GEKA[Biljart],0)),"")</f>
        <v/>
      </c>
    </row>
    <row r="255" spans="1:7" x14ac:dyDescent="0.25">
      <c r="A255" s="1">
        <v>46356</v>
      </c>
      <c r="B255">
        <f>WEEKDAY(Tbl_Namiddag[[#This Row],[Datum]],11)</f>
        <v>1</v>
      </c>
      <c r="C255" t="str" cm="1">
        <f t="array" ref="C255">_xlfn.IFNA(INDEX(Tbl_GEKA[wedstrijd],MATCH(Tbl_Namiddag[[#This Row],[Datum]]&amp;"1",Tbl_GEKA[Datum_GEKA]&amp;Tbl_GEKA[Biljart],0)),"")</f>
        <v/>
      </c>
      <c r="D255" t="str" cm="1">
        <f t="array" ref="D255">_xlfn.IFNA(INDEX(Tbl_GEKA[wedstrijd],MATCH(Tbl_Namiddag[[#This Row],[Datum]]&amp;"2",Tbl_GEKA[Datum_GEKA]&amp;Tbl_GEKA[Biljart],0)),"")</f>
        <v/>
      </c>
      <c r="E255" t="str" cm="1">
        <f t="array" ref="E255">_xlfn.IFNA(INDEX(Tbl_GEKA[wedstrijd],MATCH(Tbl_Namiddag[[#This Row],[Datum]]&amp;"3",Tbl_GEKA[Datum_GEKA]&amp;Tbl_GEKA[Biljart],0)),"")</f>
        <v/>
      </c>
      <c r="F255" t="str" cm="1">
        <f t="array" ref="F255">_xlfn.IFNA(INDEX(Tbl_GEKA[wedstrijd],MATCH(Tbl_Namiddag[[#This Row],[Datum]]&amp;"4",Tbl_GEKA[Datum_GEKA]&amp;Tbl_GEKA[Biljart],0)),"")</f>
        <v/>
      </c>
      <c r="G255" t="str" cm="1">
        <f t="array" ref="G255">_xlfn.IFNA(INDEX(Tbl_GEKA[wedstrijd],MATCH(Tbl_Namiddag[[#This Row],[Datum]]&amp;"5",Tbl_GEKA[Datum_GEKA]&amp;Tbl_GEKA[Biljart],0)),"")</f>
        <v/>
      </c>
    </row>
    <row r="256" spans="1:7" x14ac:dyDescent="0.25">
      <c r="A256" s="1">
        <v>46357</v>
      </c>
      <c r="B256">
        <f>WEEKDAY(Tbl_Namiddag[[#This Row],[Datum]],11)</f>
        <v>2</v>
      </c>
      <c r="C256" t="str" cm="1">
        <f t="array" ref="C256">_xlfn.IFNA(INDEX(Tbl_GEKA[wedstrijd],MATCH(Tbl_Namiddag[[#This Row],[Datum]]&amp;"1",Tbl_GEKA[Datum_GEKA]&amp;Tbl_GEKA[Biljart],0)),"")</f>
        <v>Wildert 2 - Rebelse M. - -&gt; GSE</v>
      </c>
      <c r="D256" t="str" cm="1">
        <f t="array" ref="D256">_xlfn.IFNA(INDEX(Tbl_GEKA[wedstrijd],MATCH(Tbl_Namiddag[[#This Row],[Datum]]&amp;"2",Tbl_GEKA[Datum_GEKA]&amp;Tbl_GEKA[Biljart],0)),"")</f>
        <v>Wildert 2 - Rebelse M. - -&gt; GSE</v>
      </c>
      <c r="E256" t="str" cm="1">
        <f t="array" ref="E256">_xlfn.IFNA(INDEX(Tbl_GEKA[wedstrijd],MATCH(Tbl_Namiddag[[#This Row],[Datum]]&amp;"3",Tbl_GEKA[Datum_GEKA]&amp;Tbl_GEKA[Biljart],0)),"")</f>
        <v/>
      </c>
      <c r="F256" t="str" cm="1">
        <f t="array" ref="F256">_xlfn.IFNA(INDEX(Tbl_GEKA[wedstrijd],MATCH(Tbl_Namiddag[[#This Row],[Datum]]&amp;"4",Tbl_GEKA[Datum_GEKA]&amp;Tbl_GEKA[Biljart],0)),"")</f>
        <v/>
      </c>
      <c r="G256" t="str" cm="1">
        <f t="array" ref="G256">_xlfn.IFNA(INDEX(Tbl_GEKA[wedstrijd],MATCH(Tbl_Namiddag[[#This Row],[Datum]]&amp;"5",Tbl_GEKA[Datum_GEKA]&amp;Tbl_GEKA[Biljart],0)),"")</f>
        <v/>
      </c>
    </row>
    <row r="257" spans="1:7" x14ac:dyDescent="0.25">
      <c r="A257" s="1">
        <v>46358</v>
      </c>
      <c r="B257">
        <f>WEEKDAY(Tbl_Namiddag[[#This Row],[Datum]],11)</f>
        <v>3</v>
      </c>
      <c r="C257" t="str" cm="1">
        <f t="array" ref="C257">_xlfn.IFNA(INDEX(Tbl_GEKA[wedstrijd],MATCH(Tbl_Namiddag[[#This Row],[Datum]]&amp;"1",Tbl_GEKA[Datum_GEKA]&amp;Tbl_GEKA[Biljart],0)),"")</f>
        <v/>
      </c>
      <c r="D257" t="str" cm="1">
        <f t="array" ref="D257">_xlfn.IFNA(INDEX(Tbl_GEKA[wedstrijd],MATCH(Tbl_Namiddag[[#This Row],[Datum]]&amp;"2",Tbl_GEKA[Datum_GEKA]&amp;Tbl_GEKA[Biljart],0)),"")</f>
        <v/>
      </c>
      <c r="E257" t="str" cm="1">
        <f t="array" ref="E257">_xlfn.IFNA(INDEX(Tbl_GEKA[wedstrijd],MATCH(Tbl_Namiddag[[#This Row],[Datum]]&amp;"3",Tbl_GEKA[Datum_GEKA]&amp;Tbl_GEKA[Biljart],0)),"")</f>
        <v/>
      </c>
      <c r="F257" t="str" cm="1">
        <f t="array" ref="F257">_xlfn.IFNA(INDEX(Tbl_GEKA[wedstrijd],MATCH(Tbl_Namiddag[[#This Row],[Datum]]&amp;"4",Tbl_GEKA[Datum_GEKA]&amp;Tbl_GEKA[Biljart],0)),"")</f>
        <v/>
      </c>
      <c r="G257" t="str" cm="1">
        <f t="array" ref="G257">_xlfn.IFNA(INDEX(Tbl_GEKA[wedstrijd],MATCH(Tbl_Namiddag[[#This Row],[Datum]]&amp;"5",Tbl_GEKA[Datum_GEKA]&amp;Tbl_GEKA[Biljart],0)),"")</f>
        <v/>
      </c>
    </row>
    <row r="258" spans="1:7" x14ac:dyDescent="0.25">
      <c r="A258" s="1">
        <v>46359</v>
      </c>
      <c r="B258">
        <f>WEEKDAY(Tbl_Namiddag[[#This Row],[Datum]],11)</f>
        <v>4</v>
      </c>
      <c r="C258" t="str" cm="1">
        <f t="array" ref="C258">_xlfn.IFNA(INDEX(Tbl_GEKA[wedstrijd],MATCH(Tbl_Namiddag[[#This Row],[Datum]]&amp;"1",Tbl_GEKA[Datum_GEKA]&amp;Tbl_GEKA[Biljart],0)),"")</f>
        <v/>
      </c>
      <c r="D258" t="str" cm="1">
        <f t="array" ref="D258">_xlfn.IFNA(INDEX(Tbl_GEKA[wedstrijd],MATCH(Tbl_Namiddag[[#This Row],[Datum]]&amp;"2",Tbl_GEKA[Datum_GEKA]&amp;Tbl_GEKA[Biljart],0)),"")</f>
        <v xml:space="preserve">G E K A  - - -&gt; </v>
      </c>
      <c r="E258" t="str" cm="1">
        <f t="array" ref="E258">_xlfn.IFNA(INDEX(Tbl_GEKA[wedstrijd],MATCH(Tbl_Namiddag[[#This Row],[Datum]]&amp;"3",Tbl_GEKA[Datum_GEKA]&amp;Tbl_GEKA[Biljart],0)),"")</f>
        <v xml:space="preserve">G E K A  - - -&gt; </v>
      </c>
      <c r="F258" t="str" cm="1">
        <f t="array" ref="F258">_xlfn.IFNA(INDEX(Tbl_GEKA[wedstrijd],MATCH(Tbl_Namiddag[[#This Row],[Datum]]&amp;"4",Tbl_GEKA[Datum_GEKA]&amp;Tbl_GEKA[Biljart],0)),"")</f>
        <v/>
      </c>
      <c r="G258" t="str" cm="1">
        <f t="array" ref="G258">_xlfn.IFNA(INDEX(Tbl_GEKA[wedstrijd],MATCH(Tbl_Namiddag[[#This Row],[Datum]]&amp;"5",Tbl_GEKA[Datum_GEKA]&amp;Tbl_GEKA[Biljart],0)),"")</f>
        <v xml:space="preserve">G E K A  - - -&gt; </v>
      </c>
    </row>
    <row r="259" spans="1:7" x14ac:dyDescent="0.25">
      <c r="A259" s="1">
        <v>46360</v>
      </c>
      <c r="B259">
        <f>WEEKDAY(Tbl_Namiddag[[#This Row],[Datum]],11)</f>
        <v>5</v>
      </c>
      <c r="C259" t="str" cm="1">
        <f t="array" ref="C259">_xlfn.IFNA(INDEX(Tbl_GEKA[wedstrijd],MATCH(Tbl_Namiddag[[#This Row],[Datum]]&amp;"1",Tbl_GEKA[Datum_GEKA]&amp;Tbl_GEKA[Biljart],0)),"")</f>
        <v/>
      </c>
      <c r="D259" t="str" cm="1">
        <f t="array" ref="D259">_xlfn.IFNA(INDEX(Tbl_GEKA[wedstrijd],MATCH(Tbl_Namiddag[[#This Row],[Datum]]&amp;"2",Tbl_GEKA[Datum_GEKA]&amp;Tbl_GEKA[Biljart],0)),"")</f>
        <v/>
      </c>
      <c r="E259" t="str" cm="1">
        <f t="array" ref="E259">_xlfn.IFNA(INDEX(Tbl_GEKA[wedstrijd],MATCH(Tbl_Namiddag[[#This Row],[Datum]]&amp;"3",Tbl_GEKA[Datum_GEKA]&amp;Tbl_GEKA[Biljart],0)),"")</f>
        <v xml:space="preserve">Les  -  - - Privé- -&gt; </v>
      </c>
      <c r="F259" t="str" cm="1">
        <f t="array" ref="F259">_xlfn.IFNA(INDEX(Tbl_GEKA[wedstrijd],MATCH(Tbl_Namiddag[[#This Row],[Datum]]&amp;"4",Tbl_GEKA[Datum_GEKA]&amp;Tbl_GEKA[Biljart],0)),"")</f>
        <v xml:space="preserve">Les  -  - - Privé- -&gt; </v>
      </c>
      <c r="G259" t="str" cm="1">
        <f t="array" ref="G259">_xlfn.IFNA(INDEX(Tbl_GEKA[wedstrijd],MATCH(Tbl_Namiddag[[#This Row],[Datum]]&amp;"5",Tbl_GEKA[Datum_GEKA]&amp;Tbl_GEKA[Biljart],0)),"")</f>
        <v xml:space="preserve">Les  -  - - Privé- -&gt; </v>
      </c>
    </row>
    <row r="260" spans="1:7" x14ac:dyDescent="0.25">
      <c r="A260" s="1">
        <v>46361</v>
      </c>
      <c r="B260">
        <f>WEEKDAY(Tbl_Namiddag[[#This Row],[Datum]],11)</f>
        <v>6</v>
      </c>
      <c r="C260" t="str" cm="1">
        <f t="array" ref="C260">_xlfn.IFNA(INDEX(Tbl_GEKA[wedstrijd],MATCH(Tbl_Namiddag[[#This Row],[Datum]]&amp;"1",Tbl_GEKA[Datum_GEKA]&amp;Tbl_GEKA[Biljart],0)),"")</f>
        <v/>
      </c>
      <c r="D260" t="str" cm="1">
        <f t="array" ref="D260">_xlfn.IFNA(INDEX(Tbl_GEKA[wedstrijd],MATCH(Tbl_Namiddag[[#This Row],[Datum]]&amp;"2",Tbl_GEKA[Datum_GEKA]&amp;Tbl_GEKA[Biljart],0)),"")</f>
        <v/>
      </c>
      <c r="E260" t="str" cm="1">
        <f t="array" ref="E260">_xlfn.IFNA(INDEX(Tbl_GEKA[wedstrijd],MATCH(Tbl_Namiddag[[#This Row],[Datum]]&amp;"3",Tbl_GEKA[Datum_GEKA]&amp;Tbl_GEKA[Biljart],0)),"")</f>
        <v/>
      </c>
      <c r="F260" t="str" cm="1">
        <f t="array" ref="F260">_xlfn.IFNA(INDEX(Tbl_GEKA[wedstrijd],MATCH(Tbl_Namiddag[[#This Row],[Datum]]&amp;"4",Tbl_GEKA[Datum_GEKA]&amp;Tbl_GEKA[Biljart],0)),"")</f>
        <v/>
      </c>
      <c r="G260" t="str" cm="1">
        <f t="array" ref="G260">_xlfn.IFNA(INDEX(Tbl_GEKA[wedstrijd],MATCH(Tbl_Namiddag[[#This Row],[Datum]]&amp;"5",Tbl_GEKA[Datum_GEKA]&amp;Tbl_GEKA[Biljart],0)),"")</f>
        <v/>
      </c>
    </row>
    <row r="261" spans="1:7" x14ac:dyDescent="0.25">
      <c r="A261" s="1">
        <v>46362</v>
      </c>
      <c r="B261">
        <f>WEEKDAY(Tbl_Namiddag[[#This Row],[Datum]],11)</f>
        <v>7</v>
      </c>
      <c r="C261" t="str" cm="1">
        <f t="array" ref="C261">_xlfn.IFNA(INDEX(Tbl_GEKA[wedstrijd],MATCH(Tbl_Namiddag[[#This Row],[Datum]]&amp;"1",Tbl_GEKA[Datum_GEKA]&amp;Tbl_GEKA[Biljart],0)),"")</f>
        <v/>
      </c>
      <c r="D261" t="str" cm="1">
        <f t="array" ref="D261">_xlfn.IFNA(INDEX(Tbl_GEKA[wedstrijd],MATCH(Tbl_Namiddag[[#This Row],[Datum]]&amp;"2",Tbl_GEKA[Datum_GEKA]&amp;Tbl_GEKA[Biljart],0)),"")</f>
        <v/>
      </c>
      <c r="E261" t="str" cm="1">
        <f t="array" ref="E261">_xlfn.IFNA(INDEX(Tbl_GEKA[wedstrijd],MATCH(Tbl_Namiddag[[#This Row],[Datum]]&amp;"3",Tbl_GEKA[Datum_GEKA]&amp;Tbl_GEKA[Biljart],0)),"")</f>
        <v/>
      </c>
      <c r="F261" t="str" cm="1">
        <f t="array" ref="F261">_xlfn.IFNA(INDEX(Tbl_GEKA[wedstrijd],MATCH(Tbl_Namiddag[[#This Row],[Datum]]&amp;"4",Tbl_GEKA[Datum_GEKA]&amp;Tbl_GEKA[Biljart],0)),"")</f>
        <v/>
      </c>
      <c r="G261" t="str" cm="1">
        <f t="array" ref="G261">_xlfn.IFNA(INDEX(Tbl_GEKA[wedstrijd],MATCH(Tbl_Namiddag[[#This Row],[Datum]]&amp;"5",Tbl_GEKA[Datum_GEKA]&amp;Tbl_GEKA[Biljart],0)),"")</f>
        <v/>
      </c>
    </row>
    <row r="262" spans="1:7" x14ac:dyDescent="0.25">
      <c r="A262" s="1">
        <v>46363</v>
      </c>
      <c r="B262">
        <f>WEEKDAY(Tbl_Namiddag[[#This Row],[Datum]],11)</f>
        <v>1</v>
      </c>
      <c r="C262" t="str" cm="1">
        <f t="array" ref="C262">_xlfn.IFNA(INDEX(Tbl_GEKA[wedstrijd],MATCH(Tbl_Namiddag[[#This Row],[Datum]]&amp;"1",Tbl_GEKA[Datum_GEKA]&amp;Tbl_GEKA[Biljart],0)),"")</f>
        <v/>
      </c>
      <c r="D262" t="str" cm="1">
        <f t="array" ref="D262">_xlfn.IFNA(INDEX(Tbl_GEKA[wedstrijd],MATCH(Tbl_Namiddag[[#This Row],[Datum]]&amp;"2",Tbl_GEKA[Datum_GEKA]&amp;Tbl_GEKA[Biljart],0)),"")</f>
        <v/>
      </c>
      <c r="E262" t="str" cm="1">
        <f t="array" ref="E262">_xlfn.IFNA(INDEX(Tbl_GEKA[wedstrijd],MATCH(Tbl_Namiddag[[#This Row],[Datum]]&amp;"3",Tbl_GEKA[Datum_GEKA]&amp;Tbl_GEKA[Biljart],0)),"")</f>
        <v/>
      </c>
      <c r="F262" t="str" cm="1">
        <f t="array" ref="F262">_xlfn.IFNA(INDEX(Tbl_GEKA[wedstrijd],MATCH(Tbl_Namiddag[[#This Row],[Datum]]&amp;"4",Tbl_GEKA[Datum_GEKA]&amp;Tbl_GEKA[Biljart],0)),"")</f>
        <v/>
      </c>
      <c r="G262" t="str" cm="1">
        <f t="array" ref="G262">_xlfn.IFNA(INDEX(Tbl_GEKA[wedstrijd],MATCH(Tbl_Namiddag[[#This Row],[Datum]]&amp;"5",Tbl_GEKA[Datum_GEKA]&amp;Tbl_GEKA[Biljart],0)),"")</f>
        <v/>
      </c>
    </row>
    <row r="263" spans="1:7" x14ac:dyDescent="0.25">
      <c r="A263" s="1">
        <v>46364</v>
      </c>
      <c r="B263">
        <f>WEEKDAY(Tbl_Namiddag[[#This Row],[Datum]],11)</f>
        <v>2</v>
      </c>
      <c r="C263" t="str" cm="1">
        <f t="array" ref="C263">_xlfn.IFNA(INDEX(Tbl_GEKA[wedstrijd],MATCH(Tbl_Namiddag[[#This Row],[Datum]]&amp;"1",Tbl_GEKA[Datum_GEKA]&amp;Tbl_GEKA[Biljart],0)),"")</f>
        <v xml:space="preserve">G E K A  - - -&gt; </v>
      </c>
      <c r="D263" t="str" cm="1">
        <f t="array" ref="D263">_xlfn.IFNA(INDEX(Tbl_GEKA[wedstrijd],MATCH(Tbl_Namiddag[[#This Row],[Datum]]&amp;"2",Tbl_GEKA[Datum_GEKA]&amp;Tbl_GEKA[Biljart],0)),"")</f>
        <v>Wildert 2 - Oude Glorie - -&gt; GSE</v>
      </c>
      <c r="E263" t="str" cm="1">
        <f t="array" ref="E263">_xlfn.IFNA(INDEX(Tbl_GEKA[wedstrijd],MATCH(Tbl_Namiddag[[#This Row],[Datum]]&amp;"3",Tbl_GEKA[Datum_GEKA]&amp;Tbl_GEKA[Biljart],0)),"")</f>
        <v/>
      </c>
      <c r="F263" t="str" cm="1">
        <f t="array" ref="F263">_xlfn.IFNA(INDEX(Tbl_GEKA[wedstrijd],MATCH(Tbl_Namiddag[[#This Row],[Datum]]&amp;"4",Tbl_GEKA[Datum_GEKA]&amp;Tbl_GEKA[Biljart],0)),"")</f>
        <v xml:space="preserve">G E K A  - - -&gt; </v>
      </c>
      <c r="G263" t="str" cm="1">
        <f t="array" ref="G263">_xlfn.IFNA(INDEX(Tbl_GEKA[wedstrijd],MATCH(Tbl_Namiddag[[#This Row],[Datum]]&amp;"5",Tbl_GEKA[Datum_GEKA]&amp;Tbl_GEKA[Biljart],0)),"")</f>
        <v/>
      </c>
    </row>
    <row r="264" spans="1:7" x14ac:dyDescent="0.25">
      <c r="A264" s="1">
        <v>46365</v>
      </c>
      <c r="B264">
        <f>WEEKDAY(Tbl_Namiddag[[#This Row],[Datum]],11)</f>
        <v>3</v>
      </c>
      <c r="C264" t="str" cm="1">
        <f t="array" ref="C264">_xlfn.IFNA(INDEX(Tbl_GEKA[wedstrijd],MATCH(Tbl_Namiddag[[#This Row],[Datum]]&amp;"1",Tbl_GEKA[Datum_GEKA]&amp;Tbl_GEKA[Biljart],0)),"")</f>
        <v/>
      </c>
      <c r="D264" t="str" cm="1">
        <f t="array" ref="D264">_xlfn.IFNA(INDEX(Tbl_GEKA[wedstrijd],MATCH(Tbl_Namiddag[[#This Row],[Datum]]&amp;"2",Tbl_GEKA[Datum_GEKA]&amp;Tbl_GEKA[Biljart],0)),"")</f>
        <v/>
      </c>
      <c r="E264" t="str" cm="1">
        <f t="array" ref="E264">_xlfn.IFNA(INDEX(Tbl_GEKA[wedstrijd],MATCH(Tbl_Namiddag[[#This Row],[Datum]]&amp;"3",Tbl_GEKA[Datum_GEKA]&amp;Tbl_GEKA[Biljart],0)),"")</f>
        <v/>
      </c>
      <c r="F264" t="str" cm="1">
        <f t="array" ref="F264">_xlfn.IFNA(INDEX(Tbl_GEKA[wedstrijd],MATCH(Tbl_Namiddag[[#This Row],[Datum]]&amp;"4",Tbl_GEKA[Datum_GEKA]&amp;Tbl_GEKA[Biljart],0)),"")</f>
        <v/>
      </c>
      <c r="G264" t="str" cm="1">
        <f t="array" ref="G264">_xlfn.IFNA(INDEX(Tbl_GEKA[wedstrijd],MATCH(Tbl_Namiddag[[#This Row],[Datum]]&amp;"5",Tbl_GEKA[Datum_GEKA]&amp;Tbl_GEKA[Biljart],0)),"")</f>
        <v/>
      </c>
    </row>
    <row r="265" spans="1:7" x14ac:dyDescent="0.25">
      <c r="A265" s="1">
        <v>46366</v>
      </c>
      <c r="B265">
        <f>WEEKDAY(Tbl_Namiddag[[#This Row],[Datum]],11)</f>
        <v>4</v>
      </c>
      <c r="C265" t="str" cm="1">
        <f t="array" ref="C265">_xlfn.IFNA(INDEX(Tbl_GEKA[wedstrijd],MATCH(Tbl_Namiddag[[#This Row],[Datum]]&amp;"1",Tbl_GEKA[Datum_GEKA]&amp;Tbl_GEKA[Biljart],0)),"")</f>
        <v/>
      </c>
      <c r="D265" t="str" cm="1">
        <f t="array" ref="D265">_xlfn.IFNA(INDEX(Tbl_GEKA[wedstrijd],MATCH(Tbl_Namiddag[[#This Row],[Datum]]&amp;"2",Tbl_GEKA[Datum_GEKA]&amp;Tbl_GEKA[Biljart],0)),"")</f>
        <v/>
      </c>
      <c r="E265" t="str" cm="1">
        <f t="array" ref="E265">_xlfn.IFNA(INDEX(Tbl_GEKA[wedstrijd],MATCH(Tbl_Namiddag[[#This Row],[Datum]]&amp;"3",Tbl_GEKA[Datum_GEKA]&amp;Tbl_GEKA[Biljart],0)),"")</f>
        <v/>
      </c>
      <c r="F265" t="str" cm="1">
        <f t="array" ref="F265">_xlfn.IFNA(INDEX(Tbl_GEKA[wedstrijd],MATCH(Tbl_Namiddag[[#This Row],[Datum]]&amp;"4",Tbl_GEKA[Datum_GEKA]&amp;Tbl_GEKA[Biljart],0)),"")</f>
        <v/>
      </c>
      <c r="G265" t="str" cm="1">
        <f t="array" ref="G265">_xlfn.IFNA(INDEX(Tbl_GEKA[wedstrijd],MATCH(Tbl_Namiddag[[#This Row],[Datum]]&amp;"5",Tbl_GEKA[Datum_GEKA]&amp;Tbl_GEKA[Biljart],0)),"")</f>
        <v xml:space="preserve">G E K A  - - -&gt; </v>
      </c>
    </row>
    <row r="266" spans="1:7" x14ac:dyDescent="0.25">
      <c r="A266" s="1">
        <v>46367</v>
      </c>
      <c r="B266">
        <f>WEEKDAY(Tbl_Namiddag[[#This Row],[Datum]],11)</f>
        <v>5</v>
      </c>
      <c r="C266" t="str" cm="1">
        <f t="array" ref="C266">_xlfn.IFNA(INDEX(Tbl_GEKA[wedstrijd],MATCH(Tbl_Namiddag[[#This Row],[Datum]]&amp;"1",Tbl_GEKA[Datum_GEKA]&amp;Tbl_GEKA[Biljart],0)),"")</f>
        <v/>
      </c>
      <c r="D266" t="str" cm="1">
        <f t="array" ref="D266">_xlfn.IFNA(INDEX(Tbl_GEKA[wedstrijd],MATCH(Tbl_Namiddag[[#This Row],[Datum]]&amp;"2",Tbl_GEKA[Datum_GEKA]&amp;Tbl_GEKA[Biljart],0)),"")</f>
        <v xml:space="preserve">G E K A  - - -&gt; </v>
      </c>
      <c r="E266" t="str" cm="1">
        <f t="array" ref="E266">_xlfn.IFNA(INDEX(Tbl_GEKA[wedstrijd],MATCH(Tbl_Namiddag[[#This Row],[Datum]]&amp;"3",Tbl_GEKA[Datum_GEKA]&amp;Tbl_GEKA[Biljart],0)),"")</f>
        <v xml:space="preserve">G E K A  - - -&gt; </v>
      </c>
      <c r="F266" t="str" cm="1">
        <f t="array" ref="F266">_xlfn.IFNA(INDEX(Tbl_GEKA[wedstrijd],MATCH(Tbl_Namiddag[[#This Row],[Datum]]&amp;"4",Tbl_GEKA[Datum_GEKA]&amp;Tbl_GEKA[Biljart],0)),"")</f>
        <v/>
      </c>
      <c r="G266" t="str" cm="1">
        <f t="array" ref="G266">_xlfn.IFNA(INDEX(Tbl_GEKA[wedstrijd],MATCH(Tbl_Namiddag[[#This Row],[Datum]]&amp;"5",Tbl_GEKA[Datum_GEKA]&amp;Tbl_GEKA[Biljart],0)),"")</f>
        <v/>
      </c>
    </row>
    <row r="267" spans="1:7" x14ac:dyDescent="0.25">
      <c r="A267" s="1">
        <v>46368</v>
      </c>
      <c r="B267">
        <f>WEEKDAY(Tbl_Namiddag[[#This Row],[Datum]],11)</f>
        <v>6</v>
      </c>
      <c r="C267" t="str" cm="1">
        <f t="array" ref="C267">_xlfn.IFNA(INDEX(Tbl_GEKA[wedstrijd],MATCH(Tbl_Namiddag[[#This Row],[Datum]]&amp;"1",Tbl_GEKA[Datum_GEKA]&amp;Tbl_GEKA[Biljart],0)),"")</f>
        <v xml:space="preserve">NK Hr-Rail - BC-Spoor Antwerpen- -&gt;  - NK Hr-Rail - BC-Spoor Antwerpen- -&gt; - -&gt; </v>
      </c>
      <c r="D267" t="str" cm="1">
        <f t="array" ref="D267">_xlfn.IFNA(INDEX(Tbl_GEKA[wedstrijd],MATCH(Tbl_Namiddag[[#This Row],[Datum]]&amp;"2",Tbl_GEKA[Datum_GEKA]&amp;Tbl_GEKA[Biljart],0)),"")</f>
        <v xml:space="preserve">NK Hr-Rail - BC-Spoor Antwerpen- -&gt;  - NK Hr-Rail - BC-Spoor Antwerpen- -&gt; - -&gt; </v>
      </c>
      <c r="E267" t="str" cm="1">
        <f t="array" ref="E267">_xlfn.IFNA(INDEX(Tbl_GEKA[wedstrijd],MATCH(Tbl_Namiddag[[#This Row],[Datum]]&amp;"3",Tbl_GEKA[Datum_GEKA]&amp;Tbl_GEKA[Biljart],0)),"")</f>
        <v xml:space="preserve">NK Hr-Rail - BC-Spoor Antwerpen- -&gt;  - NK Hr-Rail - BC-Spoor Antwerpen- -&gt; - -&gt; </v>
      </c>
      <c r="F267" t="str" cm="1">
        <f t="array" ref="F267">_xlfn.IFNA(INDEX(Tbl_GEKA[wedstrijd],MATCH(Tbl_Namiddag[[#This Row],[Datum]]&amp;"4",Tbl_GEKA[Datum_GEKA]&amp;Tbl_GEKA[Biljart],0)),"")</f>
        <v xml:space="preserve">NK Hr-Rail - BC-Spoor Antwerpen- -&gt;  - NK Hr-Rail - BC-Spoor Antwerpen- -&gt; - -&gt; </v>
      </c>
      <c r="G267" t="str" cm="1">
        <f t="array" ref="G267">_xlfn.IFNA(INDEX(Tbl_GEKA[wedstrijd],MATCH(Tbl_Namiddag[[#This Row],[Datum]]&amp;"5",Tbl_GEKA[Datum_GEKA]&amp;Tbl_GEKA[Biljart],0)),"")</f>
        <v xml:space="preserve">NK Hr-Rail - BC-Spoor Antwerpen- -&gt;  - NK Hr-Rail - BC-Spoor Antwerpen- -&gt; - -&gt; </v>
      </c>
    </row>
    <row r="268" spans="1:7" x14ac:dyDescent="0.25">
      <c r="A268" s="1">
        <v>46369</v>
      </c>
      <c r="B268">
        <f>WEEKDAY(Tbl_Namiddag[[#This Row],[Datum]],11)</f>
        <v>7</v>
      </c>
      <c r="C268" t="str" cm="1">
        <f t="array" ref="C268">_xlfn.IFNA(INDEX(Tbl_GEKA[wedstrijd],MATCH(Tbl_Namiddag[[#This Row],[Datum]]&amp;"1",Tbl_GEKA[Datum_GEKA]&amp;Tbl_GEKA[Biljart],0)),"")</f>
        <v/>
      </c>
      <c r="D268" t="str" cm="1">
        <f t="array" ref="D268">_xlfn.IFNA(INDEX(Tbl_GEKA[wedstrijd],MATCH(Tbl_Namiddag[[#This Row],[Datum]]&amp;"2",Tbl_GEKA[Datum_GEKA]&amp;Tbl_GEKA[Biljart],0)),"")</f>
        <v/>
      </c>
      <c r="E268" t="str" cm="1">
        <f t="array" ref="E268">_xlfn.IFNA(INDEX(Tbl_GEKA[wedstrijd],MATCH(Tbl_Namiddag[[#This Row],[Datum]]&amp;"3",Tbl_GEKA[Datum_GEKA]&amp;Tbl_GEKA[Biljart],0)),"")</f>
        <v/>
      </c>
      <c r="F268" t="str" cm="1">
        <f t="array" ref="F268">_xlfn.IFNA(INDEX(Tbl_GEKA[wedstrijd],MATCH(Tbl_Namiddag[[#This Row],[Datum]]&amp;"4",Tbl_GEKA[Datum_GEKA]&amp;Tbl_GEKA[Biljart],0)),"")</f>
        <v/>
      </c>
      <c r="G268" t="str" cm="1">
        <f t="array" ref="G268">_xlfn.IFNA(INDEX(Tbl_GEKA[wedstrijd],MATCH(Tbl_Namiddag[[#This Row],[Datum]]&amp;"5",Tbl_GEKA[Datum_GEKA]&amp;Tbl_GEKA[Biljart],0)),"")</f>
        <v/>
      </c>
    </row>
    <row r="269" spans="1:7" x14ac:dyDescent="0.25">
      <c r="A269" s="1">
        <v>46370</v>
      </c>
      <c r="B269">
        <f>WEEKDAY(Tbl_Namiddag[[#This Row],[Datum]],11)</f>
        <v>1</v>
      </c>
      <c r="C269" t="str" cm="1">
        <f t="array" ref="C269">_xlfn.IFNA(INDEX(Tbl_GEKA[wedstrijd],MATCH(Tbl_Namiddag[[#This Row],[Datum]]&amp;"1",Tbl_GEKA[Datum_GEKA]&amp;Tbl_GEKA[Biljart],0)),"")</f>
        <v/>
      </c>
      <c r="D269" t="str" cm="1">
        <f t="array" ref="D269">_xlfn.IFNA(INDEX(Tbl_GEKA[wedstrijd],MATCH(Tbl_Namiddag[[#This Row],[Datum]]&amp;"2",Tbl_GEKA[Datum_GEKA]&amp;Tbl_GEKA[Biljart],0)),"")</f>
        <v/>
      </c>
      <c r="E269" t="str" cm="1">
        <f t="array" ref="E269">_xlfn.IFNA(INDEX(Tbl_GEKA[wedstrijd],MATCH(Tbl_Namiddag[[#This Row],[Datum]]&amp;"3",Tbl_GEKA[Datum_GEKA]&amp;Tbl_GEKA[Biljart],0)),"")</f>
        <v/>
      </c>
      <c r="F269" t="str" cm="1">
        <f t="array" ref="F269">_xlfn.IFNA(INDEX(Tbl_GEKA[wedstrijd],MATCH(Tbl_Namiddag[[#This Row],[Datum]]&amp;"4",Tbl_GEKA[Datum_GEKA]&amp;Tbl_GEKA[Biljart],0)),"")</f>
        <v/>
      </c>
      <c r="G269" t="str" cm="1">
        <f t="array" ref="G269">_xlfn.IFNA(INDEX(Tbl_GEKA[wedstrijd],MATCH(Tbl_Namiddag[[#This Row],[Datum]]&amp;"5",Tbl_GEKA[Datum_GEKA]&amp;Tbl_GEKA[Biljart],0)),"")</f>
        <v/>
      </c>
    </row>
    <row r="270" spans="1:7" x14ac:dyDescent="0.25">
      <c r="A270" s="1">
        <v>46371</v>
      </c>
      <c r="B270">
        <f>WEEKDAY(Tbl_Namiddag[[#This Row],[Datum]],11)</f>
        <v>2</v>
      </c>
      <c r="C270" t="str" cm="1">
        <f t="array" ref="C270">_xlfn.IFNA(INDEX(Tbl_GEKA[wedstrijd],MATCH(Tbl_Namiddag[[#This Row],[Datum]]&amp;"1",Tbl_GEKA[Datum_GEKA]&amp;Tbl_GEKA[Biljart],0)),"")</f>
        <v xml:space="preserve">G E K A  - - -&gt; </v>
      </c>
      <c r="D270" t="str" cm="1">
        <f t="array" ref="D270">_xlfn.IFNA(INDEX(Tbl_GEKA[wedstrijd],MATCH(Tbl_Namiddag[[#This Row],[Datum]]&amp;"2",Tbl_GEKA[Datum_GEKA]&amp;Tbl_GEKA[Biljart],0)),"")</f>
        <v/>
      </c>
      <c r="E270" t="str" cm="1">
        <f t="array" ref="E270">_xlfn.IFNA(INDEX(Tbl_GEKA[wedstrijd],MATCH(Tbl_Namiddag[[#This Row],[Datum]]&amp;"3",Tbl_GEKA[Datum_GEKA]&amp;Tbl_GEKA[Biljart],0)),"")</f>
        <v/>
      </c>
      <c r="F270" t="str" cm="1">
        <f t="array" ref="F270">_xlfn.IFNA(INDEX(Tbl_GEKA[wedstrijd],MATCH(Tbl_Namiddag[[#This Row],[Datum]]&amp;"4",Tbl_GEKA[Datum_GEKA]&amp;Tbl_GEKA[Biljart],0)),"")</f>
        <v xml:space="preserve">G E K A  - - -&gt; </v>
      </c>
      <c r="G270" t="str" cm="1">
        <f t="array" ref="G270">_xlfn.IFNA(INDEX(Tbl_GEKA[wedstrijd],MATCH(Tbl_Namiddag[[#This Row],[Datum]]&amp;"5",Tbl_GEKA[Datum_GEKA]&amp;Tbl_GEKA[Biljart],0)),"")</f>
        <v/>
      </c>
    </row>
    <row r="271" spans="1:7" x14ac:dyDescent="0.25">
      <c r="A271" s="1">
        <v>46372</v>
      </c>
      <c r="B271">
        <f>WEEKDAY(Tbl_Namiddag[[#This Row],[Datum]],11)</f>
        <v>3</v>
      </c>
      <c r="C271" t="str" cm="1">
        <f t="array" ref="C271">_xlfn.IFNA(INDEX(Tbl_GEKA[wedstrijd],MATCH(Tbl_Namiddag[[#This Row],[Datum]]&amp;"1",Tbl_GEKA[Datum_GEKA]&amp;Tbl_GEKA[Biljart],0)),"")</f>
        <v/>
      </c>
      <c r="D271" t="str" cm="1">
        <f t="array" ref="D271">_xlfn.IFNA(INDEX(Tbl_GEKA[wedstrijd],MATCH(Tbl_Namiddag[[#This Row],[Datum]]&amp;"2",Tbl_GEKA[Datum_GEKA]&amp;Tbl_GEKA[Biljart],0)),"")</f>
        <v/>
      </c>
      <c r="E271" t="str" cm="1">
        <f t="array" ref="E271">_xlfn.IFNA(INDEX(Tbl_GEKA[wedstrijd],MATCH(Tbl_Namiddag[[#This Row],[Datum]]&amp;"3",Tbl_GEKA[Datum_GEKA]&amp;Tbl_GEKA[Biljart],0)),"")</f>
        <v/>
      </c>
      <c r="F271" t="str" cm="1">
        <f t="array" ref="F271">_xlfn.IFNA(INDEX(Tbl_GEKA[wedstrijd],MATCH(Tbl_Namiddag[[#This Row],[Datum]]&amp;"4",Tbl_GEKA[Datum_GEKA]&amp;Tbl_GEKA[Biljart],0)),"")</f>
        <v/>
      </c>
      <c r="G271" t="str" cm="1">
        <f t="array" ref="G271">_xlfn.IFNA(INDEX(Tbl_GEKA[wedstrijd],MATCH(Tbl_Namiddag[[#This Row],[Datum]]&amp;"5",Tbl_GEKA[Datum_GEKA]&amp;Tbl_GEKA[Biljart],0)),"")</f>
        <v/>
      </c>
    </row>
    <row r="272" spans="1:7" x14ac:dyDescent="0.25">
      <c r="A272" s="1">
        <v>46373</v>
      </c>
      <c r="B272">
        <f>WEEKDAY(Tbl_Namiddag[[#This Row],[Datum]],11)</f>
        <v>4</v>
      </c>
      <c r="C272" t="str" cm="1">
        <f t="array" ref="C272">_xlfn.IFNA(INDEX(Tbl_GEKA[wedstrijd],MATCH(Tbl_Namiddag[[#This Row],[Datum]]&amp;"1",Tbl_GEKA[Datum_GEKA]&amp;Tbl_GEKA[Biljart],0)),"")</f>
        <v/>
      </c>
      <c r="D272" t="str" cm="1">
        <f t="array" ref="D272">_xlfn.IFNA(INDEX(Tbl_GEKA[wedstrijd],MATCH(Tbl_Namiddag[[#This Row],[Datum]]&amp;"2",Tbl_GEKA[Datum_GEKA]&amp;Tbl_GEKA[Biljart],0)),"")</f>
        <v/>
      </c>
      <c r="E272" t="str" cm="1">
        <f t="array" ref="E272">_xlfn.IFNA(INDEX(Tbl_GEKA[wedstrijd],MATCH(Tbl_Namiddag[[#This Row],[Datum]]&amp;"3",Tbl_GEKA[Datum_GEKA]&amp;Tbl_GEKA[Biljart],0)),"")</f>
        <v/>
      </c>
      <c r="F272" t="str" cm="1">
        <f t="array" ref="F272">_xlfn.IFNA(INDEX(Tbl_GEKA[wedstrijd],MATCH(Tbl_Namiddag[[#This Row],[Datum]]&amp;"4",Tbl_GEKA[Datum_GEKA]&amp;Tbl_GEKA[Biljart],0)),"")</f>
        <v xml:space="preserve">G E K A  - - -&gt; </v>
      </c>
      <c r="G272" t="str" cm="1">
        <f t="array" ref="G272">_xlfn.IFNA(INDEX(Tbl_GEKA[wedstrijd],MATCH(Tbl_Namiddag[[#This Row],[Datum]]&amp;"5",Tbl_GEKA[Datum_GEKA]&amp;Tbl_GEKA[Biljart],0)),"")</f>
        <v xml:space="preserve">G E K A  - - -&gt; </v>
      </c>
    </row>
    <row r="273" spans="1:7" x14ac:dyDescent="0.25">
      <c r="A273" s="1">
        <v>46374</v>
      </c>
      <c r="B273">
        <f>WEEKDAY(Tbl_Namiddag[[#This Row],[Datum]],11)</f>
        <v>5</v>
      </c>
      <c r="C273" t="str" cm="1">
        <f t="array" ref="C273">_xlfn.IFNA(INDEX(Tbl_GEKA[wedstrijd],MATCH(Tbl_Namiddag[[#This Row],[Datum]]&amp;"1",Tbl_GEKA[Datum_GEKA]&amp;Tbl_GEKA[Biljart],0)),"")</f>
        <v/>
      </c>
      <c r="D273" t="str" cm="1">
        <f t="array" ref="D273">_xlfn.IFNA(INDEX(Tbl_GEKA[wedstrijd],MATCH(Tbl_Namiddag[[#This Row],[Datum]]&amp;"2",Tbl_GEKA[Datum_GEKA]&amp;Tbl_GEKA[Biljart],0)),"")</f>
        <v/>
      </c>
      <c r="E273" t="str" cm="1">
        <f t="array" ref="E273">_xlfn.IFNA(INDEX(Tbl_GEKA[wedstrijd],MATCH(Tbl_Namiddag[[#This Row],[Datum]]&amp;"3",Tbl_GEKA[Datum_GEKA]&amp;Tbl_GEKA[Biljart],0)),"")</f>
        <v xml:space="preserve">Les  -  - - Privé- -&gt; </v>
      </c>
      <c r="F273" t="str" cm="1">
        <f t="array" ref="F273">_xlfn.IFNA(INDEX(Tbl_GEKA[wedstrijd],MATCH(Tbl_Namiddag[[#This Row],[Datum]]&amp;"4",Tbl_GEKA[Datum_GEKA]&amp;Tbl_GEKA[Biljart],0)),"")</f>
        <v xml:space="preserve">Les  -  - - Privé- -&gt; </v>
      </c>
      <c r="G273" t="str" cm="1">
        <f t="array" ref="G273">_xlfn.IFNA(INDEX(Tbl_GEKA[wedstrijd],MATCH(Tbl_Namiddag[[#This Row],[Datum]]&amp;"5",Tbl_GEKA[Datum_GEKA]&amp;Tbl_GEKA[Biljart],0)),"")</f>
        <v xml:space="preserve">Les  -  - - Privé- -&gt; </v>
      </c>
    </row>
    <row r="274" spans="1:7" x14ac:dyDescent="0.25">
      <c r="A274" s="1">
        <v>46375</v>
      </c>
      <c r="B274">
        <f>WEEKDAY(Tbl_Namiddag[[#This Row],[Datum]],11)</f>
        <v>6</v>
      </c>
      <c r="C274" t="str" cm="1">
        <f t="array" ref="C274">_xlfn.IFNA(INDEX(Tbl_GEKA[wedstrijd],MATCH(Tbl_Namiddag[[#This Row],[Datum]]&amp;"1",Tbl_GEKA[Datum_GEKA]&amp;Tbl_GEKA[Biljart],0)),"")</f>
        <v xml:space="preserve">G E K A  - - -&gt; </v>
      </c>
      <c r="D274" t="str" cm="1">
        <f t="array" ref="D274">_xlfn.IFNA(INDEX(Tbl_GEKA[wedstrijd],MATCH(Tbl_Namiddag[[#This Row],[Datum]]&amp;"2",Tbl_GEKA[Datum_GEKA]&amp;Tbl_GEKA[Biljart],0)),"")</f>
        <v xml:space="preserve">G E K A  - - -&gt; </v>
      </c>
      <c r="E274" t="str" cm="1">
        <f t="array" ref="E274">_xlfn.IFNA(INDEX(Tbl_GEKA[wedstrijd],MATCH(Tbl_Namiddag[[#This Row],[Datum]]&amp;"3",Tbl_GEKA[Datum_GEKA]&amp;Tbl_GEKA[Biljart],0)),"")</f>
        <v xml:space="preserve">G E K A  - - -&gt; </v>
      </c>
      <c r="F274" t="str" cm="1">
        <f t="array" ref="F274">_xlfn.IFNA(INDEX(Tbl_GEKA[wedstrijd],MATCH(Tbl_Namiddag[[#This Row],[Datum]]&amp;"4",Tbl_GEKA[Datum_GEKA]&amp;Tbl_GEKA[Biljart],0)),"")</f>
        <v/>
      </c>
      <c r="G274" t="str" cm="1">
        <f t="array" ref="G274">_xlfn.IFNA(INDEX(Tbl_GEKA[wedstrijd],MATCH(Tbl_Namiddag[[#This Row],[Datum]]&amp;"5",Tbl_GEKA[Datum_GEKA]&amp;Tbl_GEKA[Biljart],0)),"")</f>
        <v/>
      </c>
    </row>
    <row r="275" spans="1:7" x14ac:dyDescent="0.25">
      <c r="A275" s="1">
        <v>46376</v>
      </c>
      <c r="B275">
        <f>WEEKDAY(Tbl_Namiddag[[#This Row],[Datum]],11)</f>
        <v>7</v>
      </c>
      <c r="C275" t="str" cm="1">
        <f t="array" ref="C275">_xlfn.IFNA(INDEX(Tbl_GEKA[wedstrijd],MATCH(Tbl_Namiddag[[#This Row],[Datum]]&amp;"1",Tbl_GEKA[Datum_GEKA]&amp;Tbl_GEKA[Biljart],0)),"")</f>
        <v/>
      </c>
      <c r="D275" t="str" cm="1">
        <f t="array" ref="D275">_xlfn.IFNA(INDEX(Tbl_GEKA[wedstrijd],MATCH(Tbl_Namiddag[[#This Row],[Datum]]&amp;"2",Tbl_GEKA[Datum_GEKA]&amp;Tbl_GEKA[Biljart],0)),"")</f>
        <v/>
      </c>
      <c r="E275" t="str" cm="1">
        <f t="array" ref="E275">_xlfn.IFNA(INDEX(Tbl_GEKA[wedstrijd],MATCH(Tbl_Namiddag[[#This Row],[Datum]]&amp;"3",Tbl_GEKA[Datum_GEKA]&amp;Tbl_GEKA[Biljart],0)),"")</f>
        <v/>
      </c>
      <c r="F275" t="str" cm="1">
        <f t="array" ref="F275">_xlfn.IFNA(INDEX(Tbl_GEKA[wedstrijd],MATCH(Tbl_Namiddag[[#This Row],[Datum]]&amp;"4",Tbl_GEKA[Datum_GEKA]&amp;Tbl_GEKA[Biljart],0)),"")</f>
        <v/>
      </c>
      <c r="G275" t="str" cm="1">
        <f t="array" ref="G275">_xlfn.IFNA(INDEX(Tbl_GEKA[wedstrijd],MATCH(Tbl_Namiddag[[#This Row],[Datum]]&amp;"5",Tbl_GEKA[Datum_GEKA]&amp;Tbl_GEKA[Biljart],0)),"")</f>
        <v/>
      </c>
    </row>
    <row r="276" spans="1:7" x14ac:dyDescent="0.25">
      <c r="A276" s="1">
        <v>46377</v>
      </c>
      <c r="B276">
        <f>WEEKDAY(Tbl_Namiddag[[#This Row],[Datum]],11)</f>
        <v>1</v>
      </c>
      <c r="C276" t="str" cm="1">
        <f t="array" ref="C276">_xlfn.IFNA(INDEX(Tbl_GEKA[wedstrijd],MATCH(Tbl_Namiddag[[#This Row],[Datum]]&amp;"1",Tbl_GEKA[Datum_GEKA]&amp;Tbl_GEKA[Biljart],0)),"")</f>
        <v/>
      </c>
      <c r="D276" t="str" cm="1">
        <f t="array" ref="D276">_xlfn.IFNA(INDEX(Tbl_GEKA[wedstrijd],MATCH(Tbl_Namiddag[[#This Row],[Datum]]&amp;"2",Tbl_GEKA[Datum_GEKA]&amp;Tbl_GEKA[Biljart],0)),"")</f>
        <v/>
      </c>
      <c r="E276" t="str" cm="1">
        <f t="array" ref="E276">_xlfn.IFNA(INDEX(Tbl_GEKA[wedstrijd],MATCH(Tbl_Namiddag[[#This Row],[Datum]]&amp;"3",Tbl_GEKA[Datum_GEKA]&amp;Tbl_GEKA[Biljart],0)),"")</f>
        <v/>
      </c>
      <c r="F276" t="str" cm="1">
        <f t="array" ref="F276">_xlfn.IFNA(INDEX(Tbl_GEKA[wedstrijd],MATCH(Tbl_Namiddag[[#This Row],[Datum]]&amp;"4",Tbl_GEKA[Datum_GEKA]&amp;Tbl_GEKA[Biljart],0)),"")</f>
        <v/>
      </c>
      <c r="G276" t="str" cm="1">
        <f t="array" ref="G276">_xlfn.IFNA(INDEX(Tbl_GEKA[wedstrijd],MATCH(Tbl_Namiddag[[#This Row],[Datum]]&amp;"5",Tbl_GEKA[Datum_GEKA]&amp;Tbl_GEKA[Biljart],0)),"")</f>
        <v/>
      </c>
    </row>
    <row r="277" spans="1:7" x14ac:dyDescent="0.25">
      <c r="A277" s="1">
        <v>46378</v>
      </c>
      <c r="B277">
        <f>WEEKDAY(Tbl_Namiddag[[#This Row],[Datum]],11)</f>
        <v>2</v>
      </c>
      <c r="C277" t="str" cm="1">
        <f t="array" ref="C277">_xlfn.IFNA(INDEX(Tbl_GEKA[wedstrijd],MATCH(Tbl_Namiddag[[#This Row],[Datum]]&amp;"1",Tbl_GEKA[Datum_GEKA]&amp;Tbl_GEKA[Biljart],0)),"")</f>
        <v/>
      </c>
      <c r="D277" t="str" cm="1">
        <f t="array" ref="D277">_xlfn.IFNA(INDEX(Tbl_GEKA[wedstrijd],MATCH(Tbl_Namiddag[[#This Row],[Datum]]&amp;"2",Tbl_GEKA[Datum_GEKA]&amp;Tbl_GEKA[Biljart],0)),"")</f>
        <v/>
      </c>
      <c r="E277" t="str" cm="1">
        <f t="array" ref="E277">_xlfn.IFNA(INDEX(Tbl_GEKA[wedstrijd],MATCH(Tbl_Namiddag[[#This Row],[Datum]]&amp;"3",Tbl_GEKA[Datum_GEKA]&amp;Tbl_GEKA[Biljart],0)),"")</f>
        <v/>
      </c>
      <c r="F277" t="str" cm="1">
        <f t="array" ref="F277">_xlfn.IFNA(INDEX(Tbl_GEKA[wedstrijd],MATCH(Tbl_Namiddag[[#This Row],[Datum]]&amp;"4",Tbl_GEKA[Datum_GEKA]&amp;Tbl_GEKA[Biljart],0)),"")</f>
        <v/>
      </c>
      <c r="G277" t="str" cm="1">
        <f t="array" ref="G277">_xlfn.IFNA(INDEX(Tbl_GEKA[wedstrijd],MATCH(Tbl_Namiddag[[#This Row],[Datum]]&amp;"5",Tbl_GEKA[Datum_GEKA]&amp;Tbl_GEKA[Biljart],0)),"")</f>
        <v/>
      </c>
    </row>
    <row r="278" spans="1:7" x14ac:dyDescent="0.25">
      <c r="A278" s="1">
        <v>46379</v>
      </c>
      <c r="B278">
        <f>WEEKDAY(Tbl_Namiddag[[#This Row],[Datum]],11)</f>
        <v>3</v>
      </c>
      <c r="C278" t="str" cm="1">
        <f t="array" ref="C278">_xlfn.IFNA(INDEX(Tbl_GEKA[wedstrijd],MATCH(Tbl_Namiddag[[#This Row],[Datum]]&amp;"1",Tbl_GEKA[Datum_GEKA]&amp;Tbl_GEKA[Biljart],0)),"")</f>
        <v/>
      </c>
      <c r="D278" t="str" cm="1">
        <f t="array" ref="D278">_xlfn.IFNA(INDEX(Tbl_GEKA[wedstrijd],MATCH(Tbl_Namiddag[[#This Row],[Datum]]&amp;"2",Tbl_GEKA[Datum_GEKA]&amp;Tbl_GEKA[Biljart],0)),"")</f>
        <v/>
      </c>
      <c r="E278" t="str" cm="1">
        <f t="array" ref="E278">_xlfn.IFNA(INDEX(Tbl_GEKA[wedstrijd],MATCH(Tbl_Namiddag[[#This Row],[Datum]]&amp;"3",Tbl_GEKA[Datum_GEKA]&amp;Tbl_GEKA[Biljart],0)),"")</f>
        <v/>
      </c>
      <c r="F278" t="str" cm="1">
        <f t="array" ref="F278">_xlfn.IFNA(INDEX(Tbl_GEKA[wedstrijd],MATCH(Tbl_Namiddag[[#This Row],[Datum]]&amp;"4",Tbl_GEKA[Datum_GEKA]&amp;Tbl_GEKA[Biljart],0)),"")</f>
        <v/>
      </c>
      <c r="G278" t="str" cm="1">
        <f t="array" ref="G278">_xlfn.IFNA(INDEX(Tbl_GEKA[wedstrijd],MATCH(Tbl_Namiddag[[#This Row],[Datum]]&amp;"5",Tbl_GEKA[Datum_GEKA]&amp;Tbl_GEKA[Biljart],0)),"")</f>
        <v/>
      </c>
    </row>
    <row r="279" spans="1:7" x14ac:dyDescent="0.25">
      <c r="A279" s="1">
        <v>46380</v>
      </c>
      <c r="B279">
        <f>WEEKDAY(Tbl_Namiddag[[#This Row],[Datum]],11)</f>
        <v>4</v>
      </c>
      <c r="C279" t="str" cm="1">
        <f t="array" ref="C279">_xlfn.IFNA(INDEX(Tbl_GEKA[wedstrijd],MATCH(Tbl_Namiddag[[#This Row],[Datum]]&amp;"1",Tbl_GEKA[Datum_GEKA]&amp;Tbl_GEKA[Biljart],0)),"")</f>
        <v/>
      </c>
      <c r="D279" t="str" cm="1">
        <f t="array" ref="D279">_xlfn.IFNA(INDEX(Tbl_GEKA[wedstrijd],MATCH(Tbl_Namiddag[[#This Row],[Datum]]&amp;"2",Tbl_GEKA[Datum_GEKA]&amp;Tbl_GEKA[Biljart],0)),"")</f>
        <v/>
      </c>
      <c r="E279" t="str" cm="1">
        <f t="array" ref="E279">_xlfn.IFNA(INDEX(Tbl_GEKA[wedstrijd],MATCH(Tbl_Namiddag[[#This Row],[Datum]]&amp;"3",Tbl_GEKA[Datum_GEKA]&amp;Tbl_GEKA[Biljart],0)),"")</f>
        <v/>
      </c>
      <c r="F279" t="str" cm="1">
        <f t="array" ref="F279">_xlfn.IFNA(INDEX(Tbl_GEKA[wedstrijd],MATCH(Tbl_Namiddag[[#This Row],[Datum]]&amp;"4",Tbl_GEKA[Datum_GEKA]&amp;Tbl_GEKA[Biljart],0)),"")</f>
        <v xml:space="preserve">G E K A  - - -&gt; </v>
      </c>
      <c r="G279" t="str" cm="1">
        <f t="array" ref="G279">_xlfn.IFNA(INDEX(Tbl_GEKA[wedstrijd],MATCH(Tbl_Namiddag[[#This Row],[Datum]]&amp;"5",Tbl_GEKA[Datum_GEKA]&amp;Tbl_GEKA[Biljart],0)),"")</f>
        <v xml:space="preserve">G E K A  - - -&gt; </v>
      </c>
    </row>
    <row r="280" spans="1:7" x14ac:dyDescent="0.25">
      <c r="A280" s="1">
        <v>46381</v>
      </c>
      <c r="B280">
        <f>WEEKDAY(Tbl_Namiddag[[#This Row],[Datum]],11)</f>
        <v>5</v>
      </c>
      <c r="C280" t="str" cm="1">
        <f t="array" ref="C280">_xlfn.IFNA(INDEX(Tbl_GEKA[wedstrijd],MATCH(Tbl_Namiddag[[#This Row],[Datum]]&amp;"1",Tbl_GEKA[Datum_GEKA]&amp;Tbl_GEKA[Biljart],0)),"")</f>
        <v xml:space="preserve">G E K A  - - -&gt; </v>
      </c>
      <c r="D280" t="str" cm="1">
        <f t="array" ref="D280">_xlfn.IFNA(INDEX(Tbl_GEKA[wedstrijd],MATCH(Tbl_Namiddag[[#This Row],[Datum]]&amp;"2",Tbl_GEKA[Datum_GEKA]&amp;Tbl_GEKA[Biljart],0)),"")</f>
        <v xml:space="preserve">G E K A  - - -&gt; </v>
      </c>
      <c r="E280" t="str" cm="1">
        <f t="array" ref="E280">_xlfn.IFNA(INDEX(Tbl_GEKA[wedstrijd],MATCH(Tbl_Namiddag[[#This Row],[Datum]]&amp;"3",Tbl_GEKA[Datum_GEKA]&amp;Tbl_GEKA[Biljart],0)),"")</f>
        <v xml:space="preserve">G E K A  - - -&gt; </v>
      </c>
      <c r="F280" t="str" cm="1">
        <f t="array" ref="F280">_xlfn.IFNA(INDEX(Tbl_GEKA[wedstrijd],MATCH(Tbl_Namiddag[[#This Row],[Datum]]&amp;"4",Tbl_GEKA[Datum_GEKA]&amp;Tbl_GEKA[Biljart],0)),"")</f>
        <v/>
      </c>
      <c r="G280" t="str" cm="1">
        <f t="array" ref="G280">_xlfn.IFNA(INDEX(Tbl_GEKA[wedstrijd],MATCH(Tbl_Namiddag[[#This Row],[Datum]]&amp;"5",Tbl_GEKA[Datum_GEKA]&amp;Tbl_GEKA[Biljart],0)),"")</f>
        <v/>
      </c>
    </row>
    <row r="281" spans="1:7" x14ac:dyDescent="0.25">
      <c r="A281" s="1">
        <v>46382</v>
      </c>
      <c r="B281">
        <f>WEEKDAY(Tbl_Namiddag[[#This Row],[Datum]],11)</f>
        <v>6</v>
      </c>
      <c r="C281" t="str" cm="1">
        <f t="array" ref="C281">_xlfn.IFNA(INDEX(Tbl_GEKA[wedstrijd],MATCH(Tbl_Namiddag[[#This Row],[Datum]]&amp;"1",Tbl_GEKA[Datum_GEKA]&amp;Tbl_GEKA[Biljart],0)),"")</f>
        <v/>
      </c>
      <c r="D281" t="str" cm="1">
        <f t="array" ref="D281">_xlfn.IFNA(INDEX(Tbl_GEKA[wedstrijd],MATCH(Tbl_Namiddag[[#This Row],[Datum]]&amp;"2",Tbl_GEKA[Datum_GEKA]&amp;Tbl_GEKA[Biljart],0)),"")</f>
        <v/>
      </c>
      <c r="E281" t="str" cm="1">
        <f t="array" ref="E281">_xlfn.IFNA(INDEX(Tbl_GEKA[wedstrijd],MATCH(Tbl_Namiddag[[#This Row],[Datum]]&amp;"3",Tbl_GEKA[Datum_GEKA]&amp;Tbl_GEKA[Biljart],0)),"")</f>
        <v/>
      </c>
      <c r="F281" t="str" cm="1">
        <f t="array" ref="F281">_xlfn.IFNA(INDEX(Tbl_GEKA[wedstrijd],MATCH(Tbl_Namiddag[[#This Row],[Datum]]&amp;"4",Tbl_GEKA[Datum_GEKA]&amp;Tbl_GEKA[Biljart],0)),"")</f>
        <v/>
      </c>
      <c r="G281" t="str" cm="1">
        <f t="array" ref="G281">_xlfn.IFNA(INDEX(Tbl_GEKA[wedstrijd],MATCH(Tbl_Namiddag[[#This Row],[Datum]]&amp;"5",Tbl_GEKA[Datum_GEKA]&amp;Tbl_GEKA[Biljart],0)),"")</f>
        <v/>
      </c>
    </row>
    <row r="282" spans="1:7" x14ac:dyDescent="0.25">
      <c r="A282" s="1">
        <v>46383</v>
      </c>
      <c r="B282">
        <f>WEEKDAY(Tbl_Namiddag[[#This Row],[Datum]],11)</f>
        <v>7</v>
      </c>
      <c r="C282" t="str" cm="1">
        <f t="array" ref="C282">_xlfn.IFNA(INDEX(Tbl_GEKA[wedstrijd],MATCH(Tbl_Namiddag[[#This Row],[Datum]]&amp;"1",Tbl_GEKA[Datum_GEKA]&amp;Tbl_GEKA[Biljart],0)),"")</f>
        <v/>
      </c>
      <c r="D282" t="str" cm="1">
        <f t="array" ref="D282">_xlfn.IFNA(INDEX(Tbl_GEKA[wedstrijd],MATCH(Tbl_Namiddag[[#This Row],[Datum]]&amp;"2",Tbl_GEKA[Datum_GEKA]&amp;Tbl_GEKA[Biljart],0)),"")</f>
        <v/>
      </c>
      <c r="E282" t="str" cm="1">
        <f t="array" ref="E282">_xlfn.IFNA(INDEX(Tbl_GEKA[wedstrijd],MATCH(Tbl_Namiddag[[#This Row],[Datum]]&amp;"3",Tbl_GEKA[Datum_GEKA]&amp;Tbl_GEKA[Biljart],0)),"")</f>
        <v/>
      </c>
      <c r="F282" t="str" cm="1">
        <f t="array" ref="F282">_xlfn.IFNA(INDEX(Tbl_GEKA[wedstrijd],MATCH(Tbl_Namiddag[[#This Row],[Datum]]&amp;"4",Tbl_GEKA[Datum_GEKA]&amp;Tbl_GEKA[Biljart],0)),"")</f>
        <v/>
      </c>
      <c r="G282" t="str" cm="1">
        <f t="array" ref="G282">_xlfn.IFNA(INDEX(Tbl_GEKA[wedstrijd],MATCH(Tbl_Namiddag[[#This Row],[Datum]]&amp;"5",Tbl_GEKA[Datum_GEKA]&amp;Tbl_GEKA[Biljart],0)),"")</f>
        <v/>
      </c>
    </row>
    <row r="283" spans="1:7" x14ac:dyDescent="0.25">
      <c r="A283" s="1">
        <v>46384</v>
      </c>
      <c r="B283">
        <f>WEEKDAY(Tbl_Namiddag[[#This Row],[Datum]],11)</f>
        <v>1</v>
      </c>
      <c r="C283" t="str" cm="1">
        <f t="array" ref="C283">_xlfn.IFNA(INDEX(Tbl_GEKA[wedstrijd],MATCH(Tbl_Namiddag[[#This Row],[Datum]]&amp;"1",Tbl_GEKA[Datum_GEKA]&amp;Tbl_GEKA[Biljart],0)),"")</f>
        <v/>
      </c>
      <c r="D283" t="str" cm="1">
        <f t="array" ref="D283">_xlfn.IFNA(INDEX(Tbl_GEKA[wedstrijd],MATCH(Tbl_Namiddag[[#This Row],[Datum]]&amp;"2",Tbl_GEKA[Datum_GEKA]&amp;Tbl_GEKA[Biljart],0)),"")</f>
        <v/>
      </c>
      <c r="E283" t="str" cm="1">
        <f t="array" ref="E283">_xlfn.IFNA(INDEX(Tbl_GEKA[wedstrijd],MATCH(Tbl_Namiddag[[#This Row],[Datum]]&amp;"3",Tbl_GEKA[Datum_GEKA]&amp;Tbl_GEKA[Biljart],0)),"")</f>
        <v/>
      </c>
      <c r="F283" t="str" cm="1">
        <f t="array" ref="F283">_xlfn.IFNA(INDEX(Tbl_GEKA[wedstrijd],MATCH(Tbl_Namiddag[[#This Row],[Datum]]&amp;"4",Tbl_GEKA[Datum_GEKA]&amp;Tbl_GEKA[Biljart],0)),"")</f>
        <v/>
      </c>
      <c r="G283" t="str" cm="1">
        <f t="array" ref="G283">_xlfn.IFNA(INDEX(Tbl_GEKA[wedstrijd],MATCH(Tbl_Namiddag[[#This Row],[Datum]]&amp;"5",Tbl_GEKA[Datum_GEKA]&amp;Tbl_GEKA[Biljart],0)),"")</f>
        <v/>
      </c>
    </row>
    <row r="284" spans="1:7" x14ac:dyDescent="0.25">
      <c r="A284" s="1">
        <v>46385</v>
      </c>
      <c r="B284">
        <f>WEEKDAY(Tbl_Namiddag[[#This Row],[Datum]],11)</f>
        <v>2</v>
      </c>
      <c r="C284" t="str" cm="1">
        <f t="array" ref="C284">_xlfn.IFNA(INDEX(Tbl_GEKA[wedstrijd],MATCH(Tbl_Namiddag[[#This Row],[Datum]]&amp;"1",Tbl_GEKA[Datum_GEKA]&amp;Tbl_GEKA[Biljart],0)),"")</f>
        <v/>
      </c>
      <c r="D284" t="str" cm="1">
        <f t="array" ref="D284">_xlfn.IFNA(INDEX(Tbl_GEKA[wedstrijd],MATCH(Tbl_Namiddag[[#This Row],[Datum]]&amp;"2",Tbl_GEKA[Datum_GEKA]&amp;Tbl_GEKA[Biljart],0)),"")</f>
        <v/>
      </c>
      <c r="E284" t="str" cm="1">
        <f t="array" ref="E284">_xlfn.IFNA(INDEX(Tbl_GEKA[wedstrijd],MATCH(Tbl_Namiddag[[#This Row],[Datum]]&amp;"3",Tbl_GEKA[Datum_GEKA]&amp;Tbl_GEKA[Biljart],0)),"")</f>
        <v/>
      </c>
      <c r="F284" t="str" cm="1">
        <f t="array" ref="F284">_xlfn.IFNA(INDEX(Tbl_GEKA[wedstrijd],MATCH(Tbl_Namiddag[[#This Row],[Datum]]&amp;"4",Tbl_GEKA[Datum_GEKA]&amp;Tbl_GEKA[Biljart],0)),"")</f>
        <v/>
      </c>
      <c r="G284" t="str" cm="1">
        <f t="array" ref="G284">_xlfn.IFNA(INDEX(Tbl_GEKA[wedstrijd],MATCH(Tbl_Namiddag[[#This Row],[Datum]]&amp;"5",Tbl_GEKA[Datum_GEKA]&amp;Tbl_GEKA[Biljart],0)),"")</f>
        <v/>
      </c>
    </row>
    <row r="285" spans="1:7" x14ac:dyDescent="0.25">
      <c r="A285" s="1">
        <v>46386</v>
      </c>
      <c r="B285">
        <f>WEEKDAY(Tbl_Namiddag[[#This Row],[Datum]],11)</f>
        <v>3</v>
      </c>
      <c r="C285" t="str" cm="1">
        <f t="array" ref="C285">_xlfn.IFNA(INDEX(Tbl_GEKA[wedstrijd],MATCH(Tbl_Namiddag[[#This Row],[Datum]]&amp;"1",Tbl_GEKA[Datum_GEKA]&amp;Tbl_GEKA[Biljart],0)),"")</f>
        <v/>
      </c>
      <c r="D285" t="str" cm="1">
        <f t="array" ref="D285">_xlfn.IFNA(INDEX(Tbl_GEKA[wedstrijd],MATCH(Tbl_Namiddag[[#This Row],[Datum]]&amp;"2",Tbl_GEKA[Datum_GEKA]&amp;Tbl_GEKA[Biljart],0)),"")</f>
        <v/>
      </c>
      <c r="E285" t="str" cm="1">
        <f t="array" ref="E285">_xlfn.IFNA(INDEX(Tbl_GEKA[wedstrijd],MATCH(Tbl_Namiddag[[#This Row],[Datum]]&amp;"3",Tbl_GEKA[Datum_GEKA]&amp;Tbl_GEKA[Biljart],0)),"")</f>
        <v/>
      </c>
      <c r="F285" t="str" cm="1">
        <f t="array" ref="F285">_xlfn.IFNA(INDEX(Tbl_GEKA[wedstrijd],MATCH(Tbl_Namiddag[[#This Row],[Datum]]&amp;"4",Tbl_GEKA[Datum_GEKA]&amp;Tbl_GEKA[Biljart],0)),"")</f>
        <v/>
      </c>
      <c r="G285" t="str" cm="1">
        <f t="array" ref="G285">_xlfn.IFNA(INDEX(Tbl_GEKA[wedstrijd],MATCH(Tbl_Namiddag[[#This Row],[Datum]]&amp;"5",Tbl_GEKA[Datum_GEKA]&amp;Tbl_GEKA[Biljart],0)),"")</f>
        <v/>
      </c>
    </row>
    <row r="286" spans="1:7" x14ac:dyDescent="0.25">
      <c r="A286" s="1">
        <v>46387</v>
      </c>
      <c r="B286">
        <f>WEEKDAY(Tbl_Namiddag[[#This Row],[Datum]],11)</f>
        <v>4</v>
      </c>
      <c r="C286" t="str" cm="1">
        <f t="array" ref="C286">_xlfn.IFNA(INDEX(Tbl_GEKA[wedstrijd],MATCH(Tbl_Namiddag[[#This Row],[Datum]]&amp;"1",Tbl_GEKA[Datum_GEKA]&amp;Tbl_GEKA[Biljart],0)),"")</f>
        <v/>
      </c>
      <c r="D286" t="str" cm="1">
        <f t="array" ref="D286">_xlfn.IFNA(INDEX(Tbl_GEKA[wedstrijd],MATCH(Tbl_Namiddag[[#This Row],[Datum]]&amp;"2",Tbl_GEKA[Datum_GEKA]&amp;Tbl_GEKA[Biljart],0)),"")</f>
        <v/>
      </c>
      <c r="E286" t="str" cm="1">
        <f t="array" ref="E286">_xlfn.IFNA(INDEX(Tbl_GEKA[wedstrijd],MATCH(Tbl_Namiddag[[#This Row],[Datum]]&amp;"3",Tbl_GEKA[Datum_GEKA]&amp;Tbl_GEKA[Biljart],0)),"")</f>
        <v xml:space="preserve">G E K A  - - -&gt; </v>
      </c>
      <c r="F286" t="str" cm="1">
        <f t="array" ref="F286">_xlfn.IFNA(INDEX(Tbl_GEKA[wedstrijd],MATCH(Tbl_Namiddag[[#This Row],[Datum]]&amp;"4",Tbl_GEKA[Datum_GEKA]&amp;Tbl_GEKA[Biljart],0)),"")</f>
        <v/>
      </c>
      <c r="G286" t="str" cm="1">
        <f t="array" ref="G286">_xlfn.IFNA(INDEX(Tbl_GEKA[wedstrijd],MATCH(Tbl_Namiddag[[#This Row],[Datum]]&amp;"5",Tbl_GEKA[Datum_GEKA]&amp;Tbl_GEKA[Biljart],0)),"")</f>
        <v xml:space="preserve">G E K A  - - -&gt; </v>
      </c>
    </row>
    <row r="287" spans="1:7" x14ac:dyDescent="0.25">
      <c r="A287" s="1">
        <v>46388</v>
      </c>
      <c r="B287">
        <f>WEEKDAY(Tbl_Namiddag[[#This Row],[Datum]],11)</f>
        <v>5</v>
      </c>
      <c r="C287" t="str" cm="1">
        <f t="array" ref="C287">_xlfn.IFNA(INDEX(Tbl_GEKA[wedstrijd],MATCH(Tbl_Namiddag[[#This Row],[Datum]]&amp;"1",Tbl_GEKA[Datum_GEKA]&amp;Tbl_GEKA[Biljart],0)),"")</f>
        <v xml:space="preserve">G E K A  - - -&gt; </v>
      </c>
      <c r="D287" t="str" cm="1">
        <f t="array" ref="D287">_xlfn.IFNA(INDEX(Tbl_GEKA[wedstrijd],MATCH(Tbl_Namiddag[[#This Row],[Datum]]&amp;"2",Tbl_GEKA[Datum_GEKA]&amp;Tbl_GEKA[Biljart],0)),"")</f>
        <v xml:space="preserve">G E K A  - - -&gt; </v>
      </c>
      <c r="E287" t="str" cm="1">
        <f t="array" ref="E287">_xlfn.IFNA(INDEX(Tbl_GEKA[wedstrijd],MATCH(Tbl_Namiddag[[#This Row],[Datum]]&amp;"3",Tbl_GEKA[Datum_GEKA]&amp;Tbl_GEKA[Biljart],0)),"")</f>
        <v/>
      </c>
      <c r="F287" t="str" cm="1">
        <f t="array" ref="F287">_xlfn.IFNA(INDEX(Tbl_GEKA[wedstrijd],MATCH(Tbl_Namiddag[[#This Row],[Datum]]&amp;"4",Tbl_GEKA[Datum_GEKA]&amp;Tbl_GEKA[Biljart],0)),"")</f>
        <v xml:space="preserve">G E K A  - - -&gt; </v>
      </c>
      <c r="G287" t="str" cm="1">
        <f t="array" ref="G287">_xlfn.IFNA(INDEX(Tbl_GEKA[wedstrijd],MATCH(Tbl_Namiddag[[#This Row],[Datum]]&amp;"5",Tbl_GEKA[Datum_GEKA]&amp;Tbl_GEKA[Biljart],0)),"")</f>
        <v/>
      </c>
    </row>
    <row r="288" spans="1:7" x14ac:dyDescent="0.25">
      <c r="A288" s="1">
        <v>46389</v>
      </c>
      <c r="B288">
        <f>WEEKDAY(Tbl_Namiddag[[#This Row],[Datum]],11)</f>
        <v>6</v>
      </c>
      <c r="C288" t="str" cm="1">
        <f t="array" ref="C288">_xlfn.IFNA(INDEX(Tbl_GEKA[wedstrijd],MATCH(Tbl_Namiddag[[#This Row],[Datum]]&amp;"1",Tbl_GEKA[Datum_GEKA]&amp;Tbl_GEKA[Biljart],0)),"")</f>
        <v/>
      </c>
      <c r="D288" t="str" cm="1">
        <f t="array" ref="D288">_xlfn.IFNA(INDEX(Tbl_GEKA[wedstrijd],MATCH(Tbl_Namiddag[[#This Row],[Datum]]&amp;"2",Tbl_GEKA[Datum_GEKA]&amp;Tbl_GEKA[Biljart],0)),"")</f>
        <v/>
      </c>
      <c r="E288" t="str" cm="1">
        <f t="array" ref="E288">_xlfn.IFNA(INDEX(Tbl_GEKA[wedstrijd],MATCH(Tbl_Namiddag[[#This Row],[Datum]]&amp;"3",Tbl_GEKA[Datum_GEKA]&amp;Tbl_GEKA[Biljart],0)),"")</f>
        <v/>
      </c>
      <c r="F288" t="str" cm="1">
        <f t="array" ref="F288">_xlfn.IFNA(INDEX(Tbl_GEKA[wedstrijd],MATCH(Tbl_Namiddag[[#This Row],[Datum]]&amp;"4",Tbl_GEKA[Datum_GEKA]&amp;Tbl_GEKA[Biljart],0)),"")</f>
        <v/>
      </c>
      <c r="G288" t="str" cm="1">
        <f t="array" ref="G288">_xlfn.IFNA(INDEX(Tbl_GEKA[wedstrijd],MATCH(Tbl_Namiddag[[#This Row],[Datum]]&amp;"5",Tbl_GEKA[Datum_GEKA]&amp;Tbl_GEKA[Biljart],0)),"")</f>
        <v/>
      </c>
    </row>
    <row r="289" spans="1:7" x14ac:dyDescent="0.25">
      <c r="A289" s="1">
        <v>46390</v>
      </c>
      <c r="B289">
        <f>WEEKDAY(Tbl_Namiddag[[#This Row],[Datum]],11)</f>
        <v>7</v>
      </c>
      <c r="C289" t="str" cm="1">
        <f t="array" ref="C289">_xlfn.IFNA(INDEX(Tbl_GEKA[wedstrijd],MATCH(Tbl_Namiddag[[#This Row],[Datum]]&amp;"1",Tbl_GEKA[Datum_GEKA]&amp;Tbl_GEKA[Biljart],0)),"")</f>
        <v/>
      </c>
      <c r="D289" t="str" cm="1">
        <f t="array" ref="D289">_xlfn.IFNA(INDEX(Tbl_GEKA[wedstrijd],MATCH(Tbl_Namiddag[[#This Row],[Datum]]&amp;"2",Tbl_GEKA[Datum_GEKA]&amp;Tbl_GEKA[Biljart],0)),"")</f>
        <v/>
      </c>
      <c r="E289" t="str" cm="1">
        <f t="array" ref="E289">_xlfn.IFNA(INDEX(Tbl_GEKA[wedstrijd],MATCH(Tbl_Namiddag[[#This Row],[Datum]]&amp;"3",Tbl_GEKA[Datum_GEKA]&amp;Tbl_GEKA[Biljart],0)),"")</f>
        <v/>
      </c>
      <c r="F289" t="str" cm="1">
        <f t="array" ref="F289">_xlfn.IFNA(INDEX(Tbl_GEKA[wedstrijd],MATCH(Tbl_Namiddag[[#This Row],[Datum]]&amp;"4",Tbl_GEKA[Datum_GEKA]&amp;Tbl_GEKA[Biljart],0)),"")</f>
        <v/>
      </c>
      <c r="G289" t="str" cm="1">
        <f t="array" ref="G289">_xlfn.IFNA(INDEX(Tbl_GEKA[wedstrijd],MATCH(Tbl_Namiddag[[#This Row],[Datum]]&amp;"5",Tbl_GEKA[Datum_GEKA]&amp;Tbl_GEKA[Biljart],0)),"")</f>
        <v/>
      </c>
    </row>
    <row r="290" spans="1:7" x14ac:dyDescent="0.25">
      <c r="A290" s="1">
        <v>46391</v>
      </c>
      <c r="B290">
        <f>WEEKDAY(Tbl_Namiddag[[#This Row],[Datum]],11)</f>
        <v>1</v>
      </c>
      <c r="C290" t="str" cm="1">
        <f t="array" ref="C290">_xlfn.IFNA(INDEX(Tbl_GEKA[wedstrijd],MATCH(Tbl_Namiddag[[#This Row],[Datum]]&amp;"1",Tbl_GEKA[Datum_GEKA]&amp;Tbl_GEKA[Biljart],0)),"")</f>
        <v/>
      </c>
      <c r="D290" t="str" cm="1">
        <f t="array" ref="D290">_xlfn.IFNA(INDEX(Tbl_GEKA[wedstrijd],MATCH(Tbl_Namiddag[[#This Row],[Datum]]&amp;"2",Tbl_GEKA[Datum_GEKA]&amp;Tbl_GEKA[Biljart],0)),"")</f>
        <v/>
      </c>
      <c r="E290" t="str" cm="1">
        <f t="array" ref="E290">_xlfn.IFNA(INDEX(Tbl_GEKA[wedstrijd],MATCH(Tbl_Namiddag[[#This Row],[Datum]]&amp;"3",Tbl_GEKA[Datum_GEKA]&amp;Tbl_GEKA[Biljart],0)),"")</f>
        <v/>
      </c>
      <c r="F290" t="str" cm="1">
        <f t="array" ref="F290">_xlfn.IFNA(INDEX(Tbl_GEKA[wedstrijd],MATCH(Tbl_Namiddag[[#This Row],[Datum]]&amp;"4",Tbl_GEKA[Datum_GEKA]&amp;Tbl_GEKA[Biljart],0)),"")</f>
        <v/>
      </c>
      <c r="G290" t="str" cm="1">
        <f t="array" ref="G290">_xlfn.IFNA(INDEX(Tbl_GEKA[wedstrijd],MATCH(Tbl_Namiddag[[#This Row],[Datum]]&amp;"5",Tbl_GEKA[Datum_GEKA]&amp;Tbl_GEKA[Biljart],0)),"")</f>
        <v/>
      </c>
    </row>
    <row r="291" spans="1:7" x14ac:dyDescent="0.25">
      <c r="A291" s="1">
        <v>46392</v>
      </c>
      <c r="B291">
        <f>WEEKDAY(Tbl_Namiddag[[#This Row],[Datum]],11)</f>
        <v>2</v>
      </c>
      <c r="C291" t="str" cm="1">
        <f t="array" ref="C291">_xlfn.IFNA(INDEX(Tbl_GEKA[wedstrijd],MATCH(Tbl_Namiddag[[#This Row],[Datum]]&amp;"1",Tbl_GEKA[Datum_GEKA]&amp;Tbl_GEKA[Biljart],0)),"")</f>
        <v/>
      </c>
      <c r="D291" t="str" cm="1">
        <f t="array" ref="D291">_xlfn.IFNA(INDEX(Tbl_GEKA[wedstrijd],MATCH(Tbl_Namiddag[[#This Row],[Datum]]&amp;"2",Tbl_GEKA[Datum_GEKA]&amp;Tbl_GEKA[Biljart],0)),"")</f>
        <v/>
      </c>
      <c r="E291" t="str" cm="1">
        <f t="array" ref="E291">_xlfn.IFNA(INDEX(Tbl_GEKA[wedstrijd],MATCH(Tbl_Namiddag[[#This Row],[Datum]]&amp;"3",Tbl_GEKA[Datum_GEKA]&amp;Tbl_GEKA[Biljart],0)),"")</f>
        <v/>
      </c>
      <c r="F291" t="str" cm="1">
        <f t="array" ref="F291">_xlfn.IFNA(INDEX(Tbl_GEKA[wedstrijd],MATCH(Tbl_Namiddag[[#This Row],[Datum]]&amp;"4",Tbl_GEKA[Datum_GEKA]&amp;Tbl_GEKA[Biljart],0)),"")</f>
        <v/>
      </c>
      <c r="G291" t="str" cm="1">
        <f t="array" ref="G291">_xlfn.IFNA(INDEX(Tbl_GEKA[wedstrijd],MATCH(Tbl_Namiddag[[#This Row],[Datum]]&amp;"5",Tbl_GEKA[Datum_GEKA]&amp;Tbl_GEKA[Biljart],0)),"")</f>
        <v/>
      </c>
    </row>
    <row r="292" spans="1:7" x14ac:dyDescent="0.25">
      <c r="A292" s="1">
        <v>46393</v>
      </c>
      <c r="B292">
        <f>WEEKDAY(Tbl_Namiddag[[#This Row],[Datum]],11)</f>
        <v>3</v>
      </c>
      <c r="C292" t="str" cm="1">
        <f t="array" ref="C292">_xlfn.IFNA(INDEX(Tbl_GEKA[wedstrijd],MATCH(Tbl_Namiddag[[#This Row],[Datum]]&amp;"1",Tbl_GEKA[Datum_GEKA]&amp;Tbl_GEKA[Biljart],0)),"")</f>
        <v/>
      </c>
      <c r="D292" t="str" cm="1">
        <f t="array" ref="D292">_xlfn.IFNA(INDEX(Tbl_GEKA[wedstrijd],MATCH(Tbl_Namiddag[[#This Row],[Datum]]&amp;"2",Tbl_GEKA[Datum_GEKA]&amp;Tbl_GEKA[Biljart],0)),"")</f>
        <v/>
      </c>
      <c r="E292" t="str" cm="1">
        <f t="array" ref="E292">_xlfn.IFNA(INDEX(Tbl_GEKA[wedstrijd],MATCH(Tbl_Namiddag[[#This Row],[Datum]]&amp;"3",Tbl_GEKA[Datum_GEKA]&amp;Tbl_GEKA[Biljart],0)),"")</f>
        <v/>
      </c>
      <c r="F292" t="str" cm="1">
        <f t="array" ref="F292">_xlfn.IFNA(INDEX(Tbl_GEKA[wedstrijd],MATCH(Tbl_Namiddag[[#This Row],[Datum]]&amp;"4",Tbl_GEKA[Datum_GEKA]&amp;Tbl_GEKA[Biljart],0)),"")</f>
        <v/>
      </c>
      <c r="G292" t="str" cm="1">
        <f t="array" ref="G292">_xlfn.IFNA(INDEX(Tbl_GEKA[wedstrijd],MATCH(Tbl_Namiddag[[#This Row],[Datum]]&amp;"5",Tbl_GEKA[Datum_GEKA]&amp;Tbl_GEKA[Biljart],0)),"")</f>
        <v/>
      </c>
    </row>
    <row r="293" spans="1:7" x14ac:dyDescent="0.25">
      <c r="A293" s="1">
        <v>46394</v>
      </c>
      <c r="B293">
        <f>WEEKDAY(Tbl_Namiddag[[#This Row],[Datum]],11)</f>
        <v>4</v>
      </c>
      <c r="C293" t="str" cm="1">
        <f t="array" ref="C293">_xlfn.IFNA(INDEX(Tbl_GEKA[wedstrijd],MATCH(Tbl_Namiddag[[#This Row],[Datum]]&amp;"1",Tbl_GEKA[Datum_GEKA]&amp;Tbl_GEKA[Biljart],0)),"")</f>
        <v/>
      </c>
      <c r="D293" t="str" cm="1">
        <f t="array" ref="D293">_xlfn.IFNA(INDEX(Tbl_GEKA[wedstrijd],MATCH(Tbl_Namiddag[[#This Row],[Datum]]&amp;"2",Tbl_GEKA[Datum_GEKA]&amp;Tbl_GEKA[Biljart],0)),"")</f>
        <v xml:space="preserve">G E K A  - - -&gt; </v>
      </c>
      <c r="E293" t="str" cm="1">
        <f t="array" ref="E293">_xlfn.IFNA(INDEX(Tbl_GEKA[wedstrijd],MATCH(Tbl_Namiddag[[#This Row],[Datum]]&amp;"3",Tbl_GEKA[Datum_GEKA]&amp;Tbl_GEKA[Biljart],0)),"")</f>
        <v xml:space="preserve">G E K A  - - -&gt; </v>
      </c>
      <c r="F293" t="str" cm="1">
        <f t="array" ref="F293">_xlfn.IFNA(INDEX(Tbl_GEKA[wedstrijd],MATCH(Tbl_Namiddag[[#This Row],[Datum]]&amp;"4",Tbl_GEKA[Datum_GEKA]&amp;Tbl_GEKA[Biljart],0)),"")</f>
        <v/>
      </c>
      <c r="G293" t="str" cm="1">
        <f t="array" ref="G293">_xlfn.IFNA(INDEX(Tbl_GEKA[wedstrijd],MATCH(Tbl_Namiddag[[#This Row],[Datum]]&amp;"5",Tbl_GEKA[Datum_GEKA]&amp;Tbl_GEKA[Biljart],0)),"")</f>
        <v xml:space="preserve">G E K A  - - -&gt; </v>
      </c>
    </row>
    <row r="294" spans="1:7" x14ac:dyDescent="0.25">
      <c r="A294" s="1">
        <v>46395</v>
      </c>
      <c r="B294">
        <f>WEEKDAY(Tbl_Namiddag[[#This Row],[Datum]],11)</f>
        <v>5</v>
      </c>
      <c r="C294" t="str" cm="1">
        <f t="array" ref="C294">_xlfn.IFNA(INDEX(Tbl_GEKA[wedstrijd],MATCH(Tbl_Namiddag[[#This Row],[Datum]]&amp;"1",Tbl_GEKA[Datum_GEKA]&amp;Tbl_GEKA[Biljart],0)),"")</f>
        <v xml:space="preserve">G E K A  - - -&gt; </v>
      </c>
      <c r="D294" t="str" cm="1">
        <f t="array" ref="D294">_xlfn.IFNA(INDEX(Tbl_GEKA[wedstrijd],MATCH(Tbl_Namiddag[[#This Row],[Datum]]&amp;"2",Tbl_GEKA[Datum_GEKA]&amp;Tbl_GEKA[Biljart],0)),"")</f>
        <v/>
      </c>
      <c r="E294" t="str" cm="1">
        <f t="array" ref="E294">_xlfn.IFNA(INDEX(Tbl_GEKA[wedstrijd],MATCH(Tbl_Namiddag[[#This Row],[Datum]]&amp;"3",Tbl_GEKA[Datum_GEKA]&amp;Tbl_GEKA[Biljart],0)),"")</f>
        <v xml:space="preserve">Les  -  - - Privé- -&gt; </v>
      </c>
      <c r="F294" t="str" cm="1">
        <f t="array" ref="F294">_xlfn.IFNA(INDEX(Tbl_GEKA[wedstrijd],MATCH(Tbl_Namiddag[[#This Row],[Datum]]&amp;"4",Tbl_GEKA[Datum_GEKA]&amp;Tbl_GEKA[Biljart],0)),"")</f>
        <v xml:space="preserve">G E K A  - - -&gt; </v>
      </c>
      <c r="G294" t="str" cm="1">
        <f t="array" ref="G294">_xlfn.IFNA(INDEX(Tbl_GEKA[wedstrijd],MATCH(Tbl_Namiddag[[#This Row],[Datum]]&amp;"5",Tbl_GEKA[Datum_GEKA]&amp;Tbl_GEKA[Biljart],0)),"")</f>
        <v xml:space="preserve">Les  -  - - Privé- -&gt; </v>
      </c>
    </row>
    <row r="295" spans="1:7" x14ac:dyDescent="0.25">
      <c r="A295" s="1">
        <v>46396</v>
      </c>
      <c r="B295">
        <f>WEEKDAY(Tbl_Namiddag[[#This Row],[Datum]],11)</f>
        <v>6</v>
      </c>
      <c r="C295" t="str" cm="1">
        <f t="array" ref="C295">_xlfn.IFNA(INDEX(Tbl_GEKA[wedstrijd],MATCH(Tbl_Namiddag[[#This Row],[Datum]]&amp;"1",Tbl_GEKA[Datum_GEKA]&amp;Tbl_GEKA[Biljart],0)),"")</f>
        <v/>
      </c>
      <c r="D295" t="str" cm="1">
        <f t="array" ref="D295">_xlfn.IFNA(INDEX(Tbl_GEKA[wedstrijd],MATCH(Tbl_Namiddag[[#This Row],[Datum]]&amp;"2",Tbl_GEKA[Datum_GEKA]&amp;Tbl_GEKA[Biljart],0)),"")</f>
        <v/>
      </c>
      <c r="E295" t="str" cm="1">
        <f t="array" ref="E295">_xlfn.IFNA(INDEX(Tbl_GEKA[wedstrijd],MATCH(Tbl_Namiddag[[#This Row],[Datum]]&amp;"3",Tbl_GEKA[Datum_GEKA]&amp;Tbl_GEKA[Biljart],0)),"")</f>
        <v/>
      </c>
      <c r="F295" t="str" cm="1">
        <f t="array" ref="F295">_xlfn.IFNA(INDEX(Tbl_GEKA[wedstrijd],MATCH(Tbl_Namiddag[[#This Row],[Datum]]&amp;"4",Tbl_GEKA[Datum_GEKA]&amp;Tbl_GEKA[Biljart],0)),"")</f>
        <v/>
      </c>
      <c r="G295" t="str" cm="1">
        <f t="array" ref="G295">_xlfn.IFNA(INDEX(Tbl_GEKA[wedstrijd],MATCH(Tbl_Namiddag[[#This Row],[Datum]]&amp;"5",Tbl_GEKA[Datum_GEKA]&amp;Tbl_GEKA[Biljart],0)),"")</f>
        <v/>
      </c>
    </row>
    <row r="296" spans="1:7" x14ac:dyDescent="0.25">
      <c r="A296" s="1">
        <v>46397</v>
      </c>
      <c r="B296">
        <f>WEEKDAY(Tbl_Namiddag[[#This Row],[Datum]],11)</f>
        <v>7</v>
      </c>
      <c r="C296" t="str" cm="1">
        <f t="array" ref="C296">_xlfn.IFNA(INDEX(Tbl_GEKA[wedstrijd],MATCH(Tbl_Namiddag[[#This Row],[Datum]]&amp;"1",Tbl_GEKA[Datum_GEKA]&amp;Tbl_GEKA[Biljart],0)),"")</f>
        <v/>
      </c>
      <c r="D296" t="str" cm="1">
        <f t="array" ref="D296">_xlfn.IFNA(INDEX(Tbl_GEKA[wedstrijd],MATCH(Tbl_Namiddag[[#This Row],[Datum]]&amp;"2",Tbl_GEKA[Datum_GEKA]&amp;Tbl_GEKA[Biljart],0)),"")</f>
        <v/>
      </c>
      <c r="E296" t="str" cm="1">
        <f t="array" ref="E296">_xlfn.IFNA(INDEX(Tbl_GEKA[wedstrijd],MATCH(Tbl_Namiddag[[#This Row],[Datum]]&amp;"3",Tbl_GEKA[Datum_GEKA]&amp;Tbl_GEKA[Biljart],0)),"")</f>
        <v/>
      </c>
      <c r="F296" t="str" cm="1">
        <f t="array" ref="F296">_xlfn.IFNA(INDEX(Tbl_GEKA[wedstrijd],MATCH(Tbl_Namiddag[[#This Row],[Datum]]&amp;"4",Tbl_GEKA[Datum_GEKA]&amp;Tbl_GEKA[Biljart],0)),"")</f>
        <v/>
      </c>
      <c r="G296" t="str" cm="1">
        <f t="array" ref="G296">_xlfn.IFNA(INDEX(Tbl_GEKA[wedstrijd],MATCH(Tbl_Namiddag[[#This Row],[Datum]]&amp;"5",Tbl_GEKA[Datum_GEKA]&amp;Tbl_GEKA[Biljart],0)),"")</f>
        <v/>
      </c>
    </row>
    <row r="297" spans="1:7" x14ac:dyDescent="0.25">
      <c r="A297" s="1">
        <v>46398</v>
      </c>
      <c r="B297">
        <f>WEEKDAY(Tbl_Namiddag[[#This Row],[Datum]],11)</f>
        <v>1</v>
      </c>
      <c r="C297" t="str" cm="1">
        <f t="array" ref="C297">_xlfn.IFNA(INDEX(Tbl_GEKA[wedstrijd],MATCH(Tbl_Namiddag[[#This Row],[Datum]]&amp;"1",Tbl_GEKA[Datum_GEKA]&amp;Tbl_GEKA[Biljart],0)),"")</f>
        <v/>
      </c>
      <c r="D297" t="str" cm="1">
        <f t="array" ref="D297">_xlfn.IFNA(INDEX(Tbl_GEKA[wedstrijd],MATCH(Tbl_Namiddag[[#This Row],[Datum]]&amp;"2",Tbl_GEKA[Datum_GEKA]&amp;Tbl_GEKA[Biljart],0)),"")</f>
        <v/>
      </c>
      <c r="E297" t="str" cm="1">
        <f t="array" ref="E297">_xlfn.IFNA(INDEX(Tbl_GEKA[wedstrijd],MATCH(Tbl_Namiddag[[#This Row],[Datum]]&amp;"3",Tbl_GEKA[Datum_GEKA]&amp;Tbl_GEKA[Biljart],0)),"")</f>
        <v/>
      </c>
      <c r="F297" t="str" cm="1">
        <f t="array" ref="F297">_xlfn.IFNA(INDEX(Tbl_GEKA[wedstrijd],MATCH(Tbl_Namiddag[[#This Row],[Datum]]&amp;"4",Tbl_GEKA[Datum_GEKA]&amp;Tbl_GEKA[Biljart],0)),"")</f>
        <v/>
      </c>
      <c r="G297" t="str" cm="1">
        <f t="array" ref="G297">_xlfn.IFNA(INDEX(Tbl_GEKA[wedstrijd],MATCH(Tbl_Namiddag[[#This Row],[Datum]]&amp;"5",Tbl_GEKA[Datum_GEKA]&amp;Tbl_GEKA[Biljart],0)),"")</f>
        <v/>
      </c>
    </row>
    <row r="298" spans="1:7" x14ac:dyDescent="0.25">
      <c r="A298" s="1">
        <v>46399</v>
      </c>
      <c r="B298">
        <f>WEEKDAY(Tbl_Namiddag[[#This Row],[Datum]],11)</f>
        <v>2</v>
      </c>
      <c r="C298" t="str" cm="1">
        <f t="array" ref="C298">_xlfn.IFNA(INDEX(Tbl_GEKA[wedstrijd],MATCH(Tbl_Namiddag[[#This Row],[Datum]]&amp;"1",Tbl_GEKA[Datum_GEKA]&amp;Tbl_GEKA[Biljart],0)),"")</f>
        <v/>
      </c>
      <c r="D298" t="str" cm="1">
        <f t="array" ref="D298">_xlfn.IFNA(INDEX(Tbl_GEKA[wedstrijd],MATCH(Tbl_Namiddag[[#This Row],[Datum]]&amp;"2",Tbl_GEKA[Datum_GEKA]&amp;Tbl_GEKA[Biljart],0)),"")</f>
        <v/>
      </c>
      <c r="E298" t="str" cm="1">
        <f t="array" ref="E298">_xlfn.IFNA(INDEX(Tbl_GEKA[wedstrijd],MATCH(Tbl_Namiddag[[#This Row],[Datum]]&amp;"3",Tbl_GEKA[Datum_GEKA]&amp;Tbl_GEKA[Biljart],0)),"")</f>
        <v/>
      </c>
      <c r="F298" t="str" cm="1">
        <f t="array" ref="F298">_xlfn.IFNA(INDEX(Tbl_GEKA[wedstrijd],MATCH(Tbl_Namiddag[[#This Row],[Datum]]&amp;"4",Tbl_GEKA[Datum_GEKA]&amp;Tbl_GEKA[Biljart],0)),"")</f>
        <v/>
      </c>
      <c r="G298" t="str" cm="1">
        <f t="array" ref="G298">_xlfn.IFNA(INDEX(Tbl_GEKA[wedstrijd],MATCH(Tbl_Namiddag[[#This Row],[Datum]]&amp;"5",Tbl_GEKA[Datum_GEKA]&amp;Tbl_GEKA[Biljart],0)),"")</f>
        <v/>
      </c>
    </row>
    <row r="299" spans="1:7" x14ac:dyDescent="0.25">
      <c r="A299" s="1">
        <v>46400</v>
      </c>
      <c r="B299">
        <f>WEEKDAY(Tbl_Namiddag[[#This Row],[Datum]],11)</f>
        <v>3</v>
      </c>
      <c r="C299" t="str" cm="1">
        <f t="array" ref="C299">_xlfn.IFNA(INDEX(Tbl_GEKA[wedstrijd],MATCH(Tbl_Namiddag[[#This Row],[Datum]]&amp;"1",Tbl_GEKA[Datum_GEKA]&amp;Tbl_GEKA[Biljart],0)),"")</f>
        <v/>
      </c>
      <c r="D299" t="str" cm="1">
        <f t="array" ref="D299">_xlfn.IFNA(INDEX(Tbl_GEKA[wedstrijd],MATCH(Tbl_Namiddag[[#This Row],[Datum]]&amp;"2",Tbl_GEKA[Datum_GEKA]&amp;Tbl_GEKA[Biljart],0)),"")</f>
        <v/>
      </c>
      <c r="E299" t="str" cm="1">
        <f t="array" ref="E299">_xlfn.IFNA(INDEX(Tbl_GEKA[wedstrijd],MATCH(Tbl_Namiddag[[#This Row],[Datum]]&amp;"3",Tbl_GEKA[Datum_GEKA]&amp;Tbl_GEKA[Biljart],0)),"")</f>
        <v/>
      </c>
      <c r="F299" t="str" cm="1">
        <f t="array" ref="F299">_xlfn.IFNA(INDEX(Tbl_GEKA[wedstrijd],MATCH(Tbl_Namiddag[[#This Row],[Datum]]&amp;"4",Tbl_GEKA[Datum_GEKA]&amp;Tbl_GEKA[Biljart],0)),"")</f>
        <v/>
      </c>
      <c r="G299" t="str" cm="1">
        <f t="array" ref="G299">_xlfn.IFNA(INDEX(Tbl_GEKA[wedstrijd],MATCH(Tbl_Namiddag[[#This Row],[Datum]]&amp;"5",Tbl_GEKA[Datum_GEKA]&amp;Tbl_GEKA[Biljart],0)),"")</f>
        <v/>
      </c>
    </row>
    <row r="300" spans="1:7" x14ac:dyDescent="0.25">
      <c r="A300" s="1">
        <v>46401</v>
      </c>
      <c r="B300">
        <f>WEEKDAY(Tbl_Namiddag[[#This Row],[Datum]],11)</f>
        <v>4</v>
      </c>
      <c r="C300" t="str" cm="1">
        <f t="array" ref="C300">_xlfn.IFNA(INDEX(Tbl_GEKA[wedstrijd],MATCH(Tbl_Namiddag[[#This Row],[Datum]]&amp;"1",Tbl_GEKA[Datum_GEKA]&amp;Tbl_GEKA[Biljart],0)),"")</f>
        <v/>
      </c>
      <c r="D300" t="str" cm="1">
        <f t="array" ref="D300">_xlfn.IFNA(INDEX(Tbl_GEKA[wedstrijd],MATCH(Tbl_Namiddag[[#This Row],[Datum]]&amp;"2",Tbl_GEKA[Datum_GEKA]&amp;Tbl_GEKA[Biljart],0)),"")</f>
        <v/>
      </c>
      <c r="E300" t="str" cm="1">
        <f t="array" ref="E300">_xlfn.IFNA(INDEX(Tbl_GEKA[wedstrijd],MATCH(Tbl_Namiddag[[#This Row],[Datum]]&amp;"3",Tbl_GEKA[Datum_GEKA]&amp;Tbl_GEKA[Biljart],0)),"")</f>
        <v/>
      </c>
      <c r="F300" t="str" cm="1">
        <f t="array" ref="F300">_xlfn.IFNA(INDEX(Tbl_GEKA[wedstrijd],MATCH(Tbl_Namiddag[[#This Row],[Datum]]&amp;"4",Tbl_GEKA[Datum_GEKA]&amp;Tbl_GEKA[Biljart],0)),"")</f>
        <v xml:space="preserve">G E K A  - - -&gt; </v>
      </c>
      <c r="G300" t="str" cm="1">
        <f t="array" ref="G300">_xlfn.IFNA(INDEX(Tbl_GEKA[wedstrijd],MATCH(Tbl_Namiddag[[#This Row],[Datum]]&amp;"5",Tbl_GEKA[Datum_GEKA]&amp;Tbl_GEKA[Biljart],0)),"")</f>
        <v xml:space="preserve">G E K A  - - -&gt; </v>
      </c>
    </row>
    <row r="301" spans="1:7" x14ac:dyDescent="0.25">
      <c r="A301" s="1">
        <v>46402</v>
      </c>
      <c r="B301">
        <f>WEEKDAY(Tbl_Namiddag[[#This Row],[Datum]],11)</f>
        <v>5</v>
      </c>
      <c r="C301" t="str" cm="1">
        <f t="array" ref="C301">_xlfn.IFNA(INDEX(Tbl_GEKA[wedstrijd],MATCH(Tbl_Namiddag[[#This Row],[Datum]]&amp;"1",Tbl_GEKA[Datum_GEKA]&amp;Tbl_GEKA[Biljart],0)),"")</f>
        <v xml:space="preserve">G E K A  - - -&gt; </v>
      </c>
      <c r="D301" t="str" cm="1">
        <f t="array" ref="D301">_xlfn.IFNA(INDEX(Tbl_GEKA[wedstrijd],MATCH(Tbl_Namiddag[[#This Row],[Datum]]&amp;"2",Tbl_GEKA[Datum_GEKA]&amp;Tbl_GEKA[Biljart],0)),"")</f>
        <v xml:space="preserve">G E K A  - - -&gt; </v>
      </c>
      <c r="E301" t="str" cm="1">
        <f t="array" ref="E301">_xlfn.IFNA(INDEX(Tbl_GEKA[wedstrijd],MATCH(Tbl_Namiddag[[#This Row],[Datum]]&amp;"3",Tbl_GEKA[Datum_GEKA]&amp;Tbl_GEKA[Biljart],0)),"")</f>
        <v xml:space="preserve">G E K A  - - -&gt; </v>
      </c>
      <c r="F301" t="str" cm="1">
        <f t="array" ref="F301">_xlfn.IFNA(INDEX(Tbl_GEKA[wedstrijd],MATCH(Tbl_Namiddag[[#This Row],[Datum]]&amp;"4",Tbl_GEKA[Datum_GEKA]&amp;Tbl_GEKA[Biljart],0)),"")</f>
        <v/>
      </c>
      <c r="G301" t="str" cm="1">
        <f t="array" ref="G301">_xlfn.IFNA(INDEX(Tbl_GEKA[wedstrijd],MATCH(Tbl_Namiddag[[#This Row],[Datum]]&amp;"5",Tbl_GEKA[Datum_GEKA]&amp;Tbl_GEKA[Biljart],0)),"")</f>
        <v/>
      </c>
    </row>
    <row r="302" spans="1:7" x14ac:dyDescent="0.25">
      <c r="A302" s="1">
        <v>46403</v>
      </c>
      <c r="B302">
        <f>WEEKDAY(Tbl_Namiddag[[#This Row],[Datum]],11)</f>
        <v>6</v>
      </c>
      <c r="C302" t="str" cm="1">
        <f t="array" ref="C302">_xlfn.IFNA(INDEX(Tbl_GEKA[wedstrijd],MATCH(Tbl_Namiddag[[#This Row],[Datum]]&amp;"1",Tbl_GEKA[Datum_GEKA]&amp;Tbl_GEKA[Biljart],0)),"")</f>
        <v/>
      </c>
      <c r="D302" t="str" cm="1">
        <f t="array" ref="D302">_xlfn.IFNA(INDEX(Tbl_GEKA[wedstrijd],MATCH(Tbl_Namiddag[[#This Row],[Datum]]&amp;"2",Tbl_GEKA[Datum_GEKA]&amp;Tbl_GEKA[Biljart],0)),"")</f>
        <v/>
      </c>
      <c r="E302" t="str" cm="1">
        <f t="array" ref="E302">_xlfn.IFNA(INDEX(Tbl_GEKA[wedstrijd],MATCH(Tbl_Namiddag[[#This Row],[Datum]]&amp;"3",Tbl_GEKA[Datum_GEKA]&amp;Tbl_GEKA[Biljart],0)),"")</f>
        <v/>
      </c>
      <c r="F302" t="str" cm="1">
        <f t="array" ref="F302">_xlfn.IFNA(INDEX(Tbl_GEKA[wedstrijd],MATCH(Tbl_Namiddag[[#This Row],[Datum]]&amp;"4",Tbl_GEKA[Datum_GEKA]&amp;Tbl_GEKA[Biljart],0)),"")</f>
        <v/>
      </c>
      <c r="G302" t="str" cm="1">
        <f t="array" ref="G302">_xlfn.IFNA(INDEX(Tbl_GEKA[wedstrijd],MATCH(Tbl_Namiddag[[#This Row],[Datum]]&amp;"5",Tbl_GEKA[Datum_GEKA]&amp;Tbl_GEKA[Biljart],0)),"")</f>
        <v/>
      </c>
    </row>
    <row r="303" spans="1:7" x14ac:dyDescent="0.25">
      <c r="A303" s="1">
        <v>46404</v>
      </c>
      <c r="B303">
        <f>WEEKDAY(Tbl_Namiddag[[#This Row],[Datum]],11)</f>
        <v>7</v>
      </c>
      <c r="C303" t="str" cm="1">
        <f t="array" ref="C303">_xlfn.IFNA(INDEX(Tbl_GEKA[wedstrijd],MATCH(Tbl_Namiddag[[#This Row],[Datum]]&amp;"1",Tbl_GEKA[Datum_GEKA]&amp;Tbl_GEKA[Biljart],0)),"")</f>
        <v/>
      </c>
      <c r="D303" t="str" cm="1">
        <f t="array" ref="D303">_xlfn.IFNA(INDEX(Tbl_GEKA[wedstrijd],MATCH(Tbl_Namiddag[[#This Row],[Datum]]&amp;"2",Tbl_GEKA[Datum_GEKA]&amp;Tbl_GEKA[Biljart],0)),"")</f>
        <v/>
      </c>
      <c r="E303" t="str" cm="1">
        <f t="array" ref="E303">_xlfn.IFNA(INDEX(Tbl_GEKA[wedstrijd],MATCH(Tbl_Namiddag[[#This Row],[Datum]]&amp;"3",Tbl_GEKA[Datum_GEKA]&amp;Tbl_GEKA[Biljart],0)),"")</f>
        <v/>
      </c>
      <c r="F303" t="str" cm="1">
        <f t="array" ref="F303">_xlfn.IFNA(INDEX(Tbl_GEKA[wedstrijd],MATCH(Tbl_Namiddag[[#This Row],[Datum]]&amp;"4",Tbl_GEKA[Datum_GEKA]&amp;Tbl_GEKA[Biljart],0)),"")</f>
        <v/>
      </c>
      <c r="G303" t="str" cm="1">
        <f t="array" ref="G303">_xlfn.IFNA(INDEX(Tbl_GEKA[wedstrijd],MATCH(Tbl_Namiddag[[#This Row],[Datum]]&amp;"5",Tbl_GEKA[Datum_GEKA]&amp;Tbl_GEKA[Biljart],0)),"")</f>
        <v/>
      </c>
    </row>
    <row r="304" spans="1:7" x14ac:dyDescent="0.25">
      <c r="A304" s="1">
        <v>46405</v>
      </c>
      <c r="B304">
        <f>WEEKDAY(Tbl_Namiddag[[#This Row],[Datum]],11)</f>
        <v>1</v>
      </c>
      <c r="C304" t="str" cm="1">
        <f t="array" ref="C304">_xlfn.IFNA(INDEX(Tbl_GEKA[wedstrijd],MATCH(Tbl_Namiddag[[#This Row],[Datum]]&amp;"1",Tbl_GEKA[Datum_GEKA]&amp;Tbl_GEKA[Biljart],0)),"")</f>
        <v/>
      </c>
      <c r="D304" t="str" cm="1">
        <f t="array" ref="D304">_xlfn.IFNA(INDEX(Tbl_GEKA[wedstrijd],MATCH(Tbl_Namiddag[[#This Row],[Datum]]&amp;"2",Tbl_GEKA[Datum_GEKA]&amp;Tbl_GEKA[Biljart],0)),"")</f>
        <v/>
      </c>
      <c r="E304" t="str" cm="1">
        <f t="array" ref="E304">_xlfn.IFNA(INDEX(Tbl_GEKA[wedstrijd],MATCH(Tbl_Namiddag[[#This Row],[Datum]]&amp;"3",Tbl_GEKA[Datum_GEKA]&amp;Tbl_GEKA[Biljart],0)),"")</f>
        <v/>
      </c>
      <c r="F304" t="str" cm="1">
        <f t="array" ref="F304">_xlfn.IFNA(INDEX(Tbl_GEKA[wedstrijd],MATCH(Tbl_Namiddag[[#This Row],[Datum]]&amp;"4",Tbl_GEKA[Datum_GEKA]&amp;Tbl_GEKA[Biljart],0)),"")</f>
        <v/>
      </c>
      <c r="G304" t="str" cm="1">
        <f t="array" ref="G304">_xlfn.IFNA(INDEX(Tbl_GEKA[wedstrijd],MATCH(Tbl_Namiddag[[#This Row],[Datum]]&amp;"5",Tbl_GEKA[Datum_GEKA]&amp;Tbl_GEKA[Biljart],0)),"")</f>
        <v/>
      </c>
    </row>
    <row r="305" spans="1:7" x14ac:dyDescent="0.25">
      <c r="A305" s="1">
        <v>46406</v>
      </c>
      <c r="B305">
        <f>WEEKDAY(Tbl_Namiddag[[#This Row],[Datum]],11)</f>
        <v>2</v>
      </c>
      <c r="C305" t="str" cm="1">
        <f t="array" ref="C305">_xlfn.IFNA(INDEX(Tbl_GEKA[wedstrijd],MATCH(Tbl_Namiddag[[#This Row],[Datum]]&amp;"1",Tbl_GEKA[Datum_GEKA]&amp;Tbl_GEKA[Biljart],0)),"")</f>
        <v>Wildert 2 - Rooie Bal 1- -&gt; GSE</v>
      </c>
      <c r="D305" t="str" cm="1">
        <f t="array" ref="D305">_xlfn.IFNA(INDEX(Tbl_GEKA[wedstrijd],MATCH(Tbl_Namiddag[[#This Row],[Datum]]&amp;"2",Tbl_GEKA[Datum_GEKA]&amp;Tbl_GEKA[Biljart],0)),"")</f>
        <v>Wildert 2 - Rooie Bal 1- -&gt; GSE</v>
      </c>
      <c r="E305" t="str" cm="1">
        <f t="array" ref="E305">_xlfn.IFNA(INDEX(Tbl_GEKA[wedstrijd],MATCH(Tbl_Namiddag[[#This Row],[Datum]]&amp;"3",Tbl_GEKA[Datum_GEKA]&amp;Tbl_GEKA[Biljart],0)),"")</f>
        <v/>
      </c>
      <c r="F305" t="str" cm="1">
        <f t="array" ref="F305">_xlfn.IFNA(INDEX(Tbl_GEKA[wedstrijd],MATCH(Tbl_Namiddag[[#This Row],[Datum]]&amp;"4",Tbl_GEKA[Datum_GEKA]&amp;Tbl_GEKA[Biljart],0)),"")</f>
        <v/>
      </c>
      <c r="G305" t="str" cm="1">
        <f t="array" ref="G305">_xlfn.IFNA(INDEX(Tbl_GEKA[wedstrijd],MATCH(Tbl_Namiddag[[#This Row],[Datum]]&amp;"5",Tbl_GEKA[Datum_GEKA]&amp;Tbl_GEKA[Biljart],0)),"")</f>
        <v/>
      </c>
    </row>
    <row r="306" spans="1:7" x14ac:dyDescent="0.25">
      <c r="A306" s="1">
        <v>46407</v>
      </c>
      <c r="B306">
        <f>WEEKDAY(Tbl_Namiddag[[#This Row],[Datum]],11)</f>
        <v>3</v>
      </c>
      <c r="C306" t="str" cm="1">
        <f t="array" ref="C306">_xlfn.IFNA(INDEX(Tbl_GEKA[wedstrijd],MATCH(Tbl_Namiddag[[#This Row],[Datum]]&amp;"1",Tbl_GEKA[Datum_GEKA]&amp;Tbl_GEKA[Biljart],0)),"")</f>
        <v/>
      </c>
      <c r="D306" t="str" cm="1">
        <f t="array" ref="D306">_xlfn.IFNA(INDEX(Tbl_GEKA[wedstrijd],MATCH(Tbl_Namiddag[[#This Row],[Datum]]&amp;"2",Tbl_GEKA[Datum_GEKA]&amp;Tbl_GEKA[Biljart],0)),"")</f>
        <v/>
      </c>
      <c r="E306" t="str" cm="1">
        <f t="array" ref="E306">_xlfn.IFNA(INDEX(Tbl_GEKA[wedstrijd],MATCH(Tbl_Namiddag[[#This Row],[Datum]]&amp;"3",Tbl_GEKA[Datum_GEKA]&amp;Tbl_GEKA[Biljart],0)),"")</f>
        <v/>
      </c>
      <c r="F306" t="str" cm="1">
        <f t="array" ref="F306">_xlfn.IFNA(INDEX(Tbl_GEKA[wedstrijd],MATCH(Tbl_Namiddag[[#This Row],[Datum]]&amp;"4",Tbl_GEKA[Datum_GEKA]&amp;Tbl_GEKA[Biljart],0)),"")</f>
        <v/>
      </c>
      <c r="G306" t="str" cm="1">
        <f t="array" ref="G306">_xlfn.IFNA(INDEX(Tbl_GEKA[wedstrijd],MATCH(Tbl_Namiddag[[#This Row],[Datum]]&amp;"5",Tbl_GEKA[Datum_GEKA]&amp;Tbl_GEKA[Biljart],0)),"")</f>
        <v/>
      </c>
    </row>
    <row r="307" spans="1:7" x14ac:dyDescent="0.25">
      <c r="A307" s="1">
        <v>46408</v>
      </c>
      <c r="B307">
        <f>WEEKDAY(Tbl_Namiddag[[#This Row],[Datum]],11)</f>
        <v>4</v>
      </c>
      <c r="C307" t="str" cm="1">
        <f t="array" ref="C307">_xlfn.IFNA(INDEX(Tbl_GEKA[wedstrijd],MATCH(Tbl_Namiddag[[#This Row],[Datum]]&amp;"1",Tbl_GEKA[Datum_GEKA]&amp;Tbl_GEKA[Biljart],0)),"")</f>
        <v xml:space="preserve">G E K A  - - -&gt; </v>
      </c>
      <c r="D307" t="str" cm="1">
        <f t="array" ref="D307">_xlfn.IFNA(INDEX(Tbl_GEKA[wedstrijd],MATCH(Tbl_Namiddag[[#This Row],[Datum]]&amp;"2",Tbl_GEKA[Datum_GEKA]&amp;Tbl_GEKA[Biljart],0)),"")</f>
        <v/>
      </c>
      <c r="E307" t="str" cm="1">
        <f t="array" ref="E307">_xlfn.IFNA(INDEX(Tbl_GEKA[wedstrijd],MATCH(Tbl_Namiddag[[#This Row],[Datum]]&amp;"3",Tbl_GEKA[Datum_GEKA]&amp;Tbl_GEKA[Biljart],0)),"")</f>
        <v/>
      </c>
      <c r="F307" t="str" cm="1">
        <f t="array" ref="F307">_xlfn.IFNA(INDEX(Tbl_GEKA[wedstrijd],MATCH(Tbl_Namiddag[[#This Row],[Datum]]&amp;"4",Tbl_GEKA[Datum_GEKA]&amp;Tbl_GEKA[Biljart],0)),"")</f>
        <v/>
      </c>
      <c r="G307" t="str" cm="1">
        <f t="array" ref="G307">_xlfn.IFNA(INDEX(Tbl_GEKA[wedstrijd],MATCH(Tbl_Namiddag[[#This Row],[Datum]]&amp;"5",Tbl_GEKA[Datum_GEKA]&amp;Tbl_GEKA[Biljart],0)),"")</f>
        <v xml:space="preserve">G E K A  - - -&gt; </v>
      </c>
    </row>
    <row r="308" spans="1:7" x14ac:dyDescent="0.25">
      <c r="A308" s="1">
        <v>46409</v>
      </c>
      <c r="B308">
        <f>WEEKDAY(Tbl_Namiddag[[#This Row],[Datum]],11)</f>
        <v>5</v>
      </c>
      <c r="C308" t="str" cm="1">
        <f t="array" ref="C308">_xlfn.IFNA(INDEX(Tbl_GEKA[wedstrijd],MATCH(Tbl_Namiddag[[#This Row],[Datum]]&amp;"1",Tbl_GEKA[Datum_GEKA]&amp;Tbl_GEKA[Biljart],0)),"")</f>
        <v>MIDDEL 1 - MIDDEL 2- -&gt; KAPU-1</v>
      </c>
      <c r="D308" t="str" cm="1">
        <f t="array" ref="D308">_xlfn.IFNA(INDEX(Tbl_GEKA[wedstrijd],MATCH(Tbl_Namiddag[[#This Row],[Datum]]&amp;"2",Tbl_GEKA[Datum_GEKA]&amp;Tbl_GEKA[Biljart],0)),"")</f>
        <v>MIDDEL 1 - MIDDEL 2- -&gt; KAPU-1</v>
      </c>
      <c r="E308" t="str" cm="1">
        <f t="array" ref="E308">_xlfn.IFNA(INDEX(Tbl_GEKA[wedstrijd],MATCH(Tbl_Namiddag[[#This Row],[Datum]]&amp;"3",Tbl_GEKA[Datum_GEKA]&amp;Tbl_GEKA[Biljart],0)),"")</f>
        <v xml:space="preserve">Les  -  - - Privé- -&gt; </v>
      </c>
      <c r="F308" t="str" cm="1">
        <f t="array" ref="F308">_xlfn.IFNA(INDEX(Tbl_GEKA[wedstrijd],MATCH(Tbl_Namiddag[[#This Row],[Datum]]&amp;"4",Tbl_GEKA[Datum_GEKA]&amp;Tbl_GEKA[Biljart],0)),"")</f>
        <v xml:space="preserve">G E K A  - - -&gt; </v>
      </c>
      <c r="G308" t="str" cm="1">
        <f t="array" ref="G308">_xlfn.IFNA(INDEX(Tbl_GEKA[wedstrijd],MATCH(Tbl_Namiddag[[#This Row],[Datum]]&amp;"5",Tbl_GEKA[Datum_GEKA]&amp;Tbl_GEKA[Biljart],0)),"")</f>
        <v xml:space="preserve">Les  -  - - Privé- -&gt; </v>
      </c>
    </row>
    <row r="309" spans="1:7" x14ac:dyDescent="0.25">
      <c r="A309" s="1">
        <v>46410</v>
      </c>
      <c r="B309">
        <f>WEEKDAY(Tbl_Namiddag[[#This Row],[Datum]],11)</f>
        <v>6</v>
      </c>
      <c r="C309" t="str" cm="1">
        <f t="array" ref="C309">_xlfn.IFNA(INDEX(Tbl_GEKA[wedstrijd],MATCH(Tbl_Namiddag[[#This Row],[Datum]]&amp;"1",Tbl_GEKA[Datum_GEKA]&amp;Tbl_GEKA[Biljart],0)),"")</f>
        <v/>
      </c>
      <c r="D309" t="str" cm="1">
        <f t="array" ref="D309">_xlfn.IFNA(INDEX(Tbl_GEKA[wedstrijd],MATCH(Tbl_Namiddag[[#This Row],[Datum]]&amp;"2",Tbl_GEKA[Datum_GEKA]&amp;Tbl_GEKA[Biljart],0)),"")</f>
        <v/>
      </c>
      <c r="E309" t="str" cm="1">
        <f t="array" ref="E309">_xlfn.IFNA(INDEX(Tbl_GEKA[wedstrijd],MATCH(Tbl_Namiddag[[#This Row],[Datum]]&amp;"3",Tbl_GEKA[Datum_GEKA]&amp;Tbl_GEKA[Biljart],0)),"")</f>
        <v/>
      </c>
      <c r="F309" t="str" cm="1">
        <f t="array" ref="F309">_xlfn.IFNA(INDEX(Tbl_GEKA[wedstrijd],MATCH(Tbl_Namiddag[[#This Row],[Datum]]&amp;"4",Tbl_GEKA[Datum_GEKA]&amp;Tbl_GEKA[Biljart],0)),"")</f>
        <v/>
      </c>
      <c r="G309" t="str" cm="1">
        <f t="array" ref="G309">_xlfn.IFNA(INDEX(Tbl_GEKA[wedstrijd],MATCH(Tbl_Namiddag[[#This Row],[Datum]]&amp;"5",Tbl_GEKA[Datum_GEKA]&amp;Tbl_GEKA[Biljart],0)),"")</f>
        <v/>
      </c>
    </row>
    <row r="310" spans="1:7" x14ac:dyDescent="0.25">
      <c r="A310" s="1">
        <v>46411</v>
      </c>
      <c r="B310">
        <f>WEEKDAY(Tbl_Namiddag[[#This Row],[Datum]],11)</f>
        <v>7</v>
      </c>
      <c r="C310" t="str" cm="1">
        <f t="array" ref="C310">_xlfn.IFNA(INDEX(Tbl_GEKA[wedstrijd],MATCH(Tbl_Namiddag[[#This Row],[Datum]]&amp;"1",Tbl_GEKA[Datum_GEKA]&amp;Tbl_GEKA[Biljart],0)),"")</f>
        <v/>
      </c>
      <c r="D310" t="str" cm="1">
        <f t="array" ref="D310">_xlfn.IFNA(INDEX(Tbl_GEKA[wedstrijd],MATCH(Tbl_Namiddag[[#This Row],[Datum]]&amp;"2",Tbl_GEKA[Datum_GEKA]&amp;Tbl_GEKA[Biljart],0)),"")</f>
        <v/>
      </c>
      <c r="E310" t="str" cm="1">
        <f t="array" ref="E310">_xlfn.IFNA(INDEX(Tbl_GEKA[wedstrijd],MATCH(Tbl_Namiddag[[#This Row],[Datum]]&amp;"3",Tbl_GEKA[Datum_GEKA]&amp;Tbl_GEKA[Biljart],0)),"")</f>
        <v/>
      </c>
      <c r="F310" t="str" cm="1">
        <f t="array" ref="F310">_xlfn.IFNA(INDEX(Tbl_GEKA[wedstrijd],MATCH(Tbl_Namiddag[[#This Row],[Datum]]&amp;"4",Tbl_GEKA[Datum_GEKA]&amp;Tbl_GEKA[Biljart],0)),"")</f>
        <v/>
      </c>
      <c r="G310" t="str" cm="1">
        <f t="array" ref="G310">_xlfn.IFNA(INDEX(Tbl_GEKA[wedstrijd],MATCH(Tbl_Namiddag[[#This Row],[Datum]]&amp;"5",Tbl_GEKA[Datum_GEKA]&amp;Tbl_GEKA[Biljart],0)),"")</f>
        <v/>
      </c>
    </row>
    <row r="311" spans="1:7" x14ac:dyDescent="0.25">
      <c r="A311" s="1">
        <v>46412</v>
      </c>
      <c r="B311">
        <f>WEEKDAY(Tbl_Namiddag[[#This Row],[Datum]],11)</f>
        <v>1</v>
      </c>
      <c r="C311" t="str" cm="1">
        <f t="array" ref="C311">_xlfn.IFNA(INDEX(Tbl_GEKA[wedstrijd],MATCH(Tbl_Namiddag[[#This Row],[Datum]]&amp;"1",Tbl_GEKA[Datum_GEKA]&amp;Tbl_GEKA[Biljart],0)),"")</f>
        <v/>
      </c>
      <c r="D311" t="str" cm="1">
        <f t="array" ref="D311">_xlfn.IFNA(INDEX(Tbl_GEKA[wedstrijd],MATCH(Tbl_Namiddag[[#This Row],[Datum]]&amp;"2",Tbl_GEKA[Datum_GEKA]&amp;Tbl_GEKA[Biljart],0)),"")</f>
        <v/>
      </c>
      <c r="E311" t="str" cm="1">
        <f t="array" ref="E311">_xlfn.IFNA(INDEX(Tbl_GEKA[wedstrijd],MATCH(Tbl_Namiddag[[#This Row],[Datum]]&amp;"3",Tbl_GEKA[Datum_GEKA]&amp;Tbl_GEKA[Biljart],0)),"")</f>
        <v/>
      </c>
      <c r="F311" t="str" cm="1">
        <f t="array" ref="F311">_xlfn.IFNA(INDEX(Tbl_GEKA[wedstrijd],MATCH(Tbl_Namiddag[[#This Row],[Datum]]&amp;"4",Tbl_GEKA[Datum_GEKA]&amp;Tbl_GEKA[Biljart],0)),"")</f>
        <v/>
      </c>
      <c r="G311" t="str" cm="1">
        <f t="array" ref="G311">_xlfn.IFNA(INDEX(Tbl_GEKA[wedstrijd],MATCH(Tbl_Namiddag[[#This Row],[Datum]]&amp;"5",Tbl_GEKA[Datum_GEKA]&amp;Tbl_GEKA[Biljart],0)),"")</f>
        <v/>
      </c>
    </row>
    <row r="312" spans="1:7" x14ac:dyDescent="0.25">
      <c r="A312" s="1">
        <v>46413</v>
      </c>
      <c r="B312">
        <f>WEEKDAY(Tbl_Namiddag[[#This Row],[Datum]],11)</f>
        <v>2</v>
      </c>
      <c r="C312" t="str" cm="1">
        <f t="array" ref="C312">_xlfn.IFNA(INDEX(Tbl_GEKA[wedstrijd],MATCH(Tbl_Namiddag[[#This Row],[Datum]]&amp;"1",Tbl_GEKA[Datum_GEKA]&amp;Tbl_GEKA[Biljart],0)),"")</f>
        <v>Wildert 2 - Meeuwen 1- -&gt; GSE</v>
      </c>
      <c r="D312" t="str" cm="1">
        <f t="array" ref="D312">_xlfn.IFNA(INDEX(Tbl_GEKA[wedstrijd],MATCH(Tbl_Namiddag[[#This Row],[Datum]]&amp;"2",Tbl_GEKA[Datum_GEKA]&amp;Tbl_GEKA[Biljart],0)),"")</f>
        <v xml:space="preserve">G E K A  - - -&gt; </v>
      </c>
      <c r="E312" t="str" cm="1">
        <f t="array" ref="E312">_xlfn.IFNA(INDEX(Tbl_GEKA[wedstrijd],MATCH(Tbl_Namiddag[[#This Row],[Datum]]&amp;"3",Tbl_GEKA[Datum_GEKA]&amp;Tbl_GEKA[Biljart],0)),"")</f>
        <v xml:space="preserve">G E K A  - - -&gt; </v>
      </c>
      <c r="F312" t="str" cm="1">
        <f t="array" ref="F312">_xlfn.IFNA(INDEX(Tbl_GEKA[wedstrijd],MATCH(Tbl_Namiddag[[#This Row],[Datum]]&amp;"4",Tbl_GEKA[Datum_GEKA]&amp;Tbl_GEKA[Biljart],0)),"")</f>
        <v/>
      </c>
      <c r="G312" t="str" cm="1">
        <f t="array" ref="G312">_xlfn.IFNA(INDEX(Tbl_GEKA[wedstrijd],MATCH(Tbl_Namiddag[[#This Row],[Datum]]&amp;"5",Tbl_GEKA[Datum_GEKA]&amp;Tbl_GEKA[Biljart],0)),"")</f>
        <v/>
      </c>
    </row>
    <row r="313" spans="1:7" x14ac:dyDescent="0.25">
      <c r="A313" s="1">
        <v>46414</v>
      </c>
      <c r="B313">
        <f>WEEKDAY(Tbl_Namiddag[[#This Row],[Datum]],11)</f>
        <v>3</v>
      </c>
      <c r="C313" t="str" cm="1">
        <f t="array" ref="C313">_xlfn.IFNA(INDEX(Tbl_GEKA[wedstrijd],MATCH(Tbl_Namiddag[[#This Row],[Datum]]&amp;"1",Tbl_GEKA[Datum_GEKA]&amp;Tbl_GEKA[Biljart],0)),"")</f>
        <v/>
      </c>
      <c r="D313" t="str" cm="1">
        <f t="array" ref="D313">_xlfn.IFNA(INDEX(Tbl_GEKA[wedstrijd],MATCH(Tbl_Namiddag[[#This Row],[Datum]]&amp;"2",Tbl_GEKA[Datum_GEKA]&amp;Tbl_GEKA[Biljart],0)),"")</f>
        <v/>
      </c>
      <c r="E313" t="str" cm="1">
        <f t="array" ref="E313">_xlfn.IFNA(INDEX(Tbl_GEKA[wedstrijd],MATCH(Tbl_Namiddag[[#This Row],[Datum]]&amp;"3",Tbl_GEKA[Datum_GEKA]&amp;Tbl_GEKA[Biljart],0)),"")</f>
        <v/>
      </c>
      <c r="F313" t="str" cm="1">
        <f t="array" ref="F313">_xlfn.IFNA(INDEX(Tbl_GEKA[wedstrijd],MATCH(Tbl_Namiddag[[#This Row],[Datum]]&amp;"4",Tbl_GEKA[Datum_GEKA]&amp;Tbl_GEKA[Biljart],0)),"")</f>
        <v/>
      </c>
      <c r="G313" t="str" cm="1">
        <f t="array" ref="G313">_xlfn.IFNA(INDEX(Tbl_GEKA[wedstrijd],MATCH(Tbl_Namiddag[[#This Row],[Datum]]&amp;"5",Tbl_GEKA[Datum_GEKA]&amp;Tbl_GEKA[Biljart],0)),"")</f>
        <v/>
      </c>
    </row>
    <row r="314" spans="1:7" x14ac:dyDescent="0.25">
      <c r="A314" s="1">
        <v>46415</v>
      </c>
      <c r="B314">
        <f>WEEKDAY(Tbl_Namiddag[[#This Row],[Datum]],11)</f>
        <v>4</v>
      </c>
      <c r="C314" t="str" cm="1">
        <f t="array" ref="C314">_xlfn.IFNA(INDEX(Tbl_GEKA[wedstrijd],MATCH(Tbl_Namiddag[[#This Row],[Datum]]&amp;"1",Tbl_GEKA[Datum_GEKA]&amp;Tbl_GEKA[Biljart],0)),"")</f>
        <v xml:space="preserve">G E K A  - - -&gt; </v>
      </c>
      <c r="D314" t="str" cm="1">
        <f t="array" ref="D314">_xlfn.IFNA(INDEX(Tbl_GEKA[wedstrijd],MATCH(Tbl_Namiddag[[#This Row],[Datum]]&amp;"2",Tbl_GEKA[Datum_GEKA]&amp;Tbl_GEKA[Biljart],0)),"")</f>
        <v xml:space="preserve">G E K A  - - -&gt; </v>
      </c>
      <c r="E314" t="str" cm="1">
        <f t="array" ref="E314">_xlfn.IFNA(INDEX(Tbl_GEKA[wedstrijd],MATCH(Tbl_Namiddag[[#This Row],[Datum]]&amp;"3",Tbl_GEKA[Datum_GEKA]&amp;Tbl_GEKA[Biljart],0)),"")</f>
        <v/>
      </c>
      <c r="F314" t="str" cm="1">
        <f t="array" ref="F314">_xlfn.IFNA(INDEX(Tbl_GEKA[wedstrijd],MATCH(Tbl_Namiddag[[#This Row],[Datum]]&amp;"4",Tbl_GEKA[Datum_GEKA]&amp;Tbl_GEKA[Biljart],0)),"")</f>
        <v/>
      </c>
      <c r="G314" t="str" cm="1">
        <f t="array" ref="G314">_xlfn.IFNA(INDEX(Tbl_GEKA[wedstrijd],MATCH(Tbl_Namiddag[[#This Row],[Datum]]&amp;"5",Tbl_GEKA[Datum_GEKA]&amp;Tbl_GEKA[Biljart],0)),"")</f>
        <v xml:space="preserve">G E K A  - - -&gt; </v>
      </c>
    </row>
    <row r="315" spans="1:7" x14ac:dyDescent="0.25">
      <c r="A315" s="1">
        <v>46416</v>
      </c>
      <c r="B315">
        <f>WEEKDAY(Tbl_Namiddag[[#This Row],[Datum]],11)</f>
        <v>5</v>
      </c>
      <c r="C315" t="str" cm="1">
        <f t="array" ref="C315">_xlfn.IFNA(INDEX(Tbl_GEKA[wedstrijd],MATCH(Tbl_Namiddag[[#This Row],[Datum]]&amp;"1",Tbl_GEKA[Datum_GEKA]&amp;Tbl_GEKA[Biljart],0)),"")</f>
        <v/>
      </c>
      <c r="D315" t="str" cm="1">
        <f t="array" ref="D315">_xlfn.IFNA(INDEX(Tbl_GEKA[wedstrijd],MATCH(Tbl_Namiddag[[#This Row],[Datum]]&amp;"2",Tbl_GEKA[Datum_GEKA]&amp;Tbl_GEKA[Biljart],0)),"")</f>
        <v/>
      </c>
      <c r="E315" t="str" cm="1">
        <f t="array" ref="E315">_xlfn.IFNA(INDEX(Tbl_GEKA[wedstrijd],MATCH(Tbl_Namiddag[[#This Row],[Datum]]&amp;"3",Tbl_GEKA[Datum_GEKA]&amp;Tbl_GEKA[Biljart],0)),"")</f>
        <v xml:space="preserve">G E K A  - - -&gt; </v>
      </c>
      <c r="F315" t="str" cm="1">
        <f t="array" ref="F315">_xlfn.IFNA(INDEX(Tbl_GEKA[wedstrijd],MATCH(Tbl_Namiddag[[#This Row],[Datum]]&amp;"4",Tbl_GEKA[Datum_GEKA]&amp;Tbl_GEKA[Biljart],0)),"")</f>
        <v xml:space="preserve">G E K A  - - -&gt; </v>
      </c>
      <c r="G315" t="str" cm="1">
        <f t="array" ref="G315">_xlfn.IFNA(INDEX(Tbl_GEKA[wedstrijd],MATCH(Tbl_Namiddag[[#This Row],[Datum]]&amp;"5",Tbl_GEKA[Datum_GEKA]&amp;Tbl_GEKA[Biljart],0)),"")</f>
        <v/>
      </c>
    </row>
    <row r="316" spans="1:7" x14ac:dyDescent="0.25">
      <c r="A316" s="1">
        <v>46417</v>
      </c>
      <c r="B316">
        <f>WEEKDAY(Tbl_Namiddag[[#This Row],[Datum]],11)</f>
        <v>6</v>
      </c>
      <c r="C316" t="str" cm="1">
        <f t="array" ref="C316">_xlfn.IFNA(INDEX(Tbl_GEKA[wedstrijd],MATCH(Tbl_Namiddag[[#This Row],[Datum]]&amp;"1",Tbl_GEKA[Datum_GEKA]&amp;Tbl_GEKA[Biljart],0)),"")</f>
        <v/>
      </c>
      <c r="D316" t="str" cm="1">
        <f t="array" ref="D316">_xlfn.IFNA(INDEX(Tbl_GEKA[wedstrijd],MATCH(Tbl_Namiddag[[#This Row],[Datum]]&amp;"2",Tbl_GEKA[Datum_GEKA]&amp;Tbl_GEKA[Biljart],0)),"")</f>
        <v/>
      </c>
      <c r="E316" t="str" cm="1">
        <f t="array" ref="E316">_xlfn.IFNA(INDEX(Tbl_GEKA[wedstrijd],MATCH(Tbl_Namiddag[[#This Row],[Datum]]&amp;"3",Tbl_GEKA[Datum_GEKA]&amp;Tbl_GEKA[Biljart],0)),"")</f>
        <v/>
      </c>
      <c r="F316" t="str" cm="1">
        <f t="array" ref="F316">_xlfn.IFNA(INDEX(Tbl_GEKA[wedstrijd],MATCH(Tbl_Namiddag[[#This Row],[Datum]]&amp;"4",Tbl_GEKA[Datum_GEKA]&amp;Tbl_GEKA[Biljart],0)),"")</f>
        <v/>
      </c>
      <c r="G316" t="str" cm="1">
        <f t="array" ref="G316">_xlfn.IFNA(INDEX(Tbl_GEKA[wedstrijd],MATCH(Tbl_Namiddag[[#This Row],[Datum]]&amp;"5",Tbl_GEKA[Datum_GEKA]&amp;Tbl_GEKA[Biljart],0)),"")</f>
        <v/>
      </c>
    </row>
    <row r="317" spans="1:7" x14ac:dyDescent="0.25">
      <c r="A317" s="1">
        <v>46418</v>
      </c>
      <c r="B317">
        <f>WEEKDAY(Tbl_Namiddag[[#This Row],[Datum]],11)</f>
        <v>7</v>
      </c>
      <c r="C317" t="str" cm="1">
        <f t="array" ref="C317">_xlfn.IFNA(INDEX(Tbl_GEKA[wedstrijd],MATCH(Tbl_Namiddag[[#This Row],[Datum]]&amp;"1",Tbl_GEKA[Datum_GEKA]&amp;Tbl_GEKA[Biljart],0)),"")</f>
        <v/>
      </c>
      <c r="D317" t="str" cm="1">
        <f t="array" ref="D317">_xlfn.IFNA(INDEX(Tbl_GEKA[wedstrijd],MATCH(Tbl_Namiddag[[#This Row],[Datum]]&amp;"2",Tbl_GEKA[Datum_GEKA]&amp;Tbl_GEKA[Biljart],0)),"")</f>
        <v/>
      </c>
      <c r="E317" t="str" cm="1">
        <f t="array" ref="E317">_xlfn.IFNA(INDEX(Tbl_GEKA[wedstrijd],MATCH(Tbl_Namiddag[[#This Row],[Datum]]&amp;"3",Tbl_GEKA[Datum_GEKA]&amp;Tbl_GEKA[Biljart],0)),"")</f>
        <v/>
      </c>
      <c r="F317" t="str" cm="1">
        <f t="array" ref="F317">_xlfn.IFNA(INDEX(Tbl_GEKA[wedstrijd],MATCH(Tbl_Namiddag[[#This Row],[Datum]]&amp;"4",Tbl_GEKA[Datum_GEKA]&amp;Tbl_GEKA[Biljart],0)),"")</f>
        <v/>
      </c>
      <c r="G317" t="str" cm="1">
        <f t="array" ref="G317">_xlfn.IFNA(INDEX(Tbl_GEKA[wedstrijd],MATCH(Tbl_Namiddag[[#This Row],[Datum]]&amp;"5",Tbl_GEKA[Datum_GEKA]&amp;Tbl_GEKA[Biljart],0)),"")</f>
        <v/>
      </c>
    </row>
    <row r="318" spans="1:7" x14ac:dyDescent="0.25">
      <c r="A318" s="1">
        <v>46419</v>
      </c>
      <c r="B318">
        <f>WEEKDAY(Tbl_Namiddag[[#This Row],[Datum]],11)</f>
        <v>1</v>
      </c>
      <c r="C318" t="str" cm="1">
        <f t="array" ref="C318">_xlfn.IFNA(INDEX(Tbl_GEKA[wedstrijd],MATCH(Tbl_Namiddag[[#This Row],[Datum]]&amp;"1",Tbl_GEKA[Datum_GEKA]&amp;Tbl_GEKA[Biljart],0)),"")</f>
        <v/>
      </c>
      <c r="D318" t="str" cm="1">
        <f t="array" ref="D318">_xlfn.IFNA(INDEX(Tbl_GEKA[wedstrijd],MATCH(Tbl_Namiddag[[#This Row],[Datum]]&amp;"2",Tbl_GEKA[Datum_GEKA]&amp;Tbl_GEKA[Biljart],0)),"")</f>
        <v/>
      </c>
      <c r="E318" t="str" cm="1">
        <f t="array" ref="E318">_xlfn.IFNA(INDEX(Tbl_GEKA[wedstrijd],MATCH(Tbl_Namiddag[[#This Row],[Datum]]&amp;"3",Tbl_GEKA[Datum_GEKA]&amp;Tbl_GEKA[Biljart],0)),"")</f>
        <v/>
      </c>
      <c r="F318" t="str" cm="1">
        <f t="array" ref="F318">_xlfn.IFNA(INDEX(Tbl_GEKA[wedstrijd],MATCH(Tbl_Namiddag[[#This Row],[Datum]]&amp;"4",Tbl_GEKA[Datum_GEKA]&amp;Tbl_GEKA[Biljart],0)),"")</f>
        <v/>
      </c>
      <c r="G318" t="str" cm="1">
        <f t="array" ref="G318">_xlfn.IFNA(INDEX(Tbl_GEKA[wedstrijd],MATCH(Tbl_Namiddag[[#This Row],[Datum]]&amp;"5",Tbl_GEKA[Datum_GEKA]&amp;Tbl_GEKA[Biljart],0)),"")</f>
        <v/>
      </c>
    </row>
    <row r="319" spans="1:7" x14ac:dyDescent="0.25">
      <c r="A319" s="1">
        <v>46420</v>
      </c>
      <c r="B319">
        <f>WEEKDAY(Tbl_Namiddag[[#This Row],[Datum]],11)</f>
        <v>2</v>
      </c>
      <c r="C319" t="str" cm="1">
        <f t="array" ref="C319">_xlfn.IFNA(INDEX(Tbl_GEKA[wedstrijd],MATCH(Tbl_Namiddag[[#This Row],[Datum]]&amp;"1",Tbl_GEKA[Datum_GEKA]&amp;Tbl_GEKA[Biljart],0)),"")</f>
        <v/>
      </c>
      <c r="D319" t="str" cm="1">
        <f t="array" ref="D319">_xlfn.IFNA(INDEX(Tbl_GEKA[wedstrijd],MATCH(Tbl_Namiddag[[#This Row],[Datum]]&amp;"2",Tbl_GEKA[Datum_GEKA]&amp;Tbl_GEKA[Biljart],0)),"")</f>
        <v/>
      </c>
      <c r="E319" t="str" cm="1">
        <f t="array" ref="E319">_xlfn.IFNA(INDEX(Tbl_GEKA[wedstrijd],MATCH(Tbl_Namiddag[[#This Row],[Datum]]&amp;"3",Tbl_GEKA[Datum_GEKA]&amp;Tbl_GEKA[Biljart],0)),"")</f>
        <v/>
      </c>
      <c r="F319" t="str" cm="1">
        <f t="array" ref="F319">_xlfn.IFNA(INDEX(Tbl_GEKA[wedstrijd],MATCH(Tbl_Namiddag[[#This Row],[Datum]]&amp;"4",Tbl_GEKA[Datum_GEKA]&amp;Tbl_GEKA[Biljart],0)),"")</f>
        <v/>
      </c>
      <c r="G319" t="str" cm="1">
        <f t="array" ref="G319">_xlfn.IFNA(INDEX(Tbl_GEKA[wedstrijd],MATCH(Tbl_Namiddag[[#This Row],[Datum]]&amp;"5",Tbl_GEKA[Datum_GEKA]&amp;Tbl_GEKA[Biljart],0)),"")</f>
        <v/>
      </c>
    </row>
    <row r="320" spans="1:7" x14ac:dyDescent="0.25">
      <c r="A320" s="1">
        <v>46421</v>
      </c>
      <c r="B320">
        <f>WEEKDAY(Tbl_Namiddag[[#This Row],[Datum]],11)</f>
        <v>3</v>
      </c>
      <c r="C320" t="str" cm="1">
        <f t="array" ref="C320">_xlfn.IFNA(INDEX(Tbl_GEKA[wedstrijd],MATCH(Tbl_Namiddag[[#This Row],[Datum]]&amp;"1",Tbl_GEKA[Datum_GEKA]&amp;Tbl_GEKA[Biljart],0)),"")</f>
        <v/>
      </c>
      <c r="D320" t="str" cm="1">
        <f t="array" ref="D320">_xlfn.IFNA(INDEX(Tbl_GEKA[wedstrijd],MATCH(Tbl_Namiddag[[#This Row],[Datum]]&amp;"2",Tbl_GEKA[Datum_GEKA]&amp;Tbl_GEKA[Biljart],0)),"")</f>
        <v/>
      </c>
      <c r="E320" t="str" cm="1">
        <f t="array" ref="E320">_xlfn.IFNA(INDEX(Tbl_GEKA[wedstrijd],MATCH(Tbl_Namiddag[[#This Row],[Datum]]&amp;"3",Tbl_GEKA[Datum_GEKA]&amp;Tbl_GEKA[Biljart],0)),"")</f>
        <v/>
      </c>
      <c r="F320" t="str" cm="1">
        <f t="array" ref="F320">_xlfn.IFNA(INDEX(Tbl_GEKA[wedstrijd],MATCH(Tbl_Namiddag[[#This Row],[Datum]]&amp;"4",Tbl_GEKA[Datum_GEKA]&amp;Tbl_GEKA[Biljart],0)),"")</f>
        <v/>
      </c>
      <c r="G320" t="str" cm="1">
        <f t="array" ref="G320">_xlfn.IFNA(INDEX(Tbl_GEKA[wedstrijd],MATCH(Tbl_Namiddag[[#This Row],[Datum]]&amp;"5",Tbl_GEKA[Datum_GEKA]&amp;Tbl_GEKA[Biljart],0)),"")</f>
        <v/>
      </c>
    </row>
    <row r="321" spans="1:7" x14ac:dyDescent="0.25">
      <c r="A321" s="1">
        <v>46422</v>
      </c>
      <c r="B321">
        <f>WEEKDAY(Tbl_Namiddag[[#This Row],[Datum]],11)</f>
        <v>4</v>
      </c>
      <c r="C321" t="str" cm="1">
        <f t="array" ref="C321">_xlfn.IFNA(INDEX(Tbl_GEKA[wedstrijd],MATCH(Tbl_Namiddag[[#This Row],[Datum]]&amp;"1",Tbl_GEKA[Datum_GEKA]&amp;Tbl_GEKA[Biljart],0)),"")</f>
        <v xml:space="preserve">G E K A  - - -&gt; </v>
      </c>
      <c r="D321" t="str" cm="1">
        <f t="array" ref="D321">_xlfn.IFNA(INDEX(Tbl_GEKA[wedstrijd],MATCH(Tbl_Namiddag[[#This Row],[Datum]]&amp;"2",Tbl_GEKA[Datum_GEKA]&amp;Tbl_GEKA[Biljart],0)),"")</f>
        <v xml:space="preserve">G E K A  - - -&gt; </v>
      </c>
      <c r="E321" t="str" cm="1">
        <f t="array" ref="E321">_xlfn.IFNA(INDEX(Tbl_GEKA[wedstrijd],MATCH(Tbl_Namiddag[[#This Row],[Datum]]&amp;"3",Tbl_GEKA[Datum_GEKA]&amp;Tbl_GEKA[Biljart],0)),"")</f>
        <v xml:space="preserve">G E K A  - - -&gt; </v>
      </c>
      <c r="F321" t="str" cm="1">
        <f t="array" ref="F321">_xlfn.IFNA(INDEX(Tbl_GEKA[wedstrijd],MATCH(Tbl_Namiddag[[#This Row],[Datum]]&amp;"4",Tbl_GEKA[Datum_GEKA]&amp;Tbl_GEKA[Biljart],0)),"")</f>
        <v/>
      </c>
      <c r="G321" t="str" cm="1">
        <f t="array" ref="G321">_xlfn.IFNA(INDEX(Tbl_GEKA[wedstrijd],MATCH(Tbl_Namiddag[[#This Row],[Datum]]&amp;"5",Tbl_GEKA[Datum_GEKA]&amp;Tbl_GEKA[Biljart],0)),"")</f>
        <v xml:space="preserve">G E K A  - - -&gt; </v>
      </c>
    </row>
    <row r="322" spans="1:7" x14ac:dyDescent="0.25">
      <c r="A322" s="1">
        <v>46423</v>
      </c>
      <c r="B322">
        <f>WEEKDAY(Tbl_Namiddag[[#This Row],[Datum]],11)</f>
        <v>5</v>
      </c>
      <c r="C322" t="str" cm="1">
        <f t="array" ref="C322">_xlfn.IFNA(INDEX(Tbl_GEKA[wedstrijd],MATCH(Tbl_Namiddag[[#This Row],[Datum]]&amp;"1",Tbl_GEKA[Datum_GEKA]&amp;Tbl_GEKA[Biljart],0)),"")</f>
        <v/>
      </c>
      <c r="D322" t="str" cm="1">
        <f t="array" ref="D322">_xlfn.IFNA(INDEX(Tbl_GEKA[wedstrijd],MATCH(Tbl_Namiddag[[#This Row],[Datum]]&amp;"2",Tbl_GEKA[Datum_GEKA]&amp;Tbl_GEKA[Biljart],0)),"")</f>
        <v/>
      </c>
      <c r="E322" t="str" cm="1">
        <f t="array" ref="E322">_xlfn.IFNA(INDEX(Tbl_GEKA[wedstrijd],MATCH(Tbl_Namiddag[[#This Row],[Datum]]&amp;"3",Tbl_GEKA[Datum_GEKA]&amp;Tbl_GEKA[Biljart],0)),"")</f>
        <v xml:space="preserve">Les  -  - - Privé- -&gt; </v>
      </c>
      <c r="F322" t="str" cm="1">
        <f t="array" ref="F322">_xlfn.IFNA(INDEX(Tbl_GEKA[wedstrijd],MATCH(Tbl_Namiddag[[#This Row],[Datum]]&amp;"4",Tbl_GEKA[Datum_GEKA]&amp;Tbl_GEKA[Biljart],0)),"")</f>
        <v xml:space="preserve">G E K A  - - -&gt; </v>
      </c>
      <c r="G322" t="str" cm="1">
        <f t="array" ref="G322">_xlfn.IFNA(INDEX(Tbl_GEKA[wedstrijd],MATCH(Tbl_Namiddag[[#This Row],[Datum]]&amp;"5",Tbl_GEKA[Datum_GEKA]&amp;Tbl_GEKA[Biljart],0)),"")</f>
        <v xml:space="preserve">Les  -  - - Privé- -&gt; </v>
      </c>
    </row>
    <row r="323" spans="1:7" x14ac:dyDescent="0.25">
      <c r="A323" s="1">
        <v>46424</v>
      </c>
      <c r="B323">
        <f>WEEKDAY(Tbl_Namiddag[[#This Row],[Datum]],11)</f>
        <v>6</v>
      </c>
      <c r="C323" t="str" cm="1">
        <f t="array" ref="C323">_xlfn.IFNA(INDEX(Tbl_GEKA[wedstrijd],MATCH(Tbl_Namiddag[[#This Row],[Datum]]&amp;"1",Tbl_GEKA[Datum_GEKA]&amp;Tbl_GEKA[Biljart],0)),"")</f>
        <v/>
      </c>
      <c r="D323" t="str" cm="1">
        <f t="array" ref="D323">_xlfn.IFNA(INDEX(Tbl_GEKA[wedstrijd],MATCH(Tbl_Namiddag[[#This Row],[Datum]]&amp;"2",Tbl_GEKA[Datum_GEKA]&amp;Tbl_GEKA[Biljart],0)),"")</f>
        <v/>
      </c>
      <c r="E323" t="str" cm="1">
        <f t="array" ref="E323">_xlfn.IFNA(INDEX(Tbl_GEKA[wedstrijd],MATCH(Tbl_Namiddag[[#This Row],[Datum]]&amp;"3",Tbl_GEKA[Datum_GEKA]&amp;Tbl_GEKA[Biljart],0)),"")</f>
        <v/>
      </c>
      <c r="F323" t="str" cm="1">
        <f t="array" ref="F323">_xlfn.IFNA(INDEX(Tbl_GEKA[wedstrijd],MATCH(Tbl_Namiddag[[#This Row],[Datum]]&amp;"4",Tbl_GEKA[Datum_GEKA]&amp;Tbl_GEKA[Biljart],0)),"")</f>
        <v/>
      </c>
      <c r="G323" t="str" cm="1">
        <f t="array" ref="G323">_xlfn.IFNA(INDEX(Tbl_GEKA[wedstrijd],MATCH(Tbl_Namiddag[[#This Row],[Datum]]&amp;"5",Tbl_GEKA[Datum_GEKA]&amp;Tbl_GEKA[Biljart],0)),"")</f>
        <v/>
      </c>
    </row>
    <row r="324" spans="1:7" x14ac:dyDescent="0.25">
      <c r="A324" s="1">
        <v>46425</v>
      </c>
      <c r="B324">
        <f>WEEKDAY(Tbl_Namiddag[[#This Row],[Datum]],11)</f>
        <v>7</v>
      </c>
      <c r="C324" t="str" cm="1">
        <f t="array" ref="C324">_xlfn.IFNA(INDEX(Tbl_GEKA[wedstrijd],MATCH(Tbl_Namiddag[[#This Row],[Datum]]&amp;"1",Tbl_GEKA[Datum_GEKA]&amp;Tbl_GEKA[Biljart],0)),"")</f>
        <v/>
      </c>
      <c r="D324" t="str" cm="1">
        <f t="array" ref="D324">_xlfn.IFNA(INDEX(Tbl_GEKA[wedstrijd],MATCH(Tbl_Namiddag[[#This Row],[Datum]]&amp;"2",Tbl_GEKA[Datum_GEKA]&amp;Tbl_GEKA[Biljart],0)),"")</f>
        <v/>
      </c>
      <c r="E324" t="str" cm="1">
        <f t="array" ref="E324">_xlfn.IFNA(INDEX(Tbl_GEKA[wedstrijd],MATCH(Tbl_Namiddag[[#This Row],[Datum]]&amp;"3",Tbl_GEKA[Datum_GEKA]&amp;Tbl_GEKA[Biljart],0)),"")</f>
        <v/>
      </c>
      <c r="F324" t="str" cm="1">
        <f t="array" ref="F324">_xlfn.IFNA(INDEX(Tbl_GEKA[wedstrijd],MATCH(Tbl_Namiddag[[#This Row],[Datum]]&amp;"4",Tbl_GEKA[Datum_GEKA]&amp;Tbl_GEKA[Biljart],0)),"")</f>
        <v/>
      </c>
      <c r="G324" t="str" cm="1">
        <f t="array" ref="G324">_xlfn.IFNA(INDEX(Tbl_GEKA[wedstrijd],MATCH(Tbl_Namiddag[[#This Row],[Datum]]&amp;"5",Tbl_GEKA[Datum_GEKA]&amp;Tbl_GEKA[Biljart],0)),"")</f>
        <v/>
      </c>
    </row>
    <row r="325" spans="1:7" x14ac:dyDescent="0.25">
      <c r="A325" s="1">
        <v>46426</v>
      </c>
      <c r="B325">
        <f>WEEKDAY(Tbl_Namiddag[[#This Row],[Datum]],11)</f>
        <v>1</v>
      </c>
      <c r="C325" t="str" cm="1">
        <f t="array" ref="C325">_xlfn.IFNA(INDEX(Tbl_GEKA[wedstrijd],MATCH(Tbl_Namiddag[[#This Row],[Datum]]&amp;"1",Tbl_GEKA[Datum_GEKA]&amp;Tbl_GEKA[Biljart],0)),"")</f>
        <v/>
      </c>
      <c r="D325" t="str" cm="1">
        <f t="array" ref="D325">_xlfn.IFNA(INDEX(Tbl_GEKA[wedstrijd],MATCH(Tbl_Namiddag[[#This Row],[Datum]]&amp;"2",Tbl_GEKA[Datum_GEKA]&amp;Tbl_GEKA[Biljart],0)),"")</f>
        <v/>
      </c>
      <c r="E325" t="str" cm="1">
        <f t="array" ref="E325">_xlfn.IFNA(INDEX(Tbl_GEKA[wedstrijd],MATCH(Tbl_Namiddag[[#This Row],[Datum]]&amp;"3",Tbl_GEKA[Datum_GEKA]&amp;Tbl_GEKA[Biljart],0)),"")</f>
        <v/>
      </c>
      <c r="F325" t="str" cm="1">
        <f t="array" ref="F325">_xlfn.IFNA(INDEX(Tbl_GEKA[wedstrijd],MATCH(Tbl_Namiddag[[#This Row],[Datum]]&amp;"4",Tbl_GEKA[Datum_GEKA]&amp;Tbl_GEKA[Biljart],0)),"")</f>
        <v/>
      </c>
      <c r="G325" t="str" cm="1">
        <f t="array" ref="G325">_xlfn.IFNA(INDEX(Tbl_GEKA[wedstrijd],MATCH(Tbl_Namiddag[[#This Row],[Datum]]&amp;"5",Tbl_GEKA[Datum_GEKA]&amp;Tbl_GEKA[Biljart],0)),"")</f>
        <v/>
      </c>
    </row>
    <row r="326" spans="1:7" x14ac:dyDescent="0.25">
      <c r="A326" s="1">
        <v>46427</v>
      </c>
      <c r="B326">
        <f>WEEKDAY(Tbl_Namiddag[[#This Row],[Datum]],11)</f>
        <v>2</v>
      </c>
      <c r="C326" t="str" cm="1">
        <f t="array" ref="C326">_xlfn.IFNA(INDEX(Tbl_GEKA[wedstrijd],MATCH(Tbl_Namiddag[[#This Row],[Datum]]&amp;"1",Tbl_GEKA[Datum_GEKA]&amp;Tbl_GEKA[Biljart],0)),"")</f>
        <v/>
      </c>
      <c r="D326" t="str" cm="1">
        <f t="array" ref="D326">_xlfn.IFNA(INDEX(Tbl_GEKA[wedstrijd],MATCH(Tbl_Namiddag[[#This Row],[Datum]]&amp;"2",Tbl_GEKA[Datum_GEKA]&amp;Tbl_GEKA[Biljart],0)),"")</f>
        <v/>
      </c>
      <c r="E326" t="str" cm="1">
        <f t="array" ref="E326">_xlfn.IFNA(INDEX(Tbl_GEKA[wedstrijd],MATCH(Tbl_Namiddag[[#This Row],[Datum]]&amp;"3",Tbl_GEKA[Datum_GEKA]&amp;Tbl_GEKA[Biljart],0)),"")</f>
        <v/>
      </c>
      <c r="F326" t="str" cm="1">
        <f t="array" ref="F326">_xlfn.IFNA(INDEX(Tbl_GEKA[wedstrijd],MATCH(Tbl_Namiddag[[#This Row],[Datum]]&amp;"4",Tbl_GEKA[Datum_GEKA]&amp;Tbl_GEKA[Biljart],0)),"")</f>
        <v/>
      </c>
      <c r="G326" t="str" cm="1">
        <f t="array" ref="G326">_xlfn.IFNA(INDEX(Tbl_GEKA[wedstrijd],MATCH(Tbl_Namiddag[[#This Row],[Datum]]&amp;"5",Tbl_GEKA[Datum_GEKA]&amp;Tbl_GEKA[Biljart],0)),"")</f>
        <v/>
      </c>
    </row>
    <row r="327" spans="1:7" x14ac:dyDescent="0.25">
      <c r="A327" s="1">
        <v>46428</v>
      </c>
      <c r="B327">
        <f>WEEKDAY(Tbl_Namiddag[[#This Row],[Datum]],11)</f>
        <v>3</v>
      </c>
      <c r="C327" t="str" cm="1">
        <f t="array" ref="C327">_xlfn.IFNA(INDEX(Tbl_GEKA[wedstrijd],MATCH(Tbl_Namiddag[[#This Row],[Datum]]&amp;"1",Tbl_GEKA[Datum_GEKA]&amp;Tbl_GEKA[Biljart],0)),"")</f>
        <v/>
      </c>
      <c r="D327" t="str" cm="1">
        <f t="array" ref="D327">_xlfn.IFNA(INDEX(Tbl_GEKA[wedstrijd],MATCH(Tbl_Namiddag[[#This Row],[Datum]]&amp;"2",Tbl_GEKA[Datum_GEKA]&amp;Tbl_GEKA[Biljart],0)),"")</f>
        <v/>
      </c>
      <c r="E327" t="str" cm="1">
        <f t="array" ref="E327">_xlfn.IFNA(INDEX(Tbl_GEKA[wedstrijd],MATCH(Tbl_Namiddag[[#This Row],[Datum]]&amp;"3",Tbl_GEKA[Datum_GEKA]&amp;Tbl_GEKA[Biljart],0)),"")</f>
        <v/>
      </c>
      <c r="F327" t="str" cm="1">
        <f t="array" ref="F327">_xlfn.IFNA(INDEX(Tbl_GEKA[wedstrijd],MATCH(Tbl_Namiddag[[#This Row],[Datum]]&amp;"4",Tbl_GEKA[Datum_GEKA]&amp;Tbl_GEKA[Biljart],0)),"")</f>
        <v/>
      </c>
      <c r="G327" t="str" cm="1">
        <f t="array" ref="G327">_xlfn.IFNA(INDEX(Tbl_GEKA[wedstrijd],MATCH(Tbl_Namiddag[[#This Row],[Datum]]&amp;"5",Tbl_GEKA[Datum_GEKA]&amp;Tbl_GEKA[Biljart],0)),"")</f>
        <v/>
      </c>
    </row>
    <row r="328" spans="1:7" x14ac:dyDescent="0.25">
      <c r="A328" s="1">
        <v>46429</v>
      </c>
      <c r="B328">
        <f>WEEKDAY(Tbl_Namiddag[[#This Row],[Datum]],11)</f>
        <v>4</v>
      </c>
      <c r="C328" t="str" cm="1">
        <f t="array" ref="C328">_xlfn.IFNA(INDEX(Tbl_GEKA[wedstrijd],MATCH(Tbl_Namiddag[[#This Row],[Datum]]&amp;"1",Tbl_GEKA[Datum_GEKA]&amp;Tbl_GEKA[Biljart],0)),"")</f>
        <v/>
      </c>
      <c r="D328" t="str" cm="1">
        <f t="array" ref="D328">_xlfn.IFNA(INDEX(Tbl_GEKA[wedstrijd],MATCH(Tbl_Namiddag[[#This Row],[Datum]]&amp;"2",Tbl_GEKA[Datum_GEKA]&amp;Tbl_GEKA[Biljart],0)),"")</f>
        <v/>
      </c>
      <c r="E328" t="str" cm="1">
        <f t="array" ref="E328">_xlfn.IFNA(INDEX(Tbl_GEKA[wedstrijd],MATCH(Tbl_Namiddag[[#This Row],[Datum]]&amp;"3",Tbl_GEKA[Datum_GEKA]&amp;Tbl_GEKA[Biljart],0)),"")</f>
        <v/>
      </c>
      <c r="F328" t="str" cm="1">
        <f t="array" ref="F328">_xlfn.IFNA(INDEX(Tbl_GEKA[wedstrijd],MATCH(Tbl_Namiddag[[#This Row],[Datum]]&amp;"4",Tbl_GEKA[Datum_GEKA]&amp;Tbl_GEKA[Biljart],0)),"")</f>
        <v xml:space="preserve">G E K A  - - -&gt; </v>
      </c>
      <c r="G328" t="str" cm="1">
        <f t="array" ref="G328">_xlfn.IFNA(INDEX(Tbl_GEKA[wedstrijd],MATCH(Tbl_Namiddag[[#This Row],[Datum]]&amp;"5",Tbl_GEKA[Datum_GEKA]&amp;Tbl_GEKA[Biljart],0)),"")</f>
        <v xml:space="preserve">G E K A  - - -&gt; </v>
      </c>
    </row>
    <row r="329" spans="1:7" x14ac:dyDescent="0.25">
      <c r="A329" s="1">
        <v>46430</v>
      </c>
      <c r="B329">
        <f>WEEKDAY(Tbl_Namiddag[[#This Row],[Datum]],11)</f>
        <v>5</v>
      </c>
      <c r="C329" t="str" cm="1">
        <f t="array" ref="C329">_xlfn.IFNA(INDEX(Tbl_GEKA[wedstrijd],MATCH(Tbl_Namiddag[[#This Row],[Datum]]&amp;"1",Tbl_GEKA[Datum_GEKA]&amp;Tbl_GEKA[Biljart],0)),"")</f>
        <v xml:space="preserve">G E K A  - - -&gt; </v>
      </c>
      <c r="D329" t="str" cm="1">
        <f t="array" ref="D329">_xlfn.IFNA(INDEX(Tbl_GEKA[wedstrijd],MATCH(Tbl_Namiddag[[#This Row],[Datum]]&amp;"2",Tbl_GEKA[Datum_GEKA]&amp;Tbl_GEKA[Biljart],0)),"")</f>
        <v xml:space="preserve">G E K A  - - -&gt; </v>
      </c>
      <c r="E329" t="str" cm="1">
        <f t="array" ref="E329">_xlfn.IFNA(INDEX(Tbl_GEKA[wedstrijd],MATCH(Tbl_Namiddag[[#This Row],[Datum]]&amp;"3",Tbl_GEKA[Datum_GEKA]&amp;Tbl_GEKA[Biljart],0)),"")</f>
        <v xml:space="preserve">G E K A  - - -&gt; </v>
      </c>
      <c r="F329" t="str" cm="1">
        <f t="array" ref="F329">_xlfn.IFNA(INDEX(Tbl_GEKA[wedstrijd],MATCH(Tbl_Namiddag[[#This Row],[Datum]]&amp;"4",Tbl_GEKA[Datum_GEKA]&amp;Tbl_GEKA[Biljart],0)),"")</f>
        <v/>
      </c>
      <c r="G329" t="str" cm="1">
        <f t="array" ref="G329">_xlfn.IFNA(INDEX(Tbl_GEKA[wedstrijd],MATCH(Tbl_Namiddag[[#This Row],[Datum]]&amp;"5",Tbl_GEKA[Datum_GEKA]&amp;Tbl_GEKA[Biljart],0)),"")</f>
        <v/>
      </c>
    </row>
    <row r="330" spans="1:7" x14ac:dyDescent="0.25">
      <c r="A330" s="1">
        <v>46431</v>
      </c>
      <c r="B330">
        <f>WEEKDAY(Tbl_Namiddag[[#This Row],[Datum]],11)</f>
        <v>6</v>
      </c>
      <c r="C330" t="str" cm="1">
        <f t="array" ref="C330">_xlfn.IFNA(INDEX(Tbl_GEKA[wedstrijd],MATCH(Tbl_Namiddag[[#This Row],[Datum]]&amp;"1",Tbl_GEKA[Datum_GEKA]&amp;Tbl_GEKA[Biljart],0)),"")</f>
        <v/>
      </c>
      <c r="D330" t="str" cm="1">
        <f t="array" ref="D330">_xlfn.IFNA(INDEX(Tbl_GEKA[wedstrijd],MATCH(Tbl_Namiddag[[#This Row],[Datum]]&amp;"2",Tbl_GEKA[Datum_GEKA]&amp;Tbl_GEKA[Biljart],0)),"")</f>
        <v/>
      </c>
      <c r="E330" t="str" cm="1">
        <f t="array" ref="E330">_xlfn.IFNA(INDEX(Tbl_GEKA[wedstrijd],MATCH(Tbl_Namiddag[[#This Row],[Datum]]&amp;"3",Tbl_GEKA[Datum_GEKA]&amp;Tbl_GEKA[Biljart],0)),"")</f>
        <v/>
      </c>
      <c r="F330" t="str" cm="1">
        <f t="array" ref="F330">_xlfn.IFNA(INDEX(Tbl_GEKA[wedstrijd],MATCH(Tbl_Namiddag[[#This Row],[Datum]]&amp;"4",Tbl_GEKA[Datum_GEKA]&amp;Tbl_GEKA[Biljart],0)),"")</f>
        <v/>
      </c>
      <c r="G330" t="str" cm="1">
        <f t="array" ref="G330">_xlfn.IFNA(INDEX(Tbl_GEKA[wedstrijd],MATCH(Tbl_Namiddag[[#This Row],[Datum]]&amp;"5",Tbl_GEKA[Datum_GEKA]&amp;Tbl_GEKA[Biljart],0)),"")</f>
        <v/>
      </c>
    </row>
    <row r="331" spans="1:7" x14ac:dyDescent="0.25">
      <c r="A331" s="1">
        <v>46432</v>
      </c>
      <c r="B331">
        <f>WEEKDAY(Tbl_Namiddag[[#This Row],[Datum]],11)</f>
        <v>7</v>
      </c>
      <c r="C331" t="str" cm="1">
        <f t="array" ref="C331">_xlfn.IFNA(INDEX(Tbl_GEKA[wedstrijd],MATCH(Tbl_Namiddag[[#This Row],[Datum]]&amp;"1",Tbl_GEKA[Datum_GEKA]&amp;Tbl_GEKA[Biljart],0)),"")</f>
        <v/>
      </c>
      <c r="D331" t="str" cm="1">
        <f t="array" ref="D331">_xlfn.IFNA(INDEX(Tbl_GEKA[wedstrijd],MATCH(Tbl_Namiddag[[#This Row],[Datum]]&amp;"2",Tbl_GEKA[Datum_GEKA]&amp;Tbl_GEKA[Biljart],0)),"")</f>
        <v/>
      </c>
      <c r="E331" t="str" cm="1">
        <f t="array" ref="E331">_xlfn.IFNA(INDEX(Tbl_GEKA[wedstrijd],MATCH(Tbl_Namiddag[[#This Row],[Datum]]&amp;"3",Tbl_GEKA[Datum_GEKA]&amp;Tbl_GEKA[Biljart],0)),"")</f>
        <v/>
      </c>
      <c r="F331" t="str" cm="1">
        <f t="array" ref="F331">_xlfn.IFNA(INDEX(Tbl_GEKA[wedstrijd],MATCH(Tbl_Namiddag[[#This Row],[Datum]]&amp;"4",Tbl_GEKA[Datum_GEKA]&amp;Tbl_GEKA[Biljart],0)),"")</f>
        <v/>
      </c>
      <c r="G331" t="str" cm="1">
        <f t="array" ref="G331">_xlfn.IFNA(INDEX(Tbl_GEKA[wedstrijd],MATCH(Tbl_Namiddag[[#This Row],[Datum]]&amp;"5",Tbl_GEKA[Datum_GEKA]&amp;Tbl_GEKA[Biljart],0)),"")</f>
        <v/>
      </c>
    </row>
    <row r="332" spans="1:7" x14ac:dyDescent="0.25">
      <c r="A332" s="1">
        <v>46433</v>
      </c>
      <c r="B332">
        <f>WEEKDAY(Tbl_Namiddag[[#This Row],[Datum]],11)</f>
        <v>1</v>
      </c>
      <c r="C332" t="str" cm="1">
        <f t="array" ref="C332">_xlfn.IFNA(INDEX(Tbl_GEKA[wedstrijd],MATCH(Tbl_Namiddag[[#This Row],[Datum]]&amp;"1",Tbl_GEKA[Datum_GEKA]&amp;Tbl_GEKA[Biljart],0)),"")</f>
        <v/>
      </c>
      <c r="D332" t="str" cm="1">
        <f t="array" ref="D332">_xlfn.IFNA(INDEX(Tbl_GEKA[wedstrijd],MATCH(Tbl_Namiddag[[#This Row],[Datum]]&amp;"2",Tbl_GEKA[Datum_GEKA]&amp;Tbl_GEKA[Biljart],0)),"")</f>
        <v/>
      </c>
      <c r="E332" t="str" cm="1">
        <f t="array" ref="E332">_xlfn.IFNA(INDEX(Tbl_GEKA[wedstrijd],MATCH(Tbl_Namiddag[[#This Row],[Datum]]&amp;"3",Tbl_GEKA[Datum_GEKA]&amp;Tbl_GEKA[Biljart],0)),"")</f>
        <v/>
      </c>
      <c r="F332" t="str" cm="1">
        <f t="array" ref="F332">_xlfn.IFNA(INDEX(Tbl_GEKA[wedstrijd],MATCH(Tbl_Namiddag[[#This Row],[Datum]]&amp;"4",Tbl_GEKA[Datum_GEKA]&amp;Tbl_GEKA[Biljart],0)),"")</f>
        <v/>
      </c>
      <c r="G332" t="str" cm="1">
        <f t="array" ref="G332">_xlfn.IFNA(INDEX(Tbl_GEKA[wedstrijd],MATCH(Tbl_Namiddag[[#This Row],[Datum]]&amp;"5",Tbl_GEKA[Datum_GEKA]&amp;Tbl_GEKA[Biljart],0)),"")</f>
        <v/>
      </c>
    </row>
    <row r="333" spans="1:7" x14ac:dyDescent="0.25">
      <c r="A333" s="1">
        <v>46434</v>
      </c>
      <c r="B333">
        <f>WEEKDAY(Tbl_Namiddag[[#This Row],[Datum]],11)</f>
        <v>2</v>
      </c>
      <c r="C333" t="str" cm="1">
        <f t="array" ref="C333">_xlfn.IFNA(INDEX(Tbl_GEKA[wedstrijd],MATCH(Tbl_Namiddag[[#This Row],[Datum]]&amp;"1",Tbl_GEKA[Datum_GEKA]&amp;Tbl_GEKA[Biljart],0)),"")</f>
        <v/>
      </c>
      <c r="D333" t="str" cm="1">
        <f t="array" ref="D333">_xlfn.IFNA(INDEX(Tbl_GEKA[wedstrijd],MATCH(Tbl_Namiddag[[#This Row],[Datum]]&amp;"2",Tbl_GEKA[Datum_GEKA]&amp;Tbl_GEKA[Biljart],0)),"")</f>
        <v/>
      </c>
      <c r="E333" t="str" cm="1">
        <f t="array" ref="E333">_xlfn.IFNA(INDEX(Tbl_GEKA[wedstrijd],MATCH(Tbl_Namiddag[[#This Row],[Datum]]&amp;"3",Tbl_GEKA[Datum_GEKA]&amp;Tbl_GEKA[Biljart],0)),"")</f>
        <v/>
      </c>
      <c r="F333" t="str" cm="1">
        <f t="array" ref="F333">_xlfn.IFNA(INDEX(Tbl_GEKA[wedstrijd],MATCH(Tbl_Namiddag[[#This Row],[Datum]]&amp;"4",Tbl_GEKA[Datum_GEKA]&amp;Tbl_GEKA[Biljart],0)),"")</f>
        <v/>
      </c>
      <c r="G333" t="str" cm="1">
        <f t="array" ref="G333">_xlfn.IFNA(INDEX(Tbl_GEKA[wedstrijd],MATCH(Tbl_Namiddag[[#This Row],[Datum]]&amp;"5",Tbl_GEKA[Datum_GEKA]&amp;Tbl_GEKA[Biljart],0)),"")</f>
        <v/>
      </c>
    </row>
    <row r="334" spans="1:7" x14ac:dyDescent="0.25">
      <c r="A334" s="1">
        <v>46435</v>
      </c>
      <c r="B334">
        <f>WEEKDAY(Tbl_Namiddag[[#This Row],[Datum]],11)</f>
        <v>3</v>
      </c>
      <c r="C334" t="str" cm="1">
        <f t="array" ref="C334">_xlfn.IFNA(INDEX(Tbl_GEKA[wedstrijd],MATCH(Tbl_Namiddag[[#This Row],[Datum]]&amp;"1",Tbl_GEKA[Datum_GEKA]&amp;Tbl_GEKA[Biljart],0)),"")</f>
        <v/>
      </c>
      <c r="D334" t="str" cm="1">
        <f t="array" ref="D334">_xlfn.IFNA(INDEX(Tbl_GEKA[wedstrijd],MATCH(Tbl_Namiddag[[#This Row],[Datum]]&amp;"2",Tbl_GEKA[Datum_GEKA]&amp;Tbl_GEKA[Biljart],0)),"")</f>
        <v/>
      </c>
      <c r="E334" t="str" cm="1">
        <f t="array" ref="E334">_xlfn.IFNA(INDEX(Tbl_GEKA[wedstrijd],MATCH(Tbl_Namiddag[[#This Row],[Datum]]&amp;"3",Tbl_GEKA[Datum_GEKA]&amp;Tbl_GEKA[Biljart],0)),"")</f>
        <v/>
      </c>
      <c r="F334" t="str" cm="1">
        <f t="array" ref="F334">_xlfn.IFNA(INDEX(Tbl_GEKA[wedstrijd],MATCH(Tbl_Namiddag[[#This Row],[Datum]]&amp;"4",Tbl_GEKA[Datum_GEKA]&amp;Tbl_GEKA[Biljart],0)),"")</f>
        <v/>
      </c>
      <c r="G334" t="str" cm="1">
        <f t="array" ref="G334">_xlfn.IFNA(INDEX(Tbl_GEKA[wedstrijd],MATCH(Tbl_Namiddag[[#This Row],[Datum]]&amp;"5",Tbl_GEKA[Datum_GEKA]&amp;Tbl_GEKA[Biljart],0)),"")</f>
        <v/>
      </c>
    </row>
    <row r="335" spans="1:7" x14ac:dyDescent="0.25">
      <c r="A335" s="1">
        <v>46436</v>
      </c>
      <c r="B335">
        <f>WEEKDAY(Tbl_Namiddag[[#This Row],[Datum]],11)</f>
        <v>4</v>
      </c>
      <c r="C335" t="str" cm="1">
        <f t="array" ref="C335">_xlfn.IFNA(INDEX(Tbl_GEKA[wedstrijd],MATCH(Tbl_Namiddag[[#This Row],[Datum]]&amp;"1",Tbl_GEKA[Datum_GEKA]&amp;Tbl_GEKA[Biljart],0)),"")</f>
        <v/>
      </c>
      <c r="D335" t="str" cm="1">
        <f t="array" ref="D335">_xlfn.IFNA(INDEX(Tbl_GEKA[wedstrijd],MATCH(Tbl_Namiddag[[#This Row],[Datum]]&amp;"2",Tbl_GEKA[Datum_GEKA]&amp;Tbl_GEKA[Biljart],0)),"")</f>
        <v/>
      </c>
      <c r="E335" t="str" cm="1">
        <f t="array" ref="E335">_xlfn.IFNA(INDEX(Tbl_GEKA[wedstrijd],MATCH(Tbl_Namiddag[[#This Row],[Datum]]&amp;"3",Tbl_GEKA[Datum_GEKA]&amp;Tbl_GEKA[Biljart],0)),"")</f>
        <v xml:space="preserve">G E K A  - - -&gt; </v>
      </c>
      <c r="F335" t="str" cm="1">
        <f t="array" ref="F335">_xlfn.IFNA(INDEX(Tbl_GEKA[wedstrijd],MATCH(Tbl_Namiddag[[#This Row],[Datum]]&amp;"4",Tbl_GEKA[Datum_GEKA]&amp;Tbl_GEKA[Biljart],0)),"")</f>
        <v/>
      </c>
      <c r="G335" t="str" cm="1">
        <f t="array" ref="G335">_xlfn.IFNA(INDEX(Tbl_GEKA[wedstrijd],MATCH(Tbl_Namiddag[[#This Row],[Datum]]&amp;"5",Tbl_GEKA[Datum_GEKA]&amp;Tbl_GEKA[Biljart],0)),"")</f>
        <v xml:space="preserve">G E K A  - - -&gt; </v>
      </c>
    </row>
    <row r="336" spans="1:7" x14ac:dyDescent="0.25">
      <c r="A336" s="1">
        <v>46437</v>
      </c>
      <c r="B336">
        <f>WEEKDAY(Tbl_Namiddag[[#This Row],[Datum]],11)</f>
        <v>5</v>
      </c>
      <c r="C336" t="str" cm="1">
        <f t="array" ref="C336">_xlfn.IFNA(INDEX(Tbl_GEKA[wedstrijd],MATCH(Tbl_Namiddag[[#This Row],[Datum]]&amp;"1",Tbl_GEKA[Datum_GEKA]&amp;Tbl_GEKA[Biljart],0)),"")</f>
        <v xml:space="preserve">G E K A  - - -&gt; </v>
      </c>
      <c r="D336" t="str" cm="1">
        <f t="array" ref="D336">_xlfn.IFNA(INDEX(Tbl_GEKA[wedstrijd],MATCH(Tbl_Namiddag[[#This Row],[Datum]]&amp;"2",Tbl_GEKA[Datum_GEKA]&amp;Tbl_GEKA[Biljart],0)),"")</f>
        <v xml:space="preserve">G E K A  - - -&gt; </v>
      </c>
      <c r="E336" t="str" cm="1">
        <f t="array" ref="E336">_xlfn.IFNA(INDEX(Tbl_GEKA[wedstrijd],MATCH(Tbl_Namiddag[[#This Row],[Datum]]&amp;"3",Tbl_GEKA[Datum_GEKA]&amp;Tbl_GEKA[Biljart],0)),"")</f>
        <v xml:space="preserve">Les  -  - - Privé- -&gt; </v>
      </c>
      <c r="F336" t="str" cm="1">
        <f t="array" ref="F336">_xlfn.IFNA(INDEX(Tbl_GEKA[wedstrijd],MATCH(Tbl_Namiddag[[#This Row],[Datum]]&amp;"4",Tbl_GEKA[Datum_GEKA]&amp;Tbl_GEKA[Biljart],0)),"")</f>
        <v xml:space="preserve">G E K A  - - -&gt; </v>
      </c>
      <c r="G336" t="str" cm="1">
        <f t="array" ref="G336">_xlfn.IFNA(INDEX(Tbl_GEKA[wedstrijd],MATCH(Tbl_Namiddag[[#This Row],[Datum]]&amp;"5",Tbl_GEKA[Datum_GEKA]&amp;Tbl_GEKA[Biljart],0)),"")</f>
        <v xml:space="preserve">Les  -  - - Privé- -&gt; </v>
      </c>
    </row>
    <row r="337" spans="1:7" x14ac:dyDescent="0.25">
      <c r="A337" s="1">
        <v>46438</v>
      </c>
      <c r="B337">
        <f>WEEKDAY(Tbl_Namiddag[[#This Row],[Datum]],11)</f>
        <v>6</v>
      </c>
      <c r="C337" t="str" cm="1">
        <f t="array" ref="C337">_xlfn.IFNA(INDEX(Tbl_GEKA[wedstrijd],MATCH(Tbl_Namiddag[[#This Row],[Datum]]&amp;"1",Tbl_GEKA[Datum_GEKA]&amp;Tbl_GEKA[Biljart],0)),"")</f>
        <v/>
      </c>
      <c r="D337" t="str" cm="1">
        <f t="array" ref="D337">_xlfn.IFNA(INDEX(Tbl_GEKA[wedstrijd],MATCH(Tbl_Namiddag[[#This Row],[Datum]]&amp;"2",Tbl_GEKA[Datum_GEKA]&amp;Tbl_GEKA[Biljart],0)),"")</f>
        <v/>
      </c>
      <c r="E337" t="str" cm="1">
        <f t="array" ref="E337">_xlfn.IFNA(INDEX(Tbl_GEKA[wedstrijd],MATCH(Tbl_Namiddag[[#This Row],[Datum]]&amp;"3",Tbl_GEKA[Datum_GEKA]&amp;Tbl_GEKA[Biljart],0)),"")</f>
        <v/>
      </c>
      <c r="F337" t="str" cm="1">
        <f t="array" ref="F337">_xlfn.IFNA(INDEX(Tbl_GEKA[wedstrijd],MATCH(Tbl_Namiddag[[#This Row],[Datum]]&amp;"4",Tbl_GEKA[Datum_GEKA]&amp;Tbl_GEKA[Biljart],0)),"")</f>
        <v/>
      </c>
      <c r="G337" t="str" cm="1">
        <f t="array" ref="G337">_xlfn.IFNA(INDEX(Tbl_GEKA[wedstrijd],MATCH(Tbl_Namiddag[[#This Row],[Datum]]&amp;"5",Tbl_GEKA[Datum_GEKA]&amp;Tbl_GEKA[Biljart],0)),"")</f>
        <v/>
      </c>
    </row>
    <row r="338" spans="1:7" x14ac:dyDescent="0.25">
      <c r="A338" s="1">
        <v>46439</v>
      </c>
      <c r="B338">
        <f>WEEKDAY(Tbl_Namiddag[[#This Row],[Datum]],11)</f>
        <v>7</v>
      </c>
      <c r="C338" t="str" cm="1">
        <f t="array" ref="C338">_xlfn.IFNA(INDEX(Tbl_GEKA[wedstrijd],MATCH(Tbl_Namiddag[[#This Row],[Datum]]&amp;"1",Tbl_GEKA[Datum_GEKA]&amp;Tbl_GEKA[Biljart],0)),"")</f>
        <v/>
      </c>
      <c r="D338" t="str" cm="1">
        <f t="array" ref="D338">_xlfn.IFNA(INDEX(Tbl_GEKA[wedstrijd],MATCH(Tbl_Namiddag[[#This Row],[Datum]]&amp;"2",Tbl_GEKA[Datum_GEKA]&amp;Tbl_GEKA[Biljart],0)),"")</f>
        <v/>
      </c>
      <c r="E338" t="str" cm="1">
        <f t="array" ref="E338">_xlfn.IFNA(INDEX(Tbl_GEKA[wedstrijd],MATCH(Tbl_Namiddag[[#This Row],[Datum]]&amp;"3",Tbl_GEKA[Datum_GEKA]&amp;Tbl_GEKA[Biljart],0)),"")</f>
        <v/>
      </c>
      <c r="F338" t="str" cm="1">
        <f t="array" ref="F338">_xlfn.IFNA(INDEX(Tbl_GEKA[wedstrijd],MATCH(Tbl_Namiddag[[#This Row],[Datum]]&amp;"4",Tbl_GEKA[Datum_GEKA]&amp;Tbl_GEKA[Biljart],0)),"")</f>
        <v/>
      </c>
      <c r="G338" t="str" cm="1">
        <f t="array" ref="G338">_xlfn.IFNA(INDEX(Tbl_GEKA[wedstrijd],MATCH(Tbl_Namiddag[[#This Row],[Datum]]&amp;"5",Tbl_GEKA[Datum_GEKA]&amp;Tbl_GEKA[Biljart],0)),"")</f>
        <v/>
      </c>
    </row>
    <row r="339" spans="1:7" x14ac:dyDescent="0.25">
      <c r="A339" s="1">
        <v>46440</v>
      </c>
      <c r="B339">
        <f>WEEKDAY(Tbl_Namiddag[[#This Row],[Datum]],11)</f>
        <v>1</v>
      </c>
      <c r="C339" t="str" cm="1">
        <f t="array" ref="C339">_xlfn.IFNA(INDEX(Tbl_GEKA[wedstrijd],MATCH(Tbl_Namiddag[[#This Row],[Datum]]&amp;"1",Tbl_GEKA[Datum_GEKA]&amp;Tbl_GEKA[Biljart],0)),"")</f>
        <v/>
      </c>
      <c r="D339" t="str" cm="1">
        <f t="array" ref="D339">_xlfn.IFNA(INDEX(Tbl_GEKA[wedstrijd],MATCH(Tbl_Namiddag[[#This Row],[Datum]]&amp;"2",Tbl_GEKA[Datum_GEKA]&amp;Tbl_GEKA[Biljart],0)),"")</f>
        <v/>
      </c>
      <c r="E339" t="str" cm="1">
        <f t="array" ref="E339">_xlfn.IFNA(INDEX(Tbl_GEKA[wedstrijd],MATCH(Tbl_Namiddag[[#This Row],[Datum]]&amp;"3",Tbl_GEKA[Datum_GEKA]&amp;Tbl_GEKA[Biljart],0)),"")</f>
        <v/>
      </c>
      <c r="F339" t="str" cm="1">
        <f t="array" ref="F339">_xlfn.IFNA(INDEX(Tbl_GEKA[wedstrijd],MATCH(Tbl_Namiddag[[#This Row],[Datum]]&amp;"4",Tbl_GEKA[Datum_GEKA]&amp;Tbl_GEKA[Biljart],0)),"")</f>
        <v/>
      </c>
      <c r="G339" t="str" cm="1">
        <f t="array" ref="G339">_xlfn.IFNA(INDEX(Tbl_GEKA[wedstrijd],MATCH(Tbl_Namiddag[[#This Row],[Datum]]&amp;"5",Tbl_GEKA[Datum_GEKA]&amp;Tbl_GEKA[Biljart],0)),"")</f>
        <v/>
      </c>
    </row>
    <row r="340" spans="1:7" x14ac:dyDescent="0.25">
      <c r="A340" s="1">
        <v>46441</v>
      </c>
      <c r="B340">
        <f>WEEKDAY(Tbl_Namiddag[[#This Row],[Datum]],11)</f>
        <v>2</v>
      </c>
      <c r="C340" t="str" cm="1">
        <f t="array" ref="C340">_xlfn.IFNA(INDEX(Tbl_GEKA[wedstrijd],MATCH(Tbl_Namiddag[[#This Row],[Datum]]&amp;"1",Tbl_GEKA[Datum_GEKA]&amp;Tbl_GEKA[Biljart],0)),"")</f>
        <v>Wildert 2 - Rooie Bal 2- -&gt; GSE</v>
      </c>
      <c r="D340" t="str" cm="1">
        <f t="array" ref="D340">_xlfn.IFNA(INDEX(Tbl_GEKA[wedstrijd],MATCH(Tbl_Namiddag[[#This Row],[Datum]]&amp;"2",Tbl_GEKA[Datum_GEKA]&amp;Tbl_GEKA[Biljart],0)),"")</f>
        <v>Wildert 2 - Rooie Bal 2- -&gt; GSE</v>
      </c>
      <c r="E340" t="str" cm="1">
        <f t="array" ref="E340">_xlfn.IFNA(INDEX(Tbl_GEKA[wedstrijd],MATCH(Tbl_Namiddag[[#This Row],[Datum]]&amp;"3",Tbl_GEKA[Datum_GEKA]&amp;Tbl_GEKA[Biljart],0)),"")</f>
        <v/>
      </c>
      <c r="F340" t="str" cm="1">
        <f t="array" ref="F340">_xlfn.IFNA(INDEX(Tbl_GEKA[wedstrijd],MATCH(Tbl_Namiddag[[#This Row],[Datum]]&amp;"4",Tbl_GEKA[Datum_GEKA]&amp;Tbl_GEKA[Biljart],0)),"")</f>
        <v/>
      </c>
      <c r="G340" t="str" cm="1">
        <f t="array" ref="G340">_xlfn.IFNA(INDEX(Tbl_GEKA[wedstrijd],MATCH(Tbl_Namiddag[[#This Row],[Datum]]&amp;"5",Tbl_GEKA[Datum_GEKA]&amp;Tbl_GEKA[Biljart],0)),"")</f>
        <v/>
      </c>
    </row>
    <row r="341" spans="1:7" x14ac:dyDescent="0.25">
      <c r="A341" s="1">
        <v>46442</v>
      </c>
      <c r="B341">
        <f>WEEKDAY(Tbl_Namiddag[[#This Row],[Datum]],11)</f>
        <v>3</v>
      </c>
      <c r="C341" t="str" cm="1">
        <f t="array" ref="C341">_xlfn.IFNA(INDEX(Tbl_GEKA[wedstrijd],MATCH(Tbl_Namiddag[[#This Row],[Datum]]&amp;"1",Tbl_GEKA[Datum_GEKA]&amp;Tbl_GEKA[Biljart],0)),"")</f>
        <v/>
      </c>
      <c r="D341" t="str" cm="1">
        <f t="array" ref="D341">_xlfn.IFNA(INDEX(Tbl_GEKA[wedstrijd],MATCH(Tbl_Namiddag[[#This Row],[Datum]]&amp;"2",Tbl_GEKA[Datum_GEKA]&amp;Tbl_GEKA[Biljart],0)),"")</f>
        <v/>
      </c>
      <c r="E341" t="str" cm="1">
        <f t="array" ref="E341">_xlfn.IFNA(INDEX(Tbl_GEKA[wedstrijd],MATCH(Tbl_Namiddag[[#This Row],[Datum]]&amp;"3",Tbl_GEKA[Datum_GEKA]&amp;Tbl_GEKA[Biljart],0)),"")</f>
        <v/>
      </c>
      <c r="F341" t="str" cm="1">
        <f t="array" ref="F341">_xlfn.IFNA(INDEX(Tbl_GEKA[wedstrijd],MATCH(Tbl_Namiddag[[#This Row],[Datum]]&amp;"4",Tbl_GEKA[Datum_GEKA]&amp;Tbl_GEKA[Biljart],0)),"")</f>
        <v/>
      </c>
      <c r="G341" t="str" cm="1">
        <f t="array" ref="G341">_xlfn.IFNA(INDEX(Tbl_GEKA[wedstrijd],MATCH(Tbl_Namiddag[[#This Row],[Datum]]&amp;"5",Tbl_GEKA[Datum_GEKA]&amp;Tbl_GEKA[Biljart],0)),"")</f>
        <v/>
      </c>
    </row>
    <row r="342" spans="1:7" x14ac:dyDescent="0.25">
      <c r="A342" s="1">
        <v>46443</v>
      </c>
      <c r="B342">
        <f>WEEKDAY(Tbl_Namiddag[[#This Row],[Datum]],11)</f>
        <v>4</v>
      </c>
      <c r="C342" t="str" cm="1">
        <f t="array" ref="C342">_xlfn.IFNA(INDEX(Tbl_GEKA[wedstrijd],MATCH(Tbl_Namiddag[[#This Row],[Datum]]&amp;"1",Tbl_GEKA[Datum_GEKA]&amp;Tbl_GEKA[Biljart],0)),"")</f>
        <v/>
      </c>
      <c r="D342" t="str" cm="1">
        <f t="array" ref="D342">_xlfn.IFNA(INDEX(Tbl_GEKA[wedstrijd],MATCH(Tbl_Namiddag[[#This Row],[Datum]]&amp;"2",Tbl_GEKA[Datum_GEKA]&amp;Tbl_GEKA[Biljart],0)),"")</f>
        <v/>
      </c>
      <c r="E342" t="str" cm="1">
        <f t="array" ref="E342">_xlfn.IFNA(INDEX(Tbl_GEKA[wedstrijd],MATCH(Tbl_Namiddag[[#This Row],[Datum]]&amp;"3",Tbl_GEKA[Datum_GEKA]&amp;Tbl_GEKA[Biljart],0)),"")</f>
        <v/>
      </c>
      <c r="F342" t="str" cm="1">
        <f t="array" ref="F342">_xlfn.IFNA(INDEX(Tbl_GEKA[wedstrijd],MATCH(Tbl_Namiddag[[#This Row],[Datum]]&amp;"4",Tbl_GEKA[Datum_GEKA]&amp;Tbl_GEKA[Biljart],0)),"")</f>
        <v xml:space="preserve">G E K A  - - -&gt; </v>
      </c>
      <c r="G342" t="str" cm="1">
        <f t="array" ref="G342">_xlfn.IFNA(INDEX(Tbl_GEKA[wedstrijd],MATCH(Tbl_Namiddag[[#This Row],[Datum]]&amp;"5",Tbl_GEKA[Datum_GEKA]&amp;Tbl_GEKA[Biljart],0)),"")</f>
        <v xml:space="preserve">G E K A  - - -&gt; </v>
      </c>
    </row>
    <row r="343" spans="1:7" x14ac:dyDescent="0.25">
      <c r="A343" s="1">
        <v>46444</v>
      </c>
      <c r="B343">
        <f>WEEKDAY(Tbl_Namiddag[[#This Row],[Datum]],11)</f>
        <v>5</v>
      </c>
      <c r="C343" t="str" cm="1">
        <f t="array" ref="C343">_xlfn.IFNA(INDEX(Tbl_GEKA[wedstrijd],MATCH(Tbl_Namiddag[[#This Row],[Datum]]&amp;"1",Tbl_GEKA[Datum_GEKA]&amp;Tbl_GEKA[Biljart],0)),"")</f>
        <v xml:space="preserve">G E K A  - - -&gt; </v>
      </c>
      <c r="D343" t="str" cm="1">
        <f t="array" ref="D343">_xlfn.IFNA(INDEX(Tbl_GEKA[wedstrijd],MATCH(Tbl_Namiddag[[#This Row],[Datum]]&amp;"2",Tbl_GEKA[Datum_GEKA]&amp;Tbl_GEKA[Biljart],0)),"")</f>
        <v xml:space="preserve">G E K A  - - -&gt; </v>
      </c>
      <c r="E343" t="str" cm="1">
        <f t="array" ref="E343">_xlfn.IFNA(INDEX(Tbl_GEKA[wedstrijd],MATCH(Tbl_Namiddag[[#This Row],[Datum]]&amp;"3",Tbl_GEKA[Datum_GEKA]&amp;Tbl_GEKA[Biljart],0)),"")</f>
        <v/>
      </c>
      <c r="F343" t="str" cm="1">
        <f t="array" ref="F343">_xlfn.IFNA(INDEX(Tbl_GEKA[wedstrijd],MATCH(Tbl_Namiddag[[#This Row],[Datum]]&amp;"4",Tbl_GEKA[Datum_GEKA]&amp;Tbl_GEKA[Biljart],0)),"")</f>
        <v/>
      </c>
      <c r="G343" t="str" cm="1">
        <f t="array" ref="G343">_xlfn.IFNA(INDEX(Tbl_GEKA[wedstrijd],MATCH(Tbl_Namiddag[[#This Row],[Datum]]&amp;"5",Tbl_GEKA[Datum_GEKA]&amp;Tbl_GEKA[Biljart],0)),"")</f>
        <v/>
      </c>
    </row>
    <row r="344" spans="1:7" x14ac:dyDescent="0.25">
      <c r="A344" s="1">
        <v>46445</v>
      </c>
      <c r="B344">
        <f>WEEKDAY(Tbl_Namiddag[[#This Row],[Datum]],11)</f>
        <v>6</v>
      </c>
      <c r="C344" t="str" cm="1">
        <f t="array" ref="C344">_xlfn.IFNA(INDEX(Tbl_GEKA[wedstrijd],MATCH(Tbl_Namiddag[[#This Row],[Datum]]&amp;"1",Tbl_GEKA[Datum_GEKA]&amp;Tbl_GEKA[Biljart],0)),"")</f>
        <v/>
      </c>
      <c r="D344" t="str" cm="1">
        <f t="array" ref="D344">_xlfn.IFNA(INDEX(Tbl_GEKA[wedstrijd],MATCH(Tbl_Namiddag[[#This Row],[Datum]]&amp;"2",Tbl_GEKA[Datum_GEKA]&amp;Tbl_GEKA[Biljart],0)),"")</f>
        <v/>
      </c>
      <c r="E344" t="str" cm="1">
        <f t="array" ref="E344">_xlfn.IFNA(INDEX(Tbl_GEKA[wedstrijd],MATCH(Tbl_Namiddag[[#This Row],[Datum]]&amp;"3",Tbl_GEKA[Datum_GEKA]&amp;Tbl_GEKA[Biljart],0)),"")</f>
        <v/>
      </c>
      <c r="F344" t="str" cm="1">
        <f t="array" ref="F344">_xlfn.IFNA(INDEX(Tbl_GEKA[wedstrijd],MATCH(Tbl_Namiddag[[#This Row],[Datum]]&amp;"4",Tbl_GEKA[Datum_GEKA]&amp;Tbl_GEKA[Biljart],0)),"")</f>
        <v/>
      </c>
      <c r="G344" t="str" cm="1">
        <f t="array" ref="G344">_xlfn.IFNA(INDEX(Tbl_GEKA[wedstrijd],MATCH(Tbl_Namiddag[[#This Row],[Datum]]&amp;"5",Tbl_GEKA[Datum_GEKA]&amp;Tbl_GEKA[Biljart],0)),"")</f>
        <v/>
      </c>
    </row>
    <row r="345" spans="1:7" x14ac:dyDescent="0.25">
      <c r="A345" s="1">
        <v>46446</v>
      </c>
      <c r="B345">
        <f>WEEKDAY(Tbl_Namiddag[[#This Row],[Datum]],11)</f>
        <v>7</v>
      </c>
      <c r="C345" t="str" cm="1">
        <f t="array" ref="C345">_xlfn.IFNA(INDEX(Tbl_GEKA[wedstrijd],MATCH(Tbl_Namiddag[[#This Row],[Datum]]&amp;"1",Tbl_GEKA[Datum_GEKA]&amp;Tbl_GEKA[Biljart],0)),"")</f>
        <v/>
      </c>
      <c r="D345" t="str" cm="1">
        <f t="array" ref="D345">_xlfn.IFNA(INDEX(Tbl_GEKA[wedstrijd],MATCH(Tbl_Namiddag[[#This Row],[Datum]]&amp;"2",Tbl_GEKA[Datum_GEKA]&amp;Tbl_GEKA[Biljart],0)),"")</f>
        <v/>
      </c>
      <c r="E345" t="str" cm="1">
        <f t="array" ref="E345">_xlfn.IFNA(INDEX(Tbl_GEKA[wedstrijd],MATCH(Tbl_Namiddag[[#This Row],[Datum]]&amp;"3",Tbl_GEKA[Datum_GEKA]&amp;Tbl_GEKA[Biljart],0)),"")</f>
        <v/>
      </c>
      <c r="F345" t="str" cm="1">
        <f t="array" ref="F345">_xlfn.IFNA(INDEX(Tbl_GEKA[wedstrijd],MATCH(Tbl_Namiddag[[#This Row],[Datum]]&amp;"4",Tbl_GEKA[Datum_GEKA]&amp;Tbl_GEKA[Biljart],0)),"")</f>
        <v/>
      </c>
      <c r="G345" t="str" cm="1">
        <f t="array" ref="G345">_xlfn.IFNA(INDEX(Tbl_GEKA[wedstrijd],MATCH(Tbl_Namiddag[[#This Row],[Datum]]&amp;"5",Tbl_GEKA[Datum_GEKA]&amp;Tbl_GEKA[Biljart],0)),"")</f>
        <v/>
      </c>
    </row>
    <row r="346" spans="1:7" x14ac:dyDescent="0.25">
      <c r="A346" s="1">
        <v>46447</v>
      </c>
      <c r="B346">
        <f>WEEKDAY(Tbl_Namiddag[[#This Row],[Datum]],11)</f>
        <v>1</v>
      </c>
      <c r="C346" t="str" cm="1">
        <f t="array" ref="C346">_xlfn.IFNA(INDEX(Tbl_GEKA[wedstrijd],MATCH(Tbl_Namiddag[[#This Row],[Datum]]&amp;"1",Tbl_GEKA[Datum_GEKA]&amp;Tbl_GEKA[Biljart],0)),"")</f>
        <v/>
      </c>
      <c r="D346" t="str" cm="1">
        <f t="array" ref="D346">_xlfn.IFNA(INDEX(Tbl_GEKA[wedstrijd],MATCH(Tbl_Namiddag[[#This Row],[Datum]]&amp;"2",Tbl_GEKA[Datum_GEKA]&amp;Tbl_GEKA[Biljart],0)),"")</f>
        <v/>
      </c>
      <c r="E346" t="str" cm="1">
        <f t="array" ref="E346">_xlfn.IFNA(INDEX(Tbl_GEKA[wedstrijd],MATCH(Tbl_Namiddag[[#This Row],[Datum]]&amp;"3",Tbl_GEKA[Datum_GEKA]&amp;Tbl_GEKA[Biljart],0)),"")</f>
        <v/>
      </c>
      <c r="F346" t="str" cm="1">
        <f t="array" ref="F346">_xlfn.IFNA(INDEX(Tbl_GEKA[wedstrijd],MATCH(Tbl_Namiddag[[#This Row],[Datum]]&amp;"4",Tbl_GEKA[Datum_GEKA]&amp;Tbl_GEKA[Biljart],0)),"")</f>
        <v/>
      </c>
      <c r="G346" t="str" cm="1">
        <f t="array" ref="G346">_xlfn.IFNA(INDEX(Tbl_GEKA[wedstrijd],MATCH(Tbl_Namiddag[[#This Row],[Datum]]&amp;"5",Tbl_GEKA[Datum_GEKA]&amp;Tbl_GEKA[Biljart],0)),"")</f>
        <v/>
      </c>
    </row>
    <row r="347" spans="1:7" x14ac:dyDescent="0.25">
      <c r="A347" s="1">
        <v>46448</v>
      </c>
      <c r="B347">
        <f>WEEKDAY(Tbl_Namiddag[[#This Row],[Datum]],11)</f>
        <v>2</v>
      </c>
      <c r="C347" t="str" cm="1">
        <f t="array" ref="C347">_xlfn.IFNA(INDEX(Tbl_GEKA[wedstrijd],MATCH(Tbl_Namiddag[[#This Row],[Datum]]&amp;"1",Tbl_GEKA[Datum_GEKA]&amp;Tbl_GEKA[Biljart],0)),"")</f>
        <v>Wildert 2 - Wildert 1- -&gt; B/N</v>
      </c>
      <c r="D347" t="str" cm="1">
        <f t="array" ref="D347">_xlfn.IFNA(INDEX(Tbl_GEKA[wedstrijd],MATCH(Tbl_Namiddag[[#This Row],[Datum]]&amp;"2",Tbl_GEKA[Datum_GEKA]&amp;Tbl_GEKA[Biljart],0)),"")</f>
        <v>Wildert 2 - Wildert 1- -&gt; B/N</v>
      </c>
      <c r="E347" t="str" cm="1">
        <f t="array" ref="E347">_xlfn.IFNA(INDEX(Tbl_GEKA[wedstrijd],MATCH(Tbl_Namiddag[[#This Row],[Datum]]&amp;"3",Tbl_GEKA[Datum_GEKA]&amp;Tbl_GEKA[Biljart],0)),"")</f>
        <v xml:space="preserve">G E K A  - - -&gt; </v>
      </c>
      <c r="F347" t="str" cm="1">
        <f t="array" ref="F347">_xlfn.IFNA(INDEX(Tbl_GEKA[wedstrijd],MATCH(Tbl_Namiddag[[#This Row],[Datum]]&amp;"4",Tbl_GEKA[Datum_GEKA]&amp;Tbl_GEKA[Biljart],0)),"")</f>
        <v/>
      </c>
      <c r="G347" t="str" cm="1">
        <f t="array" ref="G347">_xlfn.IFNA(INDEX(Tbl_GEKA[wedstrijd],MATCH(Tbl_Namiddag[[#This Row],[Datum]]&amp;"5",Tbl_GEKA[Datum_GEKA]&amp;Tbl_GEKA[Biljart],0)),"")</f>
        <v/>
      </c>
    </row>
    <row r="348" spans="1:7" x14ac:dyDescent="0.25">
      <c r="A348" s="1">
        <v>46449</v>
      </c>
      <c r="B348">
        <f>WEEKDAY(Tbl_Namiddag[[#This Row],[Datum]],11)</f>
        <v>3</v>
      </c>
      <c r="C348" t="str" cm="1">
        <f t="array" ref="C348">_xlfn.IFNA(INDEX(Tbl_GEKA[wedstrijd],MATCH(Tbl_Namiddag[[#This Row],[Datum]]&amp;"1",Tbl_GEKA[Datum_GEKA]&amp;Tbl_GEKA[Biljart],0)),"")</f>
        <v/>
      </c>
      <c r="D348" t="str" cm="1">
        <f t="array" ref="D348">_xlfn.IFNA(INDEX(Tbl_GEKA[wedstrijd],MATCH(Tbl_Namiddag[[#This Row],[Datum]]&amp;"2",Tbl_GEKA[Datum_GEKA]&amp;Tbl_GEKA[Biljart],0)),"")</f>
        <v/>
      </c>
      <c r="E348" t="str" cm="1">
        <f t="array" ref="E348">_xlfn.IFNA(INDEX(Tbl_GEKA[wedstrijd],MATCH(Tbl_Namiddag[[#This Row],[Datum]]&amp;"3",Tbl_GEKA[Datum_GEKA]&amp;Tbl_GEKA[Biljart],0)),"")</f>
        <v/>
      </c>
      <c r="F348" t="str" cm="1">
        <f t="array" ref="F348">_xlfn.IFNA(INDEX(Tbl_GEKA[wedstrijd],MATCH(Tbl_Namiddag[[#This Row],[Datum]]&amp;"4",Tbl_GEKA[Datum_GEKA]&amp;Tbl_GEKA[Biljart],0)),"")</f>
        <v/>
      </c>
      <c r="G348" t="str" cm="1">
        <f t="array" ref="G348">_xlfn.IFNA(INDEX(Tbl_GEKA[wedstrijd],MATCH(Tbl_Namiddag[[#This Row],[Datum]]&amp;"5",Tbl_GEKA[Datum_GEKA]&amp;Tbl_GEKA[Biljart],0)),"")</f>
        <v/>
      </c>
    </row>
    <row r="349" spans="1:7" x14ac:dyDescent="0.25">
      <c r="A349" s="1">
        <v>46450</v>
      </c>
      <c r="B349">
        <f>WEEKDAY(Tbl_Namiddag[[#This Row],[Datum]],11)</f>
        <v>4</v>
      </c>
      <c r="C349" t="str" cm="1">
        <f t="array" ref="C349">_xlfn.IFNA(INDEX(Tbl_GEKA[wedstrijd],MATCH(Tbl_Namiddag[[#This Row],[Datum]]&amp;"1",Tbl_GEKA[Datum_GEKA]&amp;Tbl_GEKA[Biljart],0)),"")</f>
        <v/>
      </c>
      <c r="D349" t="str" cm="1">
        <f t="array" ref="D349">_xlfn.IFNA(INDEX(Tbl_GEKA[wedstrijd],MATCH(Tbl_Namiddag[[#This Row],[Datum]]&amp;"2",Tbl_GEKA[Datum_GEKA]&amp;Tbl_GEKA[Biljart],0)),"")</f>
        <v xml:space="preserve">G E K A  - - -&gt; </v>
      </c>
      <c r="E349" t="str" cm="1">
        <f t="array" ref="E349">_xlfn.IFNA(INDEX(Tbl_GEKA[wedstrijd],MATCH(Tbl_Namiddag[[#This Row],[Datum]]&amp;"3",Tbl_GEKA[Datum_GEKA]&amp;Tbl_GEKA[Biljart],0)),"")</f>
        <v xml:space="preserve">G E K A  - - -&gt; </v>
      </c>
      <c r="F349" t="str" cm="1">
        <f t="array" ref="F349">_xlfn.IFNA(INDEX(Tbl_GEKA[wedstrijd],MATCH(Tbl_Namiddag[[#This Row],[Datum]]&amp;"4",Tbl_GEKA[Datum_GEKA]&amp;Tbl_GEKA[Biljart],0)),"")</f>
        <v xml:space="preserve">G E K A  - - -&gt; </v>
      </c>
      <c r="G349" t="str" cm="1">
        <f t="array" ref="G349">_xlfn.IFNA(INDEX(Tbl_GEKA[wedstrijd],MATCH(Tbl_Namiddag[[#This Row],[Datum]]&amp;"5",Tbl_GEKA[Datum_GEKA]&amp;Tbl_GEKA[Biljart],0)),"")</f>
        <v xml:space="preserve">G E K A  - - -&gt; </v>
      </c>
    </row>
    <row r="350" spans="1:7" x14ac:dyDescent="0.25">
      <c r="A350" s="1">
        <v>46451</v>
      </c>
      <c r="B350">
        <f>WEEKDAY(Tbl_Namiddag[[#This Row],[Datum]],11)</f>
        <v>5</v>
      </c>
      <c r="C350" t="str" cm="1">
        <f t="array" ref="C350">_xlfn.IFNA(INDEX(Tbl_GEKA[wedstrijd],MATCH(Tbl_Namiddag[[#This Row],[Datum]]&amp;"1",Tbl_GEKA[Datum_GEKA]&amp;Tbl_GEKA[Biljart],0)),"")</f>
        <v/>
      </c>
      <c r="D350" t="str" cm="1">
        <f t="array" ref="D350">_xlfn.IFNA(INDEX(Tbl_GEKA[wedstrijd],MATCH(Tbl_Namiddag[[#This Row],[Datum]]&amp;"2",Tbl_GEKA[Datum_GEKA]&amp;Tbl_GEKA[Biljart],0)),"")</f>
        <v/>
      </c>
      <c r="E350" t="str" cm="1">
        <f t="array" ref="E350">_xlfn.IFNA(INDEX(Tbl_GEKA[wedstrijd],MATCH(Tbl_Namiddag[[#This Row],[Datum]]&amp;"3",Tbl_GEKA[Datum_GEKA]&amp;Tbl_GEKA[Biljart],0)),"")</f>
        <v xml:space="preserve">Les  -  - - Privé- -&gt; </v>
      </c>
      <c r="F350" t="str" cm="1">
        <f t="array" ref="F350">_xlfn.IFNA(INDEX(Tbl_GEKA[wedstrijd],MATCH(Tbl_Namiddag[[#This Row],[Datum]]&amp;"4",Tbl_GEKA[Datum_GEKA]&amp;Tbl_GEKA[Biljart],0)),"")</f>
        <v xml:space="preserve">Les  -  - - Privé- -&gt; </v>
      </c>
      <c r="G350" t="str" cm="1">
        <f t="array" ref="G350">_xlfn.IFNA(INDEX(Tbl_GEKA[wedstrijd],MATCH(Tbl_Namiddag[[#This Row],[Datum]]&amp;"5",Tbl_GEKA[Datum_GEKA]&amp;Tbl_GEKA[Biljart],0)),"")</f>
        <v xml:space="preserve">Les  -  - - Privé- -&gt; </v>
      </c>
    </row>
    <row r="351" spans="1:7" x14ac:dyDescent="0.25">
      <c r="A351" s="1">
        <v>46452</v>
      </c>
      <c r="B351">
        <f>WEEKDAY(Tbl_Namiddag[[#This Row],[Datum]],11)</f>
        <v>6</v>
      </c>
      <c r="C351" t="str" cm="1">
        <f t="array" ref="C351">_xlfn.IFNA(INDEX(Tbl_GEKA[wedstrijd],MATCH(Tbl_Namiddag[[#This Row],[Datum]]&amp;"1",Tbl_GEKA[Datum_GEKA]&amp;Tbl_GEKA[Biljart],0)),"")</f>
        <v/>
      </c>
      <c r="D351" t="str" cm="1">
        <f t="array" ref="D351">_xlfn.IFNA(INDEX(Tbl_GEKA[wedstrijd],MATCH(Tbl_Namiddag[[#This Row],[Datum]]&amp;"2",Tbl_GEKA[Datum_GEKA]&amp;Tbl_GEKA[Biljart],0)),"")</f>
        <v/>
      </c>
      <c r="E351" t="str" cm="1">
        <f t="array" ref="E351">_xlfn.IFNA(INDEX(Tbl_GEKA[wedstrijd],MATCH(Tbl_Namiddag[[#This Row],[Datum]]&amp;"3",Tbl_GEKA[Datum_GEKA]&amp;Tbl_GEKA[Biljart],0)),"")</f>
        <v/>
      </c>
      <c r="F351" t="str" cm="1">
        <f t="array" ref="F351">_xlfn.IFNA(INDEX(Tbl_GEKA[wedstrijd],MATCH(Tbl_Namiddag[[#This Row],[Datum]]&amp;"4",Tbl_GEKA[Datum_GEKA]&amp;Tbl_GEKA[Biljart],0)),"")</f>
        <v/>
      </c>
      <c r="G351" t="str" cm="1">
        <f t="array" ref="G351">_xlfn.IFNA(INDEX(Tbl_GEKA[wedstrijd],MATCH(Tbl_Namiddag[[#This Row],[Datum]]&amp;"5",Tbl_GEKA[Datum_GEKA]&amp;Tbl_GEKA[Biljart],0)),"")</f>
        <v/>
      </c>
    </row>
    <row r="352" spans="1:7" x14ac:dyDescent="0.25">
      <c r="A352" s="1">
        <v>46453</v>
      </c>
      <c r="B352">
        <f>WEEKDAY(Tbl_Namiddag[[#This Row],[Datum]],11)</f>
        <v>7</v>
      </c>
      <c r="C352" t="str" cm="1">
        <f t="array" ref="C352">_xlfn.IFNA(INDEX(Tbl_GEKA[wedstrijd],MATCH(Tbl_Namiddag[[#This Row],[Datum]]&amp;"1",Tbl_GEKA[Datum_GEKA]&amp;Tbl_GEKA[Biljart],0)),"")</f>
        <v/>
      </c>
      <c r="D352" t="str" cm="1">
        <f t="array" ref="D352">_xlfn.IFNA(INDEX(Tbl_GEKA[wedstrijd],MATCH(Tbl_Namiddag[[#This Row],[Datum]]&amp;"2",Tbl_GEKA[Datum_GEKA]&amp;Tbl_GEKA[Biljart],0)),"")</f>
        <v/>
      </c>
      <c r="E352" t="str" cm="1">
        <f t="array" ref="E352">_xlfn.IFNA(INDEX(Tbl_GEKA[wedstrijd],MATCH(Tbl_Namiddag[[#This Row],[Datum]]&amp;"3",Tbl_GEKA[Datum_GEKA]&amp;Tbl_GEKA[Biljart],0)),"")</f>
        <v/>
      </c>
      <c r="F352" t="str" cm="1">
        <f t="array" ref="F352">_xlfn.IFNA(INDEX(Tbl_GEKA[wedstrijd],MATCH(Tbl_Namiddag[[#This Row],[Datum]]&amp;"4",Tbl_GEKA[Datum_GEKA]&amp;Tbl_GEKA[Biljart],0)),"")</f>
        <v/>
      </c>
      <c r="G352" t="str" cm="1">
        <f t="array" ref="G352">_xlfn.IFNA(INDEX(Tbl_GEKA[wedstrijd],MATCH(Tbl_Namiddag[[#This Row],[Datum]]&amp;"5",Tbl_GEKA[Datum_GEKA]&amp;Tbl_GEKA[Biljart],0)),"")</f>
        <v/>
      </c>
    </row>
    <row r="353" spans="1:7" x14ac:dyDescent="0.25">
      <c r="A353" s="1">
        <v>46454</v>
      </c>
      <c r="B353">
        <f>WEEKDAY(Tbl_Namiddag[[#This Row],[Datum]],11)</f>
        <v>1</v>
      </c>
      <c r="C353" t="str" cm="1">
        <f t="array" ref="C353">_xlfn.IFNA(INDEX(Tbl_GEKA[wedstrijd],MATCH(Tbl_Namiddag[[#This Row],[Datum]]&amp;"1",Tbl_GEKA[Datum_GEKA]&amp;Tbl_GEKA[Biljart],0)),"")</f>
        <v/>
      </c>
      <c r="D353" t="str" cm="1">
        <f t="array" ref="D353">_xlfn.IFNA(INDEX(Tbl_GEKA[wedstrijd],MATCH(Tbl_Namiddag[[#This Row],[Datum]]&amp;"2",Tbl_GEKA[Datum_GEKA]&amp;Tbl_GEKA[Biljart],0)),"")</f>
        <v/>
      </c>
      <c r="E353" t="str" cm="1">
        <f t="array" ref="E353">_xlfn.IFNA(INDEX(Tbl_GEKA[wedstrijd],MATCH(Tbl_Namiddag[[#This Row],[Datum]]&amp;"3",Tbl_GEKA[Datum_GEKA]&amp;Tbl_GEKA[Biljart],0)),"")</f>
        <v/>
      </c>
      <c r="F353" t="str" cm="1">
        <f t="array" ref="F353">_xlfn.IFNA(INDEX(Tbl_GEKA[wedstrijd],MATCH(Tbl_Namiddag[[#This Row],[Datum]]&amp;"4",Tbl_GEKA[Datum_GEKA]&amp;Tbl_GEKA[Biljart],0)),"")</f>
        <v/>
      </c>
      <c r="G353" t="str" cm="1">
        <f t="array" ref="G353">_xlfn.IFNA(INDEX(Tbl_GEKA[wedstrijd],MATCH(Tbl_Namiddag[[#This Row],[Datum]]&amp;"5",Tbl_GEKA[Datum_GEKA]&amp;Tbl_GEKA[Biljart],0)),"")</f>
        <v/>
      </c>
    </row>
    <row r="354" spans="1:7" x14ac:dyDescent="0.25">
      <c r="A354" s="1">
        <v>46455</v>
      </c>
      <c r="B354">
        <f>WEEKDAY(Tbl_Namiddag[[#This Row],[Datum]],11)</f>
        <v>2</v>
      </c>
      <c r="C354" t="str" cm="1">
        <f t="array" ref="C354">_xlfn.IFNA(INDEX(Tbl_GEKA[wedstrijd],MATCH(Tbl_Namiddag[[#This Row],[Datum]]&amp;"1",Tbl_GEKA[Datum_GEKA]&amp;Tbl_GEKA[Biljart],0)),"")</f>
        <v xml:space="preserve">G E K A  - - -&gt; </v>
      </c>
      <c r="D354" t="str" cm="1">
        <f t="array" ref="D354">_xlfn.IFNA(INDEX(Tbl_GEKA[wedstrijd],MATCH(Tbl_Namiddag[[#This Row],[Datum]]&amp;"2",Tbl_GEKA[Datum_GEKA]&amp;Tbl_GEKA[Biljart],0)),"")</f>
        <v/>
      </c>
      <c r="E354" t="str" cm="1">
        <f t="array" ref="E354">_xlfn.IFNA(INDEX(Tbl_GEKA[wedstrijd],MATCH(Tbl_Namiddag[[#This Row],[Datum]]&amp;"3",Tbl_GEKA[Datum_GEKA]&amp;Tbl_GEKA[Biljart],0)),"")</f>
        <v/>
      </c>
      <c r="F354" t="str" cm="1">
        <f t="array" ref="F354">_xlfn.IFNA(INDEX(Tbl_GEKA[wedstrijd],MATCH(Tbl_Namiddag[[#This Row],[Datum]]&amp;"4",Tbl_GEKA[Datum_GEKA]&amp;Tbl_GEKA[Biljart],0)),"")</f>
        <v/>
      </c>
      <c r="G354" t="str" cm="1">
        <f t="array" ref="G354">_xlfn.IFNA(INDEX(Tbl_GEKA[wedstrijd],MATCH(Tbl_Namiddag[[#This Row],[Datum]]&amp;"5",Tbl_GEKA[Datum_GEKA]&amp;Tbl_GEKA[Biljart],0)),"")</f>
        <v/>
      </c>
    </row>
    <row r="355" spans="1:7" x14ac:dyDescent="0.25">
      <c r="A355" s="1">
        <v>46456</v>
      </c>
      <c r="B355">
        <f>WEEKDAY(Tbl_Namiddag[[#This Row],[Datum]],11)</f>
        <v>3</v>
      </c>
      <c r="C355" t="str" cm="1">
        <f t="array" ref="C355">_xlfn.IFNA(INDEX(Tbl_GEKA[wedstrijd],MATCH(Tbl_Namiddag[[#This Row],[Datum]]&amp;"1",Tbl_GEKA[Datum_GEKA]&amp;Tbl_GEKA[Biljart],0)),"")</f>
        <v/>
      </c>
      <c r="D355" t="str" cm="1">
        <f t="array" ref="D355">_xlfn.IFNA(INDEX(Tbl_GEKA[wedstrijd],MATCH(Tbl_Namiddag[[#This Row],[Datum]]&amp;"2",Tbl_GEKA[Datum_GEKA]&amp;Tbl_GEKA[Biljart],0)),"")</f>
        <v/>
      </c>
      <c r="E355" t="str" cm="1">
        <f t="array" ref="E355">_xlfn.IFNA(INDEX(Tbl_GEKA[wedstrijd],MATCH(Tbl_Namiddag[[#This Row],[Datum]]&amp;"3",Tbl_GEKA[Datum_GEKA]&amp;Tbl_GEKA[Biljart],0)),"")</f>
        <v/>
      </c>
      <c r="F355" t="str" cm="1">
        <f t="array" ref="F355">_xlfn.IFNA(INDEX(Tbl_GEKA[wedstrijd],MATCH(Tbl_Namiddag[[#This Row],[Datum]]&amp;"4",Tbl_GEKA[Datum_GEKA]&amp;Tbl_GEKA[Biljart],0)),"")</f>
        <v/>
      </c>
      <c r="G355" t="str" cm="1">
        <f t="array" ref="G355">_xlfn.IFNA(INDEX(Tbl_GEKA[wedstrijd],MATCH(Tbl_Namiddag[[#This Row],[Datum]]&amp;"5",Tbl_GEKA[Datum_GEKA]&amp;Tbl_GEKA[Biljart],0)),"")</f>
        <v/>
      </c>
    </row>
    <row r="356" spans="1:7" x14ac:dyDescent="0.25">
      <c r="A356" s="1">
        <v>46457</v>
      </c>
      <c r="B356">
        <f>WEEKDAY(Tbl_Namiddag[[#This Row],[Datum]],11)</f>
        <v>4</v>
      </c>
      <c r="C356" t="str" cm="1">
        <f t="array" ref="C356">_xlfn.IFNA(INDEX(Tbl_GEKA[wedstrijd],MATCH(Tbl_Namiddag[[#This Row],[Datum]]&amp;"1",Tbl_GEKA[Datum_GEKA]&amp;Tbl_GEKA[Biljart],0)),"")</f>
        <v/>
      </c>
      <c r="D356" t="str" cm="1">
        <f t="array" ref="D356">_xlfn.IFNA(INDEX(Tbl_GEKA[wedstrijd],MATCH(Tbl_Namiddag[[#This Row],[Datum]]&amp;"2",Tbl_GEKA[Datum_GEKA]&amp;Tbl_GEKA[Biljart],0)),"")</f>
        <v xml:space="preserve">G E K A  - - -&gt; </v>
      </c>
      <c r="E356" t="str" cm="1">
        <f t="array" ref="E356">_xlfn.IFNA(INDEX(Tbl_GEKA[wedstrijd],MATCH(Tbl_Namiddag[[#This Row],[Datum]]&amp;"3",Tbl_GEKA[Datum_GEKA]&amp;Tbl_GEKA[Biljart],0)),"")</f>
        <v/>
      </c>
      <c r="F356" t="str" cm="1">
        <f t="array" ref="F356">_xlfn.IFNA(INDEX(Tbl_GEKA[wedstrijd],MATCH(Tbl_Namiddag[[#This Row],[Datum]]&amp;"4",Tbl_GEKA[Datum_GEKA]&amp;Tbl_GEKA[Biljart],0)),"")</f>
        <v/>
      </c>
      <c r="G356" t="str" cm="1">
        <f t="array" ref="G356">_xlfn.IFNA(INDEX(Tbl_GEKA[wedstrijd],MATCH(Tbl_Namiddag[[#This Row],[Datum]]&amp;"5",Tbl_GEKA[Datum_GEKA]&amp;Tbl_GEKA[Biljart],0)),"")</f>
        <v xml:space="preserve">G E K A  - - -&gt; </v>
      </c>
    </row>
    <row r="357" spans="1:7" x14ac:dyDescent="0.25">
      <c r="A357" s="1">
        <v>46458</v>
      </c>
      <c r="B357">
        <f>WEEKDAY(Tbl_Namiddag[[#This Row],[Datum]],11)</f>
        <v>5</v>
      </c>
      <c r="C357" t="str" cm="1">
        <f t="array" ref="C357">_xlfn.IFNA(INDEX(Tbl_GEKA[wedstrijd],MATCH(Tbl_Namiddag[[#This Row],[Datum]]&amp;"1",Tbl_GEKA[Datum_GEKA]&amp;Tbl_GEKA[Biljart],0)),"")</f>
        <v xml:space="preserve">G E K A  - - -&gt; </v>
      </c>
      <c r="D357" t="str" cm="1">
        <f t="array" ref="D357">_xlfn.IFNA(INDEX(Tbl_GEKA[wedstrijd],MATCH(Tbl_Namiddag[[#This Row],[Datum]]&amp;"2",Tbl_GEKA[Datum_GEKA]&amp;Tbl_GEKA[Biljart],0)),"")</f>
        <v/>
      </c>
      <c r="E357" t="str" cm="1">
        <f t="array" ref="E357">_xlfn.IFNA(INDEX(Tbl_GEKA[wedstrijd],MATCH(Tbl_Namiddag[[#This Row],[Datum]]&amp;"3",Tbl_GEKA[Datum_GEKA]&amp;Tbl_GEKA[Biljart],0)),"")</f>
        <v xml:space="preserve">G E K A  - - -&gt; </v>
      </c>
      <c r="F357" t="str" cm="1">
        <f t="array" ref="F357">_xlfn.IFNA(INDEX(Tbl_GEKA[wedstrijd],MATCH(Tbl_Namiddag[[#This Row],[Datum]]&amp;"4",Tbl_GEKA[Datum_GEKA]&amp;Tbl_GEKA[Biljart],0)),"")</f>
        <v xml:space="preserve">G E K A  - - -&gt; </v>
      </c>
      <c r="G357" t="str" cm="1">
        <f t="array" ref="G357">_xlfn.IFNA(INDEX(Tbl_GEKA[wedstrijd],MATCH(Tbl_Namiddag[[#This Row],[Datum]]&amp;"5",Tbl_GEKA[Datum_GEKA]&amp;Tbl_GEKA[Biljart],0)),"")</f>
        <v/>
      </c>
    </row>
    <row r="358" spans="1:7" x14ac:dyDescent="0.25">
      <c r="A358" s="1">
        <v>46459</v>
      </c>
      <c r="B358">
        <f>WEEKDAY(Tbl_Namiddag[[#This Row],[Datum]],11)</f>
        <v>6</v>
      </c>
      <c r="C358" t="str" cm="1">
        <f t="array" ref="C358">_xlfn.IFNA(INDEX(Tbl_GEKA[wedstrijd],MATCH(Tbl_Namiddag[[#This Row],[Datum]]&amp;"1",Tbl_GEKA[Datum_GEKA]&amp;Tbl_GEKA[Biljart],0)),"")</f>
        <v/>
      </c>
      <c r="D358" t="str" cm="1">
        <f t="array" ref="D358">_xlfn.IFNA(INDEX(Tbl_GEKA[wedstrijd],MATCH(Tbl_Namiddag[[#This Row],[Datum]]&amp;"2",Tbl_GEKA[Datum_GEKA]&amp;Tbl_GEKA[Biljart],0)),"")</f>
        <v/>
      </c>
      <c r="E358" t="str" cm="1">
        <f t="array" ref="E358">_xlfn.IFNA(INDEX(Tbl_GEKA[wedstrijd],MATCH(Tbl_Namiddag[[#This Row],[Datum]]&amp;"3",Tbl_GEKA[Datum_GEKA]&amp;Tbl_GEKA[Biljart],0)),"")</f>
        <v/>
      </c>
      <c r="F358" t="str" cm="1">
        <f t="array" ref="F358">_xlfn.IFNA(INDEX(Tbl_GEKA[wedstrijd],MATCH(Tbl_Namiddag[[#This Row],[Datum]]&amp;"4",Tbl_GEKA[Datum_GEKA]&amp;Tbl_GEKA[Biljart],0)),"")</f>
        <v/>
      </c>
      <c r="G358" t="str" cm="1">
        <f t="array" ref="G358">_xlfn.IFNA(INDEX(Tbl_GEKA[wedstrijd],MATCH(Tbl_Namiddag[[#This Row],[Datum]]&amp;"5",Tbl_GEKA[Datum_GEKA]&amp;Tbl_GEKA[Biljart],0)),"")</f>
        <v/>
      </c>
    </row>
    <row r="359" spans="1:7" x14ac:dyDescent="0.25">
      <c r="A359" s="1">
        <v>46460</v>
      </c>
      <c r="B359">
        <f>WEEKDAY(Tbl_Namiddag[[#This Row],[Datum]],11)</f>
        <v>7</v>
      </c>
      <c r="C359" t="str" cm="1">
        <f t="array" ref="C359">_xlfn.IFNA(INDEX(Tbl_GEKA[wedstrijd],MATCH(Tbl_Namiddag[[#This Row],[Datum]]&amp;"1",Tbl_GEKA[Datum_GEKA]&amp;Tbl_GEKA[Biljart],0)),"")</f>
        <v/>
      </c>
      <c r="D359" t="str" cm="1">
        <f t="array" ref="D359">_xlfn.IFNA(INDEX(Tbl_GEKA[wedstrijd],MATCH(Tbl_Namiddag[[#This Row],[Datum]]&amp;"2",Tbl_GEKA[Datum_GEKA]&amp;Tbl_GEKA[Biljart],0)),"")</f>
        <v/>
      </c>
      <c r="E359" t="str" cm="1">
        <f t="array" ref="E359">_xlfn.IFNA(INDEX(Tbl_GEKA[wedstrijd],MATCH(Tbl_Namiddag[[#This Row],[Datum]]&amp;"3",Tbl_GEKA[Datum_GEKA]&amp;Tbl_GEKA[Biljart],0)),"")</f>
        <v/>
      </c>
      <c r="F359" t="str" cm="1">
        <f t="array" ref="F359">_xlfn.IFNA(INDEX(Tbl_GEKA[wedstrijd],MATCH(Tbl_Namiddag[[#This Row],[Datum]]&amp;"4",Tbl_GEKA[Datum_GEKA]&amp;Tbl_GEKA[Biljart],0)),"")</f>
        <v/>
      </c>
      <c r="G359" t="str" cm="1">
        <f t="array" ref="G359">_xlfn.IFNA(INDEX(Tbl_GEKA[wedstrijd],MATCH(Tbl_Namiddag[[#This Row],[Datum]]&amp;"5",Tbl_GEKA[Datum_GEKA]&amp;Tbl_GEKA[Biljart],0)),"")</f>
        <v/>
      </c>
    </row>
    <row r="360" spans="1:7" x14ac:dyDescent="0.25">
      <c r="A360" s="1">
        <v>46461</v>
      </c>
      <c r="B360">
        <f>WEEKDAY(Tbl_Namiddag[[#This Row],[Datum]],11)</f>
        <v>1</v>
      </c>
      <c r="C360" t="str" cm="1">
        <f t="array" ref="C360">_xlfn.IFNA(INDEX(Tbl_GEKA[wedstrijd],MATCH(Tbl_Namiddag[[#This Row],[Datum]]&amp;"1",Tbl_GEKA[Datum_GEKA]&amp;Tbl_GEKA[Biljart],0)),"")</f>
        <v/>
      </c>
      <c r="D360" t="str" cm="1">
        <f t="array" ref="D360">_xlfn.IFNA(INDEX(Tbl_GEKA[wedstrijd],MATCH(Tbl_Namiddag[[#This Row],[Datum]]&amp;"2",Tbl_GEKA[Datum_GEKA]&amp;Tbl_GEKA[Biljart],0)),"")</f>
        <v/>
      </c>
      <c r="E360" t="str" cm="1">
        <f t="array" ref="E360">_xlfn.IFNA(INDEX(Tbl_GEKA[wedstrijd],MATCH(Tbl_Namiddag[[#This Row],[Datum]]&amp;"3",Tbl_GEKA[Datum_GEKA]&amp;Tbl_GEKA[Biljart],0)),"")</f>
        <v/>
      </c>
      <c r="F360" t="str" cm="1">
        <f t="array" ref="F360">_xlfn.IFNA(INDEX(Tbl_GEKA[wedstrijd],MATCH(Tbl_Namiddag[[#This Row],[Datum]]&amp;"4",Tbl_GEKA[Datum_GEKA]&amp;Tbl_GEKA[Biljart],0)),"")</f>
        <v/>
      </c>
      <c r="G360" t="str" cm="1">
        <f t="array" ref="G360">_xlfn.IFNA(INDEX(Tbl_GEKA[wedstrijd],MATCH(Tbl_Namiddag[[#This Row],[Datum]]&amp;"5",Tbl_GEKA[Datum_GEKA]&amp;Tbl_GEKA[Biljart],0)),"")</f>
        <v/>
      </c>
    </row>
    <row r="361" spans="1:7" x14ac:dyDescent="0.25">
      <c r="A361" s="1">
        <v>46462</v>
      </c>
      <c r="B361">
        <f>WEEKDAY(Tbl_Namiddag[[#This Row],[Datum]],11)</f>
        <v>2</v>
      </c>
      <c r="C361" t="str" cm="1">
        <f t="array" ref="C361">_xlfn.IFNA(INDEX(Tbl_GEKA[wedstrijd],MATCH(Tbl_Namiddag[[#This Row],[Datum]]&amp;"1",Tbl_GEKA[Datum_GEKA]&amp;Tbl_GEKA[Biljart],0)),"")</f>
        <v/>
      </c>
      <c r="D361" t="str" cm="1">
        <f t="array" ref="D361">_xlfn.IFNA(INDEX(Tbl_GEKA[wedstrijd],MATCH(Tbl_Namiddag[[#This Row],[Datum]]&amp;"2",Tbl_GEKA[Datum_GEKA]&amp;Tbl_GEKA[Biljart],0)),"")</f>
        <v/>
      </c>
      <c r="E361" t="str" cm="1">
        <f t="array" ref="E361">_xlfn.IFNA(INDEX(Tbl_GEKA[wedstrijd],MATCH(Tbl_Namiddag[[#This Row],[Datum]]&amp;"3",Tbl_GEKA[Datum_GEKA]&amp;Tbl_GEKA[Biljart],0)),"")</f>
        <v/>
      </c>
      <c r="F361" t="str" cm="1">
        <f t="array" ref="F361">_xlfn.IFNA(INDEX(Tbl_GEKA[wedstrijd],MATCH(Tbl_Namiddag[[#This Row],[Datum]]&amp;"4",Tbl_GEKA[Datum_GEKA]&amp;Tbl_GEKA[Biljart],0)),"")</f>
        <v/>
      </c>
      <c r="G361" t="str" cm="1">
        <f t="array" ref="G361">_xlfn.IFNA(INDEX(Tbl_GEKA[wedstrijd],MATCH(Tbl_Namiddag[[#This Row],[Datum]]&amp;"5",Tbl_GEKA[Datum_GEKA]&amp;Tbl_GEKA[Biljart],0)),"")</f>
        <v/>
      </c>
    </row>
    <row r="362" spans="1:7" x14ac:dyDescent="0.25">
      <c r="A362" s="1">
        <v>46463</v>
      </c>
      <c r="B362">
        <f>WEEKDAY(Tbl_Namiddag[[#This Row],[Datum]],11)</f>
        <v>3</v>
      </c>
      <c r="C362" t="str" cm="1">
        <f t="array" ref="C362">_xlfn.IFNA(INDEX(Tbl_GEKA[wedstrijd],MATCH(Tbl_Namiddag[[#This Row],[Datum]]&amp;"1",Tbl_GEKA[Datum_GEKA]&amp;Tbl_GEKA[Biljart],0)),"")</f>
        <v/>
      </c>
      <c r="D362" t="str" cm="1">
        <f t="array" ref="D362">_xlfn.IFNA(INDEX(Tbl_GEKA[wedstrijd],MATCH(Tbl_Namiddag[[#This Row],[Datum]]&amp;"2",Tbl_GEKA[Datum_GEKA]&amp;Tbl_GEKA[Biljart],0)),"")</f>
        <v/>
      </c>
      <c r="E362" t="str" cm="1">
        <f t="array" ref="E362">_xlfn.IFNA(INDEX(Tbl_GEKA[wedstrijd],MATCH(Tbl_Namiddag[[#This Row],[Datum]]&amp;"3",Tbl_GEKA[Datum_GEKA]&amp;Tbl_GEKA[Biljart],0)),"")</f>
        <v/>
      </c>
      <c r="F362" t="str" cm="1">
        <f t="array" ref="F362">_xlfn.IFNA(INDEX(Tbl_GEKA[wedstrijd],MATCH(Tbl_Namiddag[[#This Row],[Datum]]&amp;"4",Tbl_GEKA[Datum_GEKA]&amp;Tbl_GEKA[Biljart],0)),"")</f>
        <v/>
      </c>
      <c r="G362" t="str" cm="1">
        <f t="array" ref="G362">_xlfn.IFNA(INDEX(Tbl_GEKA[wedstrijd],MATCH(Tbl_Namiddag[[#This Row],[Datum]]&amp;"5",Tbl_GEKA[Datum_GEKA]&amp;Tbl_GEKA[Biljart],0)),"")</f>
        <v/>
      </c>
    </row>
    <row r="363" spans="1:7" x14ac:dyDescent="0.25">
      <c r="A363" s="1">
        <v>46464</v>
      </c>
      <c r="B363">
        <f>WEEKDAY(Tbl_Namiddag[[#This Row],[Datum]],11)</f>
        <v>4</v>
      </c>
      <c r="C363" t="str" cm="1">
        <f t="array" ref="C363">_xlfn.IFNA(INDEX(Tbl_GEKA[wedstrijd],MATCH(Tbl_Namiddag[[#This Row],[Datum]]&amp;"1",Tbl_GEKA[Datum_GEKA]&amp;Tbl_GEKA[Biljart],0)),"")</f>
        <v xml:space="preserve">G E K A  - - -&gt; </v>
      </c>
      <c r="D363" t="str" cm="1">
        <f t="array" ref="D363">_xlfn.IFNA(INDEX(Tbl_GEKA[wedstrijd],MATCH(Tbl_Namiddag[[#This Row],[Datum]]&amp;"2",Tbl_GEKA[Datum_GEKA]&amp;Tbl_GEKA[Biljart],0)),"")</f>
        <v/>
      </c>
      <c r="E363" t="str" cm="1">
        <f t="array" ref="E363">_xlfn.IFNA(INDEX(Tbl_GEKA[wedstrijd],MATCH(Tbl_Namiddag[[#This Row],[Datum]]&amp;"3",Tbl_GEKA[Datum_GEKA]&amp;Tbl_GEKA[Biljart],0)),"")</f>
        <v/>
      </c>
      <c r="F363" t="str" cm="1">
        <f t="array" ref="F363">_xlfn.IFNA(INDEX(Tbl_GEKA[wedstrijd],MATCH(Tbl_Namiddag[[#This Row],[Datum]]&amp;"4",Tbl_GEKA[Datum_GEKA]&amp;Tbl_GEKA[Biljart],0)),"")</f>
        <v/>
      </c>
      <c r="G363" t="str" cm="1">
        <f t="array" ref="G363">_xlfn.IFNA(INDEX(Tbl_GEKA[wedstrijd],MATCH(Tbl_Namiddag[[#This Row],[Datum]]&amp;"5",Tbl_GEKA[Datum_GEKA]&amp;Tbl_GEKA[Biljart],0)),"")</f>
        <v xml:space="preserve">G E K A  - - -&gt; </v>
      </c>
    </row>
    <row r="364" spans="1:7" x14ac:dyDescent="0.25">
      <c r="A364" s="1">
        <v>46465</v>
      </c>
      <c r="B364">
        <f>WEEKDAY(Tbl_Namiddag[[#This Row],[Datum]],11)</f>
        <v>5</v>
      </c>
      <c r="C364" t="str" cm="1">
        <f t="array" ref="C364">_xlfn.IFNA(INDEX(Tbl_GEKA[wedstrijd],MATCH(Tbl_Namiddag[[#This Row],[Datum]]&amp;"1",Tbl_GEKA[Datum_GEKA]&amp;Tbl_GEKA[Biljart],0)),"")</f>
        <v/>
      </c>
      <c r="D364" t="str" cm="1">
        <f t="array" ref="D364">_xlfn.IFNA(INDEX(Tbl_GEKA[wedstrijd],MATCH(Tbl_Namiddag[[#This Row],[Datum]]&amp;"2",Tbl_GEKA[Datum_GEKA]&amp;Tbl_GEKA[Biljart],0)),"")</f>
        <v xml:space="preserve">G E K A  - - -&gt; </v>
      </c>
      <c r="E364" t="str" cm="1">
        <f t="array" ref="E364">_xlfn.IFNA(INDEX(Tbl_GEKA[wedstrijd],MATCH(Tbl_Namiddag[[#This Row],[Datum]]&amp;"3",Tbl_GEKA[Datum_GEKA]&amp;Tbl_GEKA[Biljart],0)),"")</f>
        <v xml:space="preserve">G E K A  - - -&gt; </v>
      </c>
      <c r="F364" t="str" cm="1">
        <f t="array" ref="F364">_xlfn.IFNA(INDEX(Tbl_GEKA[wedstrijd],MATCH(Tbl_Namiddag[[#This Row],[Datum]]&amp;"4",Tbl_GEKA[Datum_GEKA]&amp;Tbl_GEKA[Biljart],0)),"")</f>
        <v xml:space="preserve">G E K A  - - -&gt; </v>
      </c>
      <c r="G364" t="str" cm="1">
        <f t="array" ref="G364">_xlfn.IFNA(INDEX(Tbl_GEKA[wedstrijd],MATCH(Tbl_Namiddag[[#This Row],[Datum]]&amp;"5",Tbl_GEKA[Datum_GEKA]&amp;Tbl_GEKA[Biljart],0)),"")</f>
        <v xml:space="preserve">Les  -  - - Privé- -&gt; </v>
      </c>
    </row>
    <row r="365" spans="1:7" x14ac:dyDescent="0.25">
      <c r="A365" s="1">
        <v>46466</v>
      </c>
      <c r="B365">
        <f>WEEKDAY(Tbl_Namiddag[[#This Row],[Datum]],11)</f>
        <v>6</v>
      </c>
      <c r="C365" t="str" cm="1">
        <f t="array" ref="C365">_xlfn.IFNA(INDEX(Tbl_GEKA[wedstrijd],MATCH(Tbl_Namiddag[[#This Row],[Datum]]&amp;"1",Tbl_GEKA[Datum_GEKA]&amp;Tbl_GEKA[Biljart],0)),"")</f>
        <v/>
      </c>
      <c r="D365" t="str" cm="1">
        <f t="array" ref="D365">_xlfn.IFNA(INDEX(Tbl_GEKA[wedstrijd],MATCH(Tbl_Namiddag[[#This Row],[Datum]]&amp;"2",Tbl_GEKA[Datum_GEKA]&amp;Tbl_GEKA[Biljart],0)),"")</f>
        <v/>
      </c>
      <c r="E365" t="str" cm="1">
        <f t="array" ref="E365">_xlfn.IFNA(INDEX(Tbl_GEKA[wedstrijd],MATCH(Tbl_Namiddag[[#This Row],[Datum]]&amp;"3",Tbl_GEKA[Datum_GEKA]&amp;Tbl_GEKA[Biljart],0)),"")</f>
        <v/>
      </c>
      <c r="F365" t="str" cm="1">
        <f t="array" ref="F365">_xlfn.IFNA(INDEX(Tbl_GEKA[wedstrijd],MATCH(Tbl_Namiddag[[#This Row],[Datum]]&amp;"4",Tbl_GEKA[Datum_GEKA]&amp;Tbl_GEKA[Biljart],0)),"")</f>
        <v/>
      </c>
      <c r="G365" t="str" cm="1">
        <f t="array" ref="G365">_xlfn.IFNA(INDEX(Tbl_GEKA[wedstrijd],MATCH(Tbl_Namiddag[[#This Row],[Datum]]&amp;"5",Tbl_GEKA[Datum_GEKA]&amp;Tbl_GEKA[Biljart],0)),"")</f>
        <v/>
      </c>
    </row>
    <row r="366" spans="1:7" x14ac:dyDescent="0.25">
      <c r="A366" s="1">
        <v>46467</v>
      </c>
      <c r="B366">
        <f>WEEKDAY(Tbl_Namiddag[[#This Row],[Datum]],11)</f>
        <v>7</v>
      </c>
      <c r="C366" t="str" cm="1">
        <f t="array" ref="C366">_xlfn.IFNA(INDEX(Tbl_GEKA[wedstrijd],MATCH(Tbl_Namiddag[[#This Row],[Datum]]&amp;"1",Tbl_GEKA[Datum_GEKA]&amp;Tbl_GEKA[Biljart],0)),"")</f>
        <v/>
      </c>
      <c r="D366" t="str" cm="1">
        <f t="array" ref="D366">_xlfn.IFNA(INDEX(Tbl_GEKA[wedstrijd],MATCH(Tbl_Namiddag[[#This Row],[Datum]]&amp;"2",Tbl_GEKA[Datum_GEKA]&amp;Tbl_GEKA[Biljart],0)),"")</f>
        <v/>
      </c>
      <c r="E366" t="str" cm="1">
        <f t="array" ref="E366">_xlfn.IFNA(INDEX(Tbl_GEKA[wedstrijd],MATCH(Tbl_Namiddag[[#This Row],[Datum]]&amp;"3",Tbl_GEKA[Datum_GEKA]&amp;Tbl_GEKA[Biljart],0)),"")</f>
        <v/>
      </c>
      <c r="F366" t="str" cm="1">
        <f t="array" ref="F366">_xlfn.IFNA(INDEX(Tbl_GEKA[wedstrijd],MATCH(Tbl_Namiddag[[#This Row],[Datum]]&amp;"4",Tbl_GEKA[Datum_GEKA]&amp;Tbl_GEKA[Biljart],0)),"")</f>
        <v/>
      </c>
      <c r="G366" t="str" cm="1">
        <f t="array" ref="G366">_xlfn.IFNA(INDEX(Tbl_GEKA[wedstrijd],MATCH(Tbl_Namiddag[[#This Row],[Datum]]&amp;"5",Tbl_GEKA[Datum_GEKA]&amp;Tbl_GEKA[Biljart],0)),"")</f>
        <v/>
      </c>
    </row>
    <row r="367" spans="1:7" x14ac:dyDescent="0.25">
      <c r="A367" s="1">
        <v>46468</v>
      </c>
      <c r="B367">
        <f>WEEKDAY(Tbl_Namiddag[[#This Row],[Datum]],11)</f>
        <v>1</v>
      </c>
      <c r="C367" t="str" cm="1">
        <f t="array" ref="C367">_xlfn.IFNA(INDEX(Tbl_GEKA[wedstrijd],MATCH(Tbl_Namiddag[[#This Row],[Datum]]&amp;"1",Tbl_GEKA[Datum_GEKA]&amp;Tbl_GEKA[Biljart],0)),"")</f>
        <v/>
      </c>
      <c r="D367" t="str" cm="1">
        <f t="array" ref="D367">_xlfn.IFNA(INDEX(Tbl_GEKA[wedstrijd],MATCH(Tbl_Namiddag[[#This Row],[Datum]]&amp;"2",Tbl_GEKA[Datum_GEKA]&amp;Tbl_GEKA[Biljart],0)),"")</f>
        <v/>
      </c>
      <c r="E367" t="str" cm="1">
        <f t="array" ref="E367">_xlfn.IFNA(INDEX(Tbl_GEKA[wedstrijd],MATCH(Tbl_Namiddag[[#This Row],[Datum]]&amp;"3",Tbl_GEKA[Datum_GEKA]&amp;Tbl_GEKA[Biljart],0)),"")</f>
        <v/>
      </c>
      <c r="F367" t="str" cm="1">
        <f t="array" ref="F367">_xlfn.IFNA(INDEX(Tbl_GEKA[wedstrijd],MATCH(Tbl_Namiddag[[#This Row],[Datum]]&amp;"4",Tbl_GEKA[Datum_GEKA]&amp;Tbl_GEKA[Biljart],0)),"")</f>
        <v/>
      </c>
      <c r="G367" t="str" cm="1">
        <f t="array" ref="G367">_xlfn.IFNA(INDEX(Tbl_GEKA[wedstrijd],MATCH(Tbl_Namiddag[[#This Row],[Datum]]&amp;"5",Tbl_GEKA[Datum_GEKA]&amp;Tbl_GEKA[Biljart],0)),"")</f>
        <v/>
      </c>
    </row>
    <row r="368" spans="1:7" x14ac:dyDescent="0.25">
      <c r="A368" s="1">
        <v>46469</v>
      </c>
      <c r="B368">
        <f>WEEKDAY(Tbl_Namiddag[[#This Row],[Datum]],11)</f>
        <v>2</v>
      </c>
      <c r="C368" t="str" cm="1">
        <f t="array" ref="C368">_xlfn.IFNA(INDEX(Tbl_GEKA[wedstrijd],MATCH(Tbl_Namiddag[[#This Row],[Datum]]&amp;"1",Tbl_GEKA[Datum_GEKA]&amp;Tbl_GEKA[Biljart],0)),"")</f>
        <v>Wildert 2 - Sen. Putte- -&gt; GSE</v>
      </c>
      <c r="D368" t="str" cm="1">
        <f t="array" ref="D368">_xlfn.IFNA(INDEX(Tbl_GEKA[wedstrijd],MATCH(Tbl_Namiddag[[#This Row],[Datum]]&amp;"2",Tbl_GEKA[Datum_GEKA]&amp;Tbl_GEKA[Biljart],0)),"")</f>
        <v>Wildert 2 - Sen. Putte- -&gt; GSE</v>
      </c>
      <c r="E368" t="str" cm="1">
        <f t="array" ref="E368">_xlfn.IFNA(INDEX(Tbl_GEKA[wedstrijd],MATCH(Tbl_Namiddag[[#This Row],[Datum]]&amp;"3",Tbl_GEKA[Datum_GEKA]&amp;Tbl_GEKA[Biljart],0)),"")</f>
        <v/>
      </c>
      <c r="F368" t="str" cm="1">
        <f t="array" ref="F368">_xlfn.IFNA(INDEX(Tbl_GEKA[wedstrijd],MATCH(Tbl_Namiddag[[#This Row],[Datum]]&amp;"4",Tbl_GEKA[Datum_GEKA]&amp;Tbl_GEKA[Biljart],0)),"")</f>
        <v/>
      </c>
      <c r="G368" t="str" cm="1">
        <f t="array" ref="G368">_xlfn.IFNA(INDEX(Tbl_GEKA[wedstrijd],MATCH(Tbl_Namiddag[[#This Row],[Datum]]&amp;"5",Tbl_GEKA[Datum_GEKA]&amp;Tbl_GEKA[Biljart],0)),"")</f>
        <v/>
      </c>
    </row>
    <row r="369" spans="1:7" x14ac:dyDescent="0.25">
      <c r="A369" s="1">
        <v>46470</v>
      </c>
      <c r="B369">
        <f>WEEKDAY(Tbl_Namiddag[[#This Row],[Datum]],11)</f>
        <v>3</v>
      </c>
      <c r="C369" t="str" cm="1">
        <f t="array" ref="C369">_xlfn.IFNA(INDEX(Tbl_GEKA[wedstrijd],MATCH(Tbl_Namiddag[[#This Row],[Datum]]&amp;"1",Tbl_GEKA[Datum_GEKA]&amp;Tbl_GEKA[Biljart],0)),"")</f>
        <v/>
      </c>
      <c r="D369" t="str" cm="1">
        <f t="array" ref="D369">_xlfn.IFNA(INDEX(Tbl_GEKA[wedstrijd],MATCH(Tbl_Namiddag[[#This Row],[Datum]]&amp;"2",Tbl_GEKA[Datum_GEKA]&amp;Tbl_GEKA[Biljart],0)),"")</f>
        <v/>
      </c>
      <c r="E369" t="str" cm="1">
        <f t="array" ref="E369">_xlfn.IFNA(INDEX(Tbl_GEKA[wedstrijd],MATCH(Tbl_Namiddag[[#This Row],[Datum]]&amp;"3",Tbl_GEKA[Datum_GEKA]&amp;Tbl_GEKA[Biljart],0)),"")</f>
        <v/>
      </c>
      <c r="F369" t="str" cm="1">
        <f t="array" ref="F369">_xlfn.IFNA(INDEX(Tbl_GEKA[wedstrijd],MATCH(Tbl_Namiddag[[#This Row],[Datum]]&amp;"4",Tbl_GEKA[Datum_GEKA]&amp;Tbl_GEKA[Biljart],0)),"")</f>
        <v/>
      </c>
      <c r="G369" t="str" cm="1">
        <f t="array" ref="G369">_xlfn.IFNA(INDEX(Tbl_GEKA[wedstrijd],MATCH(Tbl_Namiddag[[#This Row],[Datum]]&amp;"5",Tbl_GEKA[Datum_GEKA]&amp;Tbl_GEKA[Biljart],0)),"")</f>
        <v/>
      </c>
    </row>
    <row r="370" spans="1:7" x14ac:dyDescent="0.25">
      <c r="A370" s="1">
        <v>46471</v>
      </c>
      <c r="B370">
        <f>WEEKDAY(Tbl_Namiddag[[#This Row],[Datum]],11)</f>
        <v>4</v>
      </c>
      <c r="C370" t="str" cm="1">
        <f t="array" ref="C370">_xlfn.IFNA(INDEX(Tbl_GEKA[wedstrijd],MATCH(Tbl_Namiddag[[#This Row],[Datum]]&amp;"1",Tbl_GEKA[Datum_GEKA]&amp;Tbl_GEKA[Biljart],0)),"")</f>
        <v/>
      </c>
      <c r="D370" t="str" cm="1">
        <f t="array" ref="D370">_xlfn.IFNA(INDEX(Tbl_GEKA[wedstrijd],MATCH(Tbl_Namiddag[[#This Row],[Datum]]&amp;"2",Tbl_GEKA[Datum_GEKA]&amp;Tbl_GEKA[Biljart],0)),"")</f>
        <v/>
      </c>
      <c r="E370" t="str" cm="1">
        <f t="array" ref="E370">_xlfn.IFNA(INDEX(Tbl_GEKA[wedstrijd],MATCH(Tbl_Namiddag[[#This Row],[Datum]]&amp;"3",Tbl_GEKA[Datum_GEKA]&amp;Tbl_GEKA[Biljart],0)),"")</f>
        <v/>
      </c>
      <c r="F370" t="str" cm="1">
        <f t="array" ref="F370">_xlfn.IFNA(INDEX(Tbl_GEKA[wedstrijd],MATCH(Tbl_Namiddag[[#This Row],[Datum]]&amp;"4",Tbl_GEKA[Datum_GEKA]&amp;Tbl_GEKA[Biljart],0)),"")</f>
        <v xml:space="preserve">G E K A  - - -&gt; </v>
      </c>
      <c r="G370" t="str" cm="1">
        <f t="array" ref="G370">_xlfn.IFNA(INDEX(Tbl_GEKA[wedstrijd],MATCH(Tbl_Namiddag[[#This Row],[Datum]]&amp;"5",Tbl_GEKA[Datum_GEKA]&amp;Tbl_GEKA[Biljart],0)),"")</f>
        <v xml:space="preserve">G E K A  - - -&gt; </v>
      </c>
    </row>
    <row r="371" spans="1:7" x14ac:dyDescent="0.25">
      <c r="A371" s="1">
        <v>46472</v>
      </c>
      <c r="B371">
        <f>WEEKDAY(Tbl_Namiddag[[#This Row],[Datum]],11)</f>
        <v>5</v>
      </c>
      <c r="C371" t="str" cm="1">
        <f t="array" ref="C371">_xlfn.IFNA(INDEX(Tbl_GEKA[wedstrijd],MATCH(Tbl_Namiddag[[#This Row],[Datum]]&amp;"1",Tbl_GEKA[Datum_GEKA]&amp;Tbl_GEKA[Biljart],0)),"")</f>
        <v xml:space="preserve">G E K A  - - -&gt; </v>
      </c>
      <c r="D371" t="str" cm="1">
        <f t="array" ref="D371">_xlfn.IFNA(INDEX(Tbl_GEKA[wedstrijd],MATCH(Tbl_Namiddag[[#This Row],[Datum]]&amp;"2",Tbl_GEKA[Datum_GEKA]&amp;Tbl_GEKA[Biljart],0)),"")</f>
        <v xml:space="preserve">G E K A  - - -&gt; </v>
      </c>
      <c r="E371" t="str" cm="1">
        <f t="array" ref="E371">_xlfn.IFNA(INDEX(Tbl_GEKA[wedstrijd],MATCH(Tbl_Namiddag[[#This Row],[Datum]]&amp;"3",Tbl_GEKA[Datum_GEKA]&amp;Tbl_GEKA[Biljart],0)),"")</f>
        <v/>
      </c>
      <c r="F371" t="str" cm="1">
        <f t="array" ref="F371">_xlfn.IFNA(INDEX(Tbl_GEKA[wedstrijd],MATCH(Tbl_Namiddag[[#This Row],[Datum]]&amp;"4",Tbl_GEKA[Datum_GEKA]&amp;Tbl_GEKA[Biljart],0)),"")</f>
        <v/>
      </c>
      <c r="G371" t="str" cm="1">
        <f t="array" ref="G371">_xlfn.IFNA(INDEX(Tbl_GEKA[wedstrijd],MATCH(Tbl_Namiddag[[#This Row],[Datum]]&amp;"5",Tbl_GEKA[Datum_GEKA]&amp;Tbl_GEKA[Biljart],0)),"")</f>
        <v/>
      </c>
    </row>
    <row r="372" spans="1:7" x14ac:dyDescent="0.25">
      <c r="A372" s="1">
        <v>46473</v>
      </c>
      <c r="B372">
        <f>WEEKDAY(Tbl_Namiddag[[#This Row],[Datum]],11)</f>
        <v>6</v>
      </c>
      <c r="C372" t="str" cm="1">
        <f t="array" ref="C372">_xlfn.IFNA(INDEX(Tbl_GEKA[wedstrijd],MATCH(Tbl_Namiddag[[#This Row],[Datum]]&amp;"1",Tbl_GEKA[Datum_GEKA]&amp;Tbl_GEKA[Biljart],0)),"")</f>
        <v/>
      </c>
      <c r="D372" t="str" cm="1">
        <f t="array" ref="D372">_xlfn.IFNA(INDEX(Tbl_GEKA[wedstrijd],MATCH(Tbl_Namiddag[[#This Row],[Datum]]&amp;"2",Tbl_GEKA[Datum_GEKA]&amp;Tbl_GEKA[Biljart],0)),"")</f>
        <v/>
      </c>
      <c r="E372" t="str" cm="1">
        <f t="array" ref="E372">_xlfn.IFNA(INDEX(Tbl_GEKA[wedstrijd],MATCH(Tbl_Namiddag[[#This Row],[Datum]]&amp;"3",Tbl_GEKA[Datum_GEKA]&amp;Tbl_GEKA[Biljart],0)),"")</f>
        <v/>
      </c>
      <c r="F372" t="str" cm="1">
        <f t="array" ref="F372">_xlfn.IFNA(INDEX(Tbl_GEKA[wedstrijd],MATCH(Tbl_Namiddag[[#This Row],[Datum]]&amp;"4",Tbl_GEKA[Datum_GEKA]&amp;Tbl_GEKA[Biljart],0)),"")</f>
        <v/>
      </c>
      <c r="G372" t="str" cm="1">
        <f t="array" ref="G372">_xlfn.IFNA(INDEX(Tbl_GEKA[wedstrijd],MATCH(Tbl_Namiddag[[#This Row],[Datum]]&amp;"5",Tbl_GEKA[Datum_GEKA]&amp;Tbl_GEKA[Biljart],0)),"")</f>
        <v/>
      </c>
    </row>
    <row r="373" spans="1:7" x14ac:dyDescent="0.25">
      <c r="A373" s="1">
        <v>46474</v>
      </c>
      <c r="B373">
        <f>WEEKDAY(Tbl_Namiddag[[#This Row],[Datum]],11)</f>
        <v>7</v>
      </c>
      <c r="C373" t="str" cm="1">
        <f t="array" ref="C373">_xlfn.IFNA(INDEX(Tbl_GEKA[wedstrijd],MATCH(Tbl_Namiddag[[#This Row],[Datum]]&amp;"1",Tbl_GEKA[Datum_GEKA]&amp;Tbl_GEKA[Biljart],0)),"")</f>
        <v/>
      </c>
      <c r="D373" t="str" cm="1">
        <f t="array" ref="D373">_xlfn.IFNA(INDEX(Tbl_GEKA[wedstrijd],MATCH(Tbl_Namiddag[[#This Row],[Datum]]&amp;"2",Tbl_GEKA[Datum_GEKA]&amp;Tbl_GEKA[Biljart],0)),"")</f>
        <v/>
      </c>
      <c r="E373" t="str" cm="1">
        <f t="array" ref="E373">_xlfn.IFNA(INDEX(Tbl_GEKA[wedstrijd],MATCH(Tbl_Namiddag[[#This Row],[Datum]]&amp;"3",Tbl_GEKA[Datum_GEKA]&amp;Tbl_GEKA[Biljart],0)),"")</f>
        <v/>
      </c>
      <c r="F373" t="str" cm="1">
        <f t="array" ref="F373">_xlfn.IFNA(INDEX(Tbl_GEKA[wedstrijd],MATCH(Tbl_Namiddag[[#This Row],[Datum]]&amp;"4",Tbl_GEKA[Datum_GEKA]&amp;Tbl_GEKA[Biljart],0)),"")</f>
        <v/>
      </c>
      <c r="G373" t="str" cm="1">
        <f t="array" ref="G373">_xlfn.IFNA(INDEX(Tbl_GEKA[wedstrijd],MATCH(Tbl_Namiddag[[#This Row],[Datum]]&amp;"5",Tbl_GEKA[Datum_GEKA]&amp;Tbl_GEKA[Biljart],0)),"")</f>
        <v/>
      </c>
    </row>
    <row r="374" spans="1:7" x14ac:dyDescent="0.25">
      <c r="A374" s="1">
        <v>46475</v>
      </c>
      <c r="B374">
        <f>WEEKDAY(Tbl_Namiddag[[#This Row],[Datum]],11)</f>
        <v>1</v>
      </c>
      <c r="C374" t="str" cm="1">
        <f t="array" ref="C374">_xlfn.IFNA(INDEX(Tbl_GEKA[wedstrijd],MATCH(Tbl_Namiddag[[#This Row],[Datum]]&amp;"1",Tbl_GEKA[Datum_GEKA]&amp;Tbl_GEKA[Biljart],0)),"")</f>
        <v/>
      </c>
      <c r="D374" t="str" cm="1">
        <f t="array" ref="D374">_xlfn.IFNA(INDEX(Tbl_GEKA[wedstrijd],MATCH(Tbl_Namiddag[[#This Row],[Datum]]&amp;"2",Tbl_GEKA[Datum_GEKA]&amp;Tbl_GEKA[Biljart],0)),"")</f>
        <v/>
      </c>
      <c r="E374" t="str" cm="1">
        <f t="array" ref="E374">_xlfn.IFNA(INDEX(Tbl_GEKA[wedstrijd],MATCH(Tbl_Namiddag[[#This Row],[Datum]]&amp;"3",Tbl_GEKA[Datum_GEKA]&amp;Tbl_GEKA[Biljart],0)),"")</f>
        <v/>
      </c>
      <c r="F374" t="str" cm="1">
        <f t="array" ref="F374">_xlfn.IFNA(INDEX(Tbl_GEKA[wedstrijd],MATCH(Tbl_Namiddag[[#This Row],[Datum]]&amp;"4",Tbl_GEKA[Datum_GEKA]&amp;Tbl_GEKA[Biljart],0)),"")</f>
        <v/>
      </c>
      <c r="G374" t="str" cm="1">
        <f t="array" ref="G374">_xlfn.IFNA(INDEX(Tbl_GEKA[wedstrijd],MATCH(Tbl_Namiddag[[#This Row],[Datum]]&amp;"5",Tbl_GEKA[Datum_GEKA]&amp;Tbl_GEKA[Biljart],0)),"")</f>
        <v/>
      </c>
    </row>
    <row r="375" spans="1:7" x14ac:dyDescent="0.25">
      <c r="A375" s="1">
        <v>46476</v>
      </c>
      <c r="B375">
        <f>WEEKDAY(Tbl_Namiddag[[#This Row],[Datum]],11)</f>
        <v>2</v>
      </c>
      <c r="C375" t="str" cm="1">
        <f t="array" ref="C375">_xlfn.IFNA(INDEX(Tbl_GEKA[wedstrijd],MATCH(Tbl_Namiddag[[#This Row],[Datum]]&amp;"1",Tbl_GEKA[Datum_GEKA]&amp;Tbl_GEKA[Biljart],0)),"")</f>
        <v>Wildert 2 - Horendonk- -&gt; B/N</v>
      </c>
      <c r="D375" t="str" cm="1">
        <f t="array" ref="D375">_xlfn.IFNA(INDEX(Tbl_GEKA[wedstrijd],MATCH(Tbl_Namiddag[[#This Row],[Datum]]&amp;"2",Tbl_GEKA[Datum_GEKA]&amp;Tbl_GEKA[Biljart],0)),"")</f>
        <v>Wildert 2 - Horendonk- -&gt; B/N</v>
      </c>
      <c r="E375" t="str" cm="1">
        <f t="array" ref="E375">_xlfn.IFNA(INDEX(Tbl_GEKA[wedstrijd],MATCH(Tbl_Namiddag[[#This Row],[Datum]]&amp;"3",Tbl_GEKA[Datum_GEKA]&amp;Tbl_GEKA[Biljart],0)),"")</f>
        <v xml:space="preserve">G E K A  - - -&gt; </v>
      </c>
      <c r="F375" t="str" cm="1">
        <f t="array" ref="F375">_xlfn.IFNA(INDEX(Tbl_GEKA[wedstrijd],MATCH(Tbl_Namiddag[[#This Row],[Datum]]&amp;"4",Tbl_GEKA[Datum_GEKA]&amp;Tbl_GEKA[Biljart],0)),"")</f>
        <v/>
      </c>
      <c r="G375" t="str" cm="1">
        <f t="array" ref="G375">_xlfn.IFNA(INDEX(Tbl_GEKA[wedstrijd],MATCH(Tbl_Namiddag[[#This Row],[Datum]]&amp;"5",Tbl_GEKA[Datum_GEKA]&amp;Tbl_GEKA[Biljart],0)),"")</f>
        <v/>
      </c>
    </row>
    <row r="376" spans="1:7" x14ac:dyDescent="0.25">
      <c r="A376" s="1">
        <v>46477</v>
      </c>
      <c r="B376">
        <f>WEEKDAY(Tbl_Namiddag[[#This Row],[Datum]],11)</f>
        <v>3</v>
      </c>
      <c r="C376" t="str" cm="1">
        <f t="array" ref="C376">_xlfn.IFNA(INDEX(Tbl_GEKA[wedstrijd],MATCH(Tbl_Namiddag[[#This Row],[Datum]]&amp;"1",Tbl_GEKA[Datum_GEKA]&amp;Tbl_GEKA[Biljart],0)),"")</f>
        <v/>
      </c>
      <c r="D376" t="str" cm="1">
        <f t="array" ref="D376">_xlfn.IFNA(INDEX(Tbl_GEKA[wedstrijd],MATCH(Tbl_Namiddag[[#This Row],[Datum]]&amp;"2",Tbl_GEKA[Datum_GEKA]&amp;Tbl_GEKA[Biljart],0)),"")</f>
        <v/>
      </c>
      <c r="E376" t="str" cm="1">
        <f t="array" ref="E376">_xlfn.IFNA(INDEX(Tbl_GEKA[wedstrijd],MATCH(Tbl_Namiddag[[#This Row],[Datum]]&amp;"3",Tbl_GEKA[Datum_GEKA]&amp;Tbl_GEKA[Biljart],0)),"")</f>
        <v/>
      </c>
      <c r="F376" t="str" cm="1">
        <f t="array" ref="F376">_xlfn.IFNA(INDEX(Tbl_GEKA[wedstrijd],MATCH(Tbl_Namiddag[[#This Row],[Datum]]&amp;"4",Tbl_GEKA[Datum_GEKA]&amp;Tbl_GEKA[Biljart],0)),"")</f>
        <v/>
      </c>
      <c r="G376" t="str" cm="1">
        <f t="array" ref="G376">_xlfn.IFNA(INDEX(Tbl_GEKA[wedstrijd],MATCH(Tbl_Namiddag[[#This Row],[Datum]]&amp;"5",Tbl_GEKA[Datum_GEKA]&amp;Tbl_GEKA[Biljart],0)),"")</f>
        <v/>
      </c>
    </row>
    <row r="377" spans="1:7" x14ac:dyDescent="0.25">
      <c r="A377" s="1">
        <v>46478</v>
      </c>
      <c r="B377">
        <f>WEEKDAY(Tbl_Namiddag[[#This Row],[Datum]],11)</f>
        <v>4</v>
      </c>
      <c r="C377" t="str" cm="1">
        <f t="array" ref="C377">_xlfn.IFNA(INDEX(Tbl_GEKA[wedstrijd],MATCH(Tbl_Namiddag[[#This Row],[Datum]]&amp;"1",Tbl_GEKA[Datum_GEKA]&amp;Tbl_GEKA[Biljart],0)),"")</f>
        <v xml:space="preserve">G E K A  - - -&gt; </v>
      </c>
      <c r="D377" t="str" cm="1">
        <f t="array" ref="D377">_xlfn.IFNA(INDEX(Tbl_GEKA[wedstrijd],MATCH(Tbl_Namiddag[[#This Row],[Datum]]&amp;"2",Tbl_GEKA[Datum_GEKA]&amp;Tbl_GEKA[Biljart],0)),"")</f>
        <v/>
      </c>
      <c r="E377" t="str" cm="1">
        <f t="array" ref="E377">_xlfn.IFNA(INDEX(Tbl_GEKA[wedstrijd],MATCH(Tbl_Namiddag[[#This Row],[Datum]]&amp;"3",Tbl_GEKA[Datum_GEKA]&amp;Tbl_GEKA[Biljart],0)),"")</f>
        <v/>
      </c>
      <c r="F377" t="str" cm="1">
        <f t="array" ref="F377">_xlfn.IFNA(INDEX(Tbl_GEKA[wedstrijd],MATCH(Tbl_Namiddag[[#This Row],[Datum]]&amp;"4",Tbl_GEKA[Datum_GEKA]&amp;Tbl_GEKA[Biljart],0)),"")</f>
        <v xml:space="preserve">G E K A  - - -&gt; </v>
      </c>
      <c r="G377" t="str" cm="1">
        <f t="array" ref="G377">_xlfn.IFNA(INDEX(Tbl_GEKA[wedstrijd],MATCH(Tbl_Namiddag[[#This Row],[Datum]]&amp;"5",Tbl_GEKA[Datum_GEKA]&amp;Tbl_GEKA[Biljart],0)),"")</f>
        <v xml:space="preserve">G E K A  - - -&gt; </v>
      </c>
    </row>
    <row r="378" spans="1:7" x14ac:dyDescent="0.25">
      <c r="A378" s="1">
        <v>46479</v>
      </c>
      <c r="B378">
        <f>WEEKDAY(Tbl_Namiddag[[#This Row],[Datum]],11)</f>
        <v>5</v>
      </c>
      <c r="C378" t="str" cm="1">
        <f t="array" ref="C378">_xlfn.IFNA(INDEX(Tbl_GEKA[wedstrijd],MATCH(Tbl_Namiddag[[#This Row],[Datum]]&amp;"1",Tbl_GEKA[Datum_GEKA]&amp;Tbl_GEKA[Biljart],0)),"")</f>
        <v/>
      </c>
      <c r="D378" t="str" cm="1">
        <f t="array" ref="D378">_xlfn.IFNA(INDEX(Tbl_GEKA[wedstrijd],MATCH(Tbl_Namiddag[[#This Row],[Datum]]&amp;"2",Tbl_GEKA[Datum_GEKA]&amp;Tbl_GEKA[Biljart],0)),"")</f>
        <v/>
      </c>
      <c r="E378" t="str" cm="1">
        <f t="array" ref="E378">_xlfn.IFNA(INDEX(Tbl_GEKA[wedstrijd],MATCH(Tbl_Namiddag[[#This Row],[Datum]]&amp;"3",Tbl_GEKA[Datum_GEKA]&amp;Tbl_GEKA[Biljart],0)),"")</f>
        <v xml:space="preserve">Les  -  - - Privé- -&gt; </v>
      </c>
      <c r="F378" t="str" cm="1">
        <f t="array" ref="F378">_xlfn.IFNA(INDEX(Tbl_GEKA[wedstrijd],MATCH(Tbl_Namiddag[[#This Row],[Datum]]&amp;"4",Tbl_GEKA[Datum_GEKA]&amp;Tbl_GEKA[Biljart],0)),"")</f>
        <v xml:space="preserve">Les  -  - - Privé- -&gt; </v>
      </c>
      <c r="G378" t="str" cm="1">
        <f t="array" ref="G378">_xlfn.IFNA(INDEX(Tbl_GEKA[wedstrijd],MATCH(Tbl_Namiddag[[#This Row],[Datum]]&amp;"5",Tbl_GEKA[Datum_GEKA]&amp;Tbl_GEKA[Biljart],0)),"")</f>
        <v xml:space="preserve">Les  -  - - Privé- -&gt; </v>
      </c>
    </row>
    <row r="379" spans="1:7" x14ac:dyDescent="0.25">
      <c r="A379" s="1">
        <v>46480</v>
      </c>
      <c r="B379">
        <f>WEEKDAY(Tbl_Namiddag[[#This Row],[Datum]],11)</f>
        <v>6</v>
      </c>
      <c r="C379" t="str" cm="1">
        <f t="array" ref="C379">_xlfn.IFNA(INDEX(Tbl_GEKA[wedstrijd],MATCH(Tbl_Namiddag[[#This Row],[Datum]]&amp;"1",Tbl_GEKA[Datum_GEKA]&amp;Tbl_GEKA[Biljart],0)),"")</f>
        <v/>
      </c>
      <c r="D379" t="str" cm="1">
        <f t="array" ref="D379">_xlfn.IFNA(INDEX(Tbl_GEKA[wedstrijd],MATCH(Tbl_Namiddag[[#This Row],[Datum]]&amp;"2",Tbl_GEKA[Datum_GEKA]&amp;Tbl_GEKA[Biljart],0)),"")</f>
        <v/>
      </c>
      <c r="E379" t="str" cm="1">
        <f t="array" ref="E379">_xlfn.IFNA(INDEX(Tbl_GEKA[wedstrijd],MATCH(Tbl_Namiddag[[#This Row],[Datum]]&amp;"3",Tbl_GEKA[Datum_GEKA]&amp;Tbl_GEKA[Biljart],0)),"")</f>
        <v/>
      </c>
      <c r="F379" t="str" cm="1">
        <f t="array" ref="F379">_xlfn.IFNA(INDEX(Tbl_GEKA[wedstrijd],MATCH(Tbl_Namiddag[[#This Row],[Datum]]&amp;"4",Tbl_GEKA[Datum_GEKA]&amp;Tbl_GEKA[Biljart],0)),"")</f>
        <v/>
      </c>
      <c r="G379" t="str" cm="1">
        <f t="array" ref="G379">_xlfn.IFNA(INDEX(Tbl_GEKA[wedstrijd],MATCH(Tbl_Namiddag[[#This Row],[Datum]]&amp;"5",Tbl_GEKA[Datum_GEKA]&amp;Tbl_GEKA[Biljart],0)),"")</f>
        <v/>
      </c>
    </row>
    <row r="380" spans="1:7" x14ac:dyDescent="0.25">
      <c r="A380" s="1">
        <v>46481</v>
      </c>
      <c r="B380">
        <f>WEEKDAY(Tbl_Namiddag[[#This Row],[Datum]],11)</f>
        <v>7</v>
      </c>
      <c r="C380" t="str" cm="1">
        <f t="array" ref="C380">_xlfn.IFNA(INDEX(Tbl_GEKA[wedstrijd],MATCH(Tbl_Namiddag[[#This Row],[Datum]]&amp;"1",Tbl_GEKA[Datum_GEKA]&amp;Tbl_GEKA[Biljart],0)),"")</f>
        <v/>
      </c>
      <c r="D380" t="str" cm="1">
        <f t="array" ref="D380">_xlfn.IFNA(INDEX(Tbl_GEKA[wedstrijd],MATCH(Tbl_Namiddag[[#This Row],[Datum]]&amp;"2",Tbl_GEKA[Datum_GEKA]&amp;Tbl_GEKA[Biljart],0)),"")</f>
        <v/>
      </c>
      <c r="E380" t="str" cm="1">
        <f t="array" ref="E380">_xlfn.IFNA(INDEX(Tbl_GEKA[wedstrijd],MATCH(Tbl_Namiddag[[#This Row],[Datum]]&amp;"3",Tbl_GEKA[Datum_GEKA]&amp;Tbl_GEKA[Biljart],0)),"")</f>
        <v/>
      </c>
      <c r="F380" t="str" cm="1">
        <f t="array" ref="F380">_xlfn.IFNA(INDEX(Tbl_GEKA[wedstrijd],MATCH(Tbl_Namiddag[[#This Row],[Datum]]&amp;"4",Tbl_GEKA[Datum_GEKA]&amp;Tbl_GEKA[Biljart],0)),"")</f>
        <v/>
      </c>
      <c r="G380" t="str" cm="1">
        <f t="array" ref="G380">_xlfn.IFNA(INDEX(Tbl_GEKA[wedstrijd],MATCH(Tbl_Namiddag[[#This Row],[Datum]]&amp;"5",Tbl_GEKA[Datum_GEKA]&amp;Tbl_GEKA[Biljart],0)),"")</f>
        <v/>
      </c>
    </row>
    <row r="381" spans="1:7" x14ac:dyDescent="0.25">
      <c r="A381" s="1">
        <v>46482</v>
      </c>
      <c r="B381">
        <f>WEEKDAY(Tbl_Namiddag[[#This Row],[Datum]],11)</f>
        <v>1</v>
      </c>
      <c r="C381" t="str" cm="1">
        <f t="array" ref="C381">_xlfn.IFNA(INDEX(Tbl_GEKA[wedstrijd],MATCH(Tbl_Namiddag[[#This Row],[Datum]]&amp;"1",Tbl_GEKA[Datum_GEKA]&amp;Tbl_GEKA[Biljart],0)),"")</f>
        <v/>
      </c>
      <c r="D381" t="str" cm="1">
        <f t="array" ref="D381">_xlfn.IFNA(INDEX(Tbl_GEKA[wedstrijd],MATCH(Tbl_Namiddag[[#This Row],[Datum]]&amp;"2",Tbl_GEKA[Datum_GEKA]&amp;Tbl_GEKA[Biljart],0)),"")</f>
        <v/>
      </c>
      <c r="E381" t="str" cm="1">
        <f t="array" ref="E381">_xlfn.IFNA(INDEX(Tbl_GEKA[wedstrijd],MATCH(Tbl_Namiddag[[#This Row],[Datum]]&amp;"3",Tbl_GEKA[Datum_GEKA]&amp;Tbl_GEKA[Biljart],0)),"")</f>
        <v/>
      </c>
      <c r="F381" t="str" cm="1">
        <f t="array" ref="F381">_xlfn.IFNA(INDEX(Tbl_GEKA[wedstrijd],MATCH(Tbl_Namiddag[[#This Row],[Datum]]&amp;"4",Tbl_GEKA[Datum_GEKA]&amp;Tbl_GEKA[Biljart],0)),"")</f>
        <v/>
      </c>
      <c r="G381" t="str" cm="1">
        <f t="array" ref="G381">_xlfn.IFNA(INDEX(Tbl_GEKA[wedstrijd],MATCH(Tbl_Namiddag[[#This Row],[Datum]]&amp;"5",Tbl_GEKA[Datum_GEKA]&amp;Tbl_GEKA[Biljart],0)),"")</f>
        <v/>
      </c>
    </row>
    <row r="382" spans="1:7" x14ac:dyDescent="0.25">
      <c r="A382" s="1">
        <v>46483</v>
      </c>
      <c r="B382">
        <f>WEEKDAY(Tbl_Namiddag[[#This Row],[Datum]],11)</f>
        <v>2</v>
      </c>
      <c r="C382" t="str" cm="1">
        <f t="array" ref="C382">_xlfn.IFNA(INDEX(Tbl_GEKA[wedstrijd],MATCH(Tbl_Namiddag[[#This Row],[Datum]]&amp;"1",Tbl_GEKA[Datum_GEKA]&amp;Tbl_GEKA[Biljart],0)),"")</f>
        <v/>
      </c>
      <c r="D382" t="str" cm="1">
        <f t="array" ref="D382">_xlfn.IFNA(INDEX(Tbl_GEKA[wedstrijd],MATCH(Tbl_Namiddag[[#This Row],[Datum]]&amp;"2",Tbl_GEKA[Datum_GEKA]&amp;Tbl_GEKA[Biljart],0)),"")</f>
        <v xml:space="preserve">G E K A  - - -&gt; </v>
      </c>
      <c r="E382" t="str" cm="1">
        <f t="array" ref="E382">_xlfn.IFNA(INDEX(Tbl_GEKA[wedstrijd],MATCH(Tbl_Namiddag[[#This Row],[Datum]]&amp;"3",Tbl_GEKA[Datum_GEKA]&amp;Tbl_GEKA[Biljart],0)),"")</f>
        <v xml:space="preserve">G E K A  - - -&gt; </v>
      </c>
      <c r="F382" t="str" cm="1">
        <f t="array" ref="F382">_xlfn.IFNA(INDEX(Tbl_GEKA[wedstrijd],MATCH(Tbl_Namiddag[[#This Row],[Datum]]&amp;"4",Tbl_GEKA[Datum_GEKA]&amp;Tbl_GEKA[Biljart],0)),"")</f>
        <v/>
      </c>
      <c r="G382" t="str" cm="1">
        <f t="array" ref="G382">_xlfn.IFNA(INDEX(Tbl_GEKA[wedstrijd],MATCH(Tbl_Namiddag[[#This Row],[Datum]]&amp;"5",Tbl_GEKA[Datum_GEKA]&amp;Tbl_GEKA[Biljart],0)),"")</f>
        <v/>
      </c>
    </row>
    <row r="383" spans="1:7" x14ac:dyDescent="0.25">
      <c r="A383" s="1">
        <v>46484</v>
      </c>
      <c r="B383">
        <f>WEEKDAY(Tbl_Namiddag[[#This Row],[Datum]],11)</f>
        <v>3</v>
      </c>
      <c r="C383" t="str" cm="1">
        <f t="array" ref="C383">_xlfn.IFNA(INDEX(Tbl_GEKA[wedstrijd],MATCH(Tbl_Namiddag[[#This Row],[Datum]]&amp;"1",Tbl_GEKA[Datum_GEKA]&amp;Tbl_GEKA[Biljart],0)),"")</f>
        <v/>
      </c>
      <c r="D383" t="str" cm="1">
        <f t="array" ref="D383">_xlfn.IFNA(INDEX(Tbl_GEKA[wedstrijd],MATCH(Tbl_Namiddag[[#This Row],[Datum]]&amp;"2",Tbl_GEKA[Datum_GEKA]&amp;Tbl_GEKA[Biljart],0)),"")</f>
        <v/>
      </c>
      <c r="E383" t="str" cm="1">
        <f t="array" ref="E383">_xlfn.IFNA(INDEX(Tbl_GEKA[wedstrijd],MATCH(Tbl_Namiddag[[#This Row],[Datum]]&amp;"3",Tbl_GEKA[Datum_GEKA]&amp;Tbl_GEKA[Biljart],0)),"")</f>
        <v/>
      </c>
      <c r="F383" t="str" cm="1">
        <f t="array" ref="F383">_xlfn.IFNA(INDEX(Tbl_GEKA[wedstrijd],MATCH(Tbl_Namiddag[[#This Row],[Datum]]&amp;"4",Tbl_GEKA[Datum_GEKA]&amp;Tbl_GEKA[Biljart],0)),"")</f>
        <v/>
      </c>
      <c r="G383" t="str" cm="1">
        <f t="array" ref="G383">_xlfn.IFNA(INDEX(Tbl_GEKA[wedstrijd],MATCH(Tbl_Namiddag[[#This Row],[Datum]]&amp;"5",Tbl_GEKA[Datum_GEKA]&amp;Tbl_GEKA[Biljart],0)),"")</f>
        <v/>
      </c>
    </row>
    <row r="384" spans="1:7" x14ac:dyDescent="0.25">
      <c r="A384" s="1">
        <v>46485</v>
      </c>
      <c r="B384">
        <f>WEEKDAY(Tbl_Namiddag[[#This Row],[Datum]],11)</f>
        <v>4</v>
      </c>
      <c r="C384" t="str" cm="1">
        <f t="array" ref="C384">_xlfn.IFNA(INDEX(Tbl_GEKA[wedstrijd],MATCH(Tbl_Namiddag[[#This Row],[Datum]]&amp;"1",Tbl_GEKA[Datum_GEKA]&amp;Tbl_GEKA[Biljart],0)),"")</f>
        <v/>
      </c>
      <c r="D384" t="str" cm="1">
        <f t="array" ref="D384">_xlfn.IFNA(INDEX(Tbl_GEKA[wedstrijd],MATCH(Tbl_Namiddag[[#This Row],[Datum]]&amp;"2",Tbl_GEKA[Datum_GEKA]&amp;Tbl_GEKA[Biljart],0)),"")</f>
        <v/>
      </c>
      <c r="E384" t="str" cm="1">
        <f t="array" ref="E384">_xlfn.IFNA(INDEX(Tbl_GEKA[wedstrijd],MATCH(Tbl_Namiddag[[#This Row],[Datum]]&amp;"3",Tbl_GEKA[Datum_GEKA]&amp;Tbl_GEKA[Biljart],0)),"")</f>
        <v/>
      </c>
      <c r="F384" t="str" cm="1">
        <f t="array" ref="F384">_xlfn.IFNA(INDEX(Tbl_GEKA[wedstrijd],MATCH(Tbl_Namiddag[[#This Row],[Datum]]&amp;"4",Tbl_GEKA[Datum_GEKA]&amp;Tbl_GEKA[Biljart],0)),"")</f>
        <v xml:space="preserve">G E K A  - - -&gt; </v>
      </c>
      <c r="G384" t="str" cm="1">
        <f t="array" ref="G384">_xlfn.IFNA(INDEX(Tbl_GEKA[wedstrijd],MATCH(Tbl_Namiddag[[#This Row],[Datum]]&amp;"5",Tbl_GEKA[Datum_GEKA]&amp;Tbl_GEKA[Biljart],0)),"")</f>
        <v xml:space="preserve">G E K A  - - -&gt; </v>
      </c>
    </row>
    <row r="385" spans="1:7" x14ac:dyDescent="0.25">
      <c r="A385" s="1">
        <v>46486</v>
      </c>
      <c r="B385">
        <f>WEEKDAY(Tbl_Namiddag[[#This Row],[Datum]],11)</f>
        <v>5</v>
      </c>
      <c r="C385" t="str" cm="1">
        <f t="array" ref="C385">_xlfn.IFNA(INDEX(Tbl_GEKA[wedstrijd],MATCH(Tbl_Namiddag[[#This Row],[Datum]]&amp;"1",Tbl_GEKA[Datum_GEKA]&amp;Tbl_GEKA[Biljart],0)),"")</f>
        <v xml:space="preserve">G E K A  - - -&gt; </v>
      </c>
      <c r="D385" t="str" cm="1">
        <f t="array" ref="D385">_xlfn.IFNA(INDEX(Tbl_GEKA[wedstrijd],MATCH(Tbl_Namiddag[[#This Row],[Datum]]&amp;"2",Tbl_GEKA[Datum_GEKA]&amp;Tbl_GEKA[Biljart],0)),"")</f>
        <v xml:space="preserve">G E K A  - - -&gt; </v>
      </c>
      <c r="E385" t="str" cm="1">
        <f t="array" ref="E385">_xlfn.IFNA(INDEX(Tbl_GEKA[wedstrijd],MATCH(Tbl_Namiddag[[#This Row],[Datum]]&amp;"3",Tbl_GEKA[Datum_GEKA]&amp;Tbl_GEKA[Biljart],0)),"")</f>
        <v xml:space="preserve">G E K A  - - -&gt; </v>
      </c>
      <c r="F385" t="str" cm="1">
        <f t="array" ref="F385">_xlfn.IFNA(INDEX(Tbl_GEKA[wedstrijd],MATCH(Tbl_Namiddag[[#This Row],[Datum]]&amp;"4",Tbl_GEKA[Datum_GEKA]&amp;Tbl_GEKA[Biljart],0)),"")</f>
        <v/>
      </c>
      <c r="G385" t="str" cm="1">
        <f t="array" ref="G385">_xlfn.IFNA(INDEX(Tbl_GEKA[wedstrijd],MATCH(Tbl_Namiddag[[#This Row],[Datum]]&amp;"5",Tbl_GEKA[Datum_GEKA]&amp;Tbl_GEKA[Biljart],0)),"")</f>
        <v/>
      </c>
    </row>
    <row r="386" spans="1:7" x14ac:dyDescent="0.25">
      <c r="A386" s="1">
        <v>46487</v>
      </c>
      <c r="B386">
        <f>WEEKDAY(Tbl_Namiddag[[#This Row],[Datum]],11)</f>
        <v>6</v>
      </c>
      <c r="C386" t="str" cm="1">
        <f t="array" ref="C386">_xlfn.IFNA(INDEX(Tbl_GEKA[wedstrijd],MATCH(Tbl_Namiddag[[#This Row],[Datum]]&amp;"1",Tbl_GEKA[Datum_GEKA]&amp;Tbl_GEKA[Biljart],0)),"")</f>
        <v/>
      </c>
      <c r="D386" t="str" cm="1">
        <f t="array" ref="D386">_xlfn.IFNA(INDEX(Tbl_GEKA[wedstrijd],MATCH(Tbl_Namiddag[[#This Row],[Datum]]&amp;"2",Tbl_GEKA[Datum_GEKA]&amp;Tbl_GEKA[Biljart],0)),"")</f>
        <v/>
      </c>
      <c r="E386" t="str" cm="1">
        <f t="array" ref="E386">_xlfn.IFNA(INDEX(Tbl_GEKA[wedstrijd],MATCH(Tbl_Namiddag[[#This Row],[Datum]]&amp;"3",Tbl_GEKA[Datum_GEKA]&amp;Tbl_GEKA[Biljart],0)),"")</f>
        <v/>
      </c>
      <c r="F386" t="str" cm="1">
        <f t="array" ref="F386">_xlfn.IFNA(INDEX(Tbl_GEKA[wedstrijd],MATCH(Tbl_Namiddag[[#This Row],[Datum]]&amp;"4",Tbl_GEKA[Datum_GEKA]&amp;Tbl_GEKA[Biljart],0)),"")</f>
        <v/>
      </c>
      <c r="G386" t="str" cm="1">
        <f t="array" ref="G386">_xlfn.IFNA(INDEX(Tbl_GEKA[wedstrijd],MATCH(Tbl_Namiddag[[#This Row],[Datum]]&amp;"5",Tbl_GEKA[Datum_GEKA]&amp;Tbl_GEKA[Biljart],0)),"")</f>
        <v/>
      </c>
    </row>
    <row r="387" spans="1:7" x14ac:dyDescent="0.25">
      <c r="A387" s="1">
        <v>46488</v>
      </c>
      <c r="B387">
        <f>WEEKDAY(Tbl_Namiddag[[#This Row],[Datum]],11)</f>
        <v>7</v>
      </c>
      <c r="C387" t="str" cm="1">
        <f t="array" ref="C387">_xlfn.IFNA(INDEX(Tbl_GEKA[wedstrijd],MATCH(Tbl_Namiddag[[#This Row],[Datum]]&amp;"1",Tbl_GEKA[Datum_GEKA]&amp;Tbl_GEKA[Biljart],0)),"")</f>
        <v/>
      </c>
      <c r="D387" t="str" cm="1">
        <f t="array" ref="D387">_xlfn.IFNA(INDEX(Tbl_GEKA[wedstrijd],MATCH(Tbl_Namiddag[[#This Row],[Datum]]&amp;"2",Tbl_GEKA[Datum_GEKA]&amp;Tbl_GEKA[Biljart],0)),"")</f>
        <v/>
      </c>
      <c r="E387" t="str" cm="1">
        <f t="array" ref="E387">_xlfn.IFNA(INDEX(Tbl_GEKA[wedstrijd],MATCH(Tbl_Namiddag[[#This Row],[Datum]]&amp;"3",Tbl_GEKA[Datum_GEKA]&amp;Tbl_GEKA[Biljart],0)),"")</f>
        <v/>
      </c>
      <c r="F387" t="str" cm="1">
        <f t="array" ref="F387">_xlfn.IFNA(INDEX(Tbl_GEKA[wedstrijd],MATCH(Tbl_Namiddag[[#This Row],[Datum]]&amp;"4",Tbl_GEKA[Datum_GEKA]&amp;Tbl_GEKA[Biljart],0)),"")</f>
        <v/>
      </c>
      <c r="G387" t="str" cm="1">
        <f t="array" ref="G387">_xlfn.IFNA(INDEX(Tbl_GEKA[wedstrijd],MATCH(Tbl_Namiddag[[#This Row],[Datum]]&amp;"5",Tbl_GEKA[Datum_GEKA]&amp;Tbl_GEKA[Biljart],0)),"")</f>
        <v/>
      </c>
    </row>
    <row r="388" spans="1:7" x14ac:dyDescent="0.25">
      <c r="A388" s="1">
        <v>46489</v>
      </c>
      <c r="B388">
        <f>WEEKDAY(Tbl_Namiddag[[#This Row],[Datum]],11)</f>
        <v>1</v>
      </c>
      <c r="C388" t="str" cm="1">
        <f t="array" ref="C388">_xlfn.IFNA(INDEX(Tbl_GEKA[wedstrijd],MATCH(Tbl_Namiddag[[#This Row],[Datum]]&amp;"1",Tbl_GEKA[Datum_GEKA]&amp;Tbl_GEKA[Biljart],0)),"")</f>
        <v/>
      </c>
      <c r="D388" t="str" cm="1">
        <f t="array" ref="D388">_xlfn.IFNA(INDEX(Tbl_GEKA[wedstrijd],MATCH(Tbl_Namiddag[[#This Row],[Datum]]&amp;"2",Tbl_GEKA[Datum_GEKA]&amp;Tbl_GEKA[Biljart],0)),"")</f>
        <v/>
      </c>
      <c r="E388" t="str" cm="1">
        <f t="array" ref="E388">_xlfn.IFNA(INDEX(Tbl_GEKA[wedstrijd],MATCH(Tbl_Namiddag[[#This Row],[Datum]]&amp;"3",Tbl_GEKA[Datum_GEKA]&amp;Tbl_GEKA[Biljart],0)),"")</f>
        <v/>
      </c>
      <c r="F388" t="str" cm="1">
        <f t="array" ref="F388">_xlfn.IFNA(INDEX(Tbl_GEKA[wedstrijd],MATCH(Tbl_Namiddag[[#This Row],[Datum]]&amp;"4",Tbl_GEKA[Datum_GEKA]&amp;Tbl_GEKA[Biljart],0)),"")</f>
        <v/>
      </c>
      <c r="G388" t="str" cm="1">
        <f t="array" ref="G388">_xlfn.IFNA(INDEX(Tbl_GEKA[wedstrijd],MATCH(Tbl_Namiddag[[#This Row],[Datum]]&amp;"5",Tbl_GEKA[Datum_GEKA]&amp;Tbl_GEKA[Biljart],0)),"")</f>
        <v/>
      </c>
    </row>
    <row r="389" spans="1:7" x14ac:dyDescent="0.25">
      <c r="A389" s="1">
        <v>46490</v>
      </c>
      <c r="B389">
        <f>WEEKDAY(Tbl_Namiddag[[#This Row],[Datum]],11)</f>
        <v>2</v>
      </c>
      <c r="C389" t="str" cm="1">
        <f t="array" ref="C389">_xlfn.IFNA(INDEX(Tbl_GEKA[wedstrijd],MATCH(Tbl_Namiddag[[#This Row],[Datum]]&amp;"1",Tbl_GEKA[Datum_GEKA]&amp;Tbl_GEKA[Biljart],0)),"")</f>
        <v>Wildert 2 - Sen. Putte- -&gt; B/N</v>
      </c>
      <c r="D389" t="str" cm="1">
        <f t="array" ref="D389">_xlfn.IFNA(INDEX(Tbl_GEKA[wedstrijd],MATCH(Tbl_Namiddag[[#This Row],[Datum]]&amp;"2",Tbl_GEKA[Datum_GEKA]&amp;Tbl_GEKA[Biljart],0)),"")</f>
        <v>Wildert 2 - Sen. Putte- -&gt; B/N</v>
      </c>
      <c r="E389" t="str" cm="1">
        <f t="array" ref="E389">_xlfn.IFNA(INDEX(Tbl_GEKA[wedstrijd],MATCH(Tbl_Namiddag[[#This Row],[Datum]]&amp;"3",Tbl_GEKA[Datum_GEKA]&amp;Tbl_GEKA[Biljart],0)),"")</f>
        <v/>
      </c>
      <c r="F389" t="str" cm="1">
        <f t="array" ref="F389">_xlfn.IFNA(INDEX(Tbl_GEKA[wedstrijd],MATCH(Tbl_Namiddag[[#This Row],[Datum]]&amp;"4",Tbl_GEKA[Datum_GEKA]&amp;Tbl_GEKA[Biljart],0)),"")</f>
        <v/>
      </c>
      <c r="G389" t="str" cm="1">
        <f t="array" ref="G389">_xlfn.IFNA(INDEX(Tbl_GEKA[wedstrijd],MATCH(Tbl_Namiddag[[#This Row],[Datum]]&amp;"5",Tbl_GEKA[Datum_GEKA]&amp;Tbl_GEKA[Biljart],0)),"")</f>
        <v/>
      </c>
    </row>
    <row r="390" spans="1:7" x14ac:dyDescent="0.25">
      <c r="A390" s="1">
        <v>46491</v>
      </c>
      <c r="B390">
        <f>WEEKDAY(Tbl_Namiddag[[#This Row],[Datum]],11)</f>
        <v>3</v>
      </c>
      <c r="C390" t="str" cm="1">
        <f t="array" ref="C390">_xlfn.IFNA(INDEX(Tbl_GEKA[wedstrijd],MATCH(Tbl_Namiddag[[#This Row],[Datum]]&amp;"1",Tbl_GEKA[Datum_GEKA]&amp;Tbl_GEKA[Biljart],0)),"")</f>
        <v/>
      </c>
      <c r="D390" t="str" cm="1">
        <f t="array" ref="D390">_xlfn.IFNA(INDEX(Tbl_GEKA[wedstrijd],MATCH(Tbl_Namiddag[[#This Row],[Datum]]&amp;"2",Tbl_GEKA[Datum_GEKA]&amp;Tbl_GEKA[Biljart],0)),"")</f>
        <v/>
      </c>
      <c r="E390" t="str" cm="1">
        <f t="array" ref="E390">_xlfn.IFNA(INDEX(Tbl_GEKA[wedstrijd],MATCH(Tbl_Namiddag[[#This Row],[Datum]]&amp;"3",Tbl_GEKA[Datum_GEKA]&amp;Tbl_GEKA[Biljart],0)),"")</f>
        <v/>
      </c>
      <c r="F390" t="str" cm="1">
        <f t="array" ref="F390">_xlfn.IFNA(INDEX(Tbl_GEKA[wedstrijd],MATCH(Tbl_Namiddag[[#This Row],[Datum]]&amp;"4",Tbl_GEKA[Datum_GEKA]&amp;Tbl_GEKA[Biljart],0)),"")</f>
        <v/>
      </c>
      <c r="G390" t="str" cm="1">
        <f t="array" ref="G390">_xlfn.IFNA(INDEX(Tbl_GEKA[wedstrijd],MATCH(Tbl_Namiddag[[#This Row],[Datum]]&amp;"5",Tbl_GEKA[Datum_GEKA]&amp;Tbl_GEKA[Biljart],0)),"")</f>
        <v/>
      </c>
    </row>
    <row r="391" spans="1:7" x14ac:dyDescent="0.25">
      <c r="A391" s="1">
        <v>46492</v>
      </c>
      <c r="B391">
        <f>WEEKDAY(Tbl_Namiddag[[#This Row],[Datum]],11)</f>
        <v>4</v>
      </c>
      <c r="C391" t="str" cm="1">
        <f t="array" ref="C391">_xlfn.IFNA(INDEX(Tbl_GEKA[wedstrijd],MATCH(Tbl_Namiddag[[#This Row],[Datum]]&amp;"1",Tbl_GEKA[Datum_GEKA]&amp;Tbl_GEKA[Biljart],0)),"")</f>
        <v xml:space="preserve">G E K A  - - -&gt; </v>
      </c>
      <c r="D391" t="str" cm="1">
        <f t="array" ref="D391">_xlfn.IFNA(INDEX(Tbl_GEKA[wedstrijd],MATCH(Tbl_Namiddag[[#This Row],[Datum]]&amp;"2",Tbl_GEKA[Datum_GEKA]&amp;Tbl_GEKA[Biljart],0)),"")</f>
        <v/>
      </c>
      <c r="E391" t="str" cm="1">
        <f t="array" ref="E391">_xlfn.IFNA(INDEX(Tbl_GEKA[wedstrijd],MATCH(Tbl_Namiddag[[#This Row],[Datum]]&amp;"3",Tbl_GEKA[Datum_GEKA]&amp;Tbl_GEKA[Biljart],0)),"")</f>
        <v/>
      </c>
      <c r="F391" t="str" cm="1">
        <f t="array" ref="F391">_xlfn.IFNA(INDEX(Tbl_GEKA[wedstrijd],MATCH(Tbl_Namiddag[[#This Row],[Datum]]&amp;"4",Tbl_GEKA[Datum_GEKA]&amp;Tbl_GEKA[Biljart],0)),"")</f>
        <v/>
      </c>
      <c r="G391" t="str" cm="1">
        <f t="array" ref="G391">_xlfn.IFNA(INDEX(Tbl_GEKA[wedstrijd],MATCH(Tbl_Namiddag[[#This Row],[Datum]]&amp;"5",Tbl_GEKA[Datum_GEKA]&amp;Tbl_GEKA[Biljart],0)),"")</f>
        <v xml:space="preserve">G E K A  - - -&gt; </v>
      </c>
    </row>
    <row r="392" spans="1:7" x14ac:dyDescent="0.25">
      <c r="A392" s="1">
        <v>46493</v>
      </c>
      <c r="B392">
        <f>WEEKDAY(Tbl_Namiddag[[#This Row],[Datum]],11)</f>
        <v>5</v>
      </c>
      <c r="C392" t="str" cm="1">
        <f t="array" ref="C392">_xlfn.IFNA(INDEX(Tbl_GEKA[wedstrijd],MATCH(Tbl_Namiddag[[#This Row],[Datum]]&amp;"1",Tbl_GEKA[Datum_GEKA]&amp;Tbl_GEKA[Biljart],0)),"")</f>
        <v/>
      </c>
      <c r="D392" t="str" cm="1">
        <f t="array" ref="D392">_xlfn.IFNA(INDEX(Tbl_GEKA[wedstrijd],MATCH(Tbl_Namiddag[[#This Row],[Datum]]&amp;"2",Tbl_GEKA[Datum_GEKA]&amp;Tbl_GEKA[Biljart],0)),"")</f>
        <v/>
      </c>
      <c r="E392" t="str" cm="1">
        <f t="array" ref="E392">_xlfn.IFNA(INDEX(Tbl_GEKA[wedstrijd],MATCH(Tbl_Namiddag[[#This Row],[Datum]]&amp;"3",Tbl_GEKA[Datum_GEKA]&amp;Tbl_GEKA[Biljart],0)),"")</f>
        <v xml:space="preserve">Les  -  - - Privé- -&gt; </v>
      </c>
      <c r="F392" t="str" cm="1">
        <f t="array" ref="F392">_xlfn.IFNA(INDEX(Tbl_GEKA[wedstrijd],MATCH(Tbl_Namiddag[[#This Row],[Datum]]&amp;"4",Tbl_GEKA[Datum_GEKA]&amp;Tbl_GEKA[Biljart],0)),"")</f>
        <v xml:space="preserve">G E K A  - - -&gt; </v>
      </c>
      <c r="G392" t="str" cm="1">
        <f t="array" ref="G392">_xlfn.IFNA(INDEX(Tbl_GEKA[wedstrijd],MATCH(Tbl_Namiddag[[#This Row],[Datum]]&amp;"5",Tbl_GEKA[Datum_GEKA]&amp;Tbl_GEKA[Biljart],0)),"")</f>
        <v xml:space="preserve">Les  -  - - Privé- -&gt; </v>
      </c>
    </row>
    <row r="393" spans="1:7" x14ac:dyDescent="0.25">
      <c r="A393" s="1">
        <v>46494</v>
      </c>
      <c r="B393">
        <f>WEEKDAY(Tbl_Namiddag[[#This Row],[Datum]],11)</f>
        <v>6</v>
      </c>
      <c r="C393" t="str" cm="1">
        <f t="array" ref="C393">_xlfn.IFNA(INDEX(Tbl_GEKA[wedstrijd],MATCH(Tbl_Namiddag[[#This Row],[Datum]]&amp;"1",Tbl_GEKA[Datum_GEKA]&amp;Tbl_GEKA[Biljart],0)),"")</f>
        <v/>
      </c>
      <c r="D393" t="str" cm="1">
        <f t="array" ref="D393">_xlfn.IFNA(INDEX(Tbl_GEKA[wedstrijd],MATCH(Tbl_Namiddag[[#This Row],[Datum]]&amp;"2",Tbl_GEKA[Datum_GEKA]&amp;Tbl_GEKA[Biljart],0)),"")</f>
        <v/>
      </c>
      <c r="E393" t="str" cm="1">
        <f t="array" ref="E393">_xlfn.IFNA(INDEX(Tbl_GEKA[wedstrijd],MATCH(Tbl_Namiddag[[#This Row],[Datum]]&amp;"3",Tbl_GEKA[Datum_GEKA]&amp;Tbl_GEKA[Biljart],0)),"")</f>
        <v/>
      </c>
      <c r="F393" t="str" cm="1">
        <f t="array" ref="F393">_xlfn.IFNA(INDEX(Tbl_GEKA[wedstrijd],MATCH(Tbl_Namiddag[[#This Row],[Datum]]&amp;"4",Tbl_GEKA[Datum_GEKA]&amp;Tbl_GEKA[Biljart],0)),"")</f>
        <v/>
      </c>
      <c r="G393" t="str" cm="1">
        <f t="array" ref="G393">_xlfn.IFNA(INDEX(Tbl_GEKA[wedstrijd],MATCH(Tbl_Namiddag[[#This Row],[Datum]]&amp;"5",Tbl_GEKA[Datum_GEKA]&amp;Tbl_GEKA[Biljart],0)),"")</f>
        <v/>
      </c>
    </row>
    <row r="394" spans="1:7" x14ac:dyDescent="0.25">
      <c r="A394" s="1">
        <v>46495</v>
      </c>
      <c r="B394">
        <f>WEEKDAY(Tbl_Namiddag[[#This Row],[Datum]],11)</f>
        <v>7</v>
      </c>
      <c r="C394" t="str" cm="1">
        <f t="array" ref="C394">_xlfn.IFNA(INDEX(Tbl_GEKA[wedstrijd],MATCH(Tbl_Namiddag[[#This Row],[Datum]]&amp;"1",Tbl_GEKA[Datum_GEKA]&amp;Tbl_GEKA[Biljart],0)),"")</f>
        <v/>
      </c>
      <c r="D394" t="str" cm="1">
        <f t="array" ref="D394">_xlfn.IFNA(INDEX(Tbl_GEKA[wedstrijd],MATCH(Tbl_Namiddag[[#This Row],[Datum]]&amp;"2",Tbl_GEKA[Datum_GEKA]&amp;Tbl_GEKA[Biljart],0)),"")</f>
        <v/>
      </c>
      <c r="E394" t="str" cm="1">
        <f t="array" ref="E394">_xlfn.IFNA(INDEX(Tbl_GEKA[wedstrijd],MATCH(Tbl_Namiddag[[#This Row],[Datum]]&amp;"3",Tbl_GEKA[Datum_GEKA]&amp;Tbl_GEKA[Biljart],0)),"")</f>
        <v/>
      </c>
      <c r="F394" t="str" cm="1">
        <f t="array" ref="F394">_xlfn.IFNA(INDEX(Tbl_GEKA[wedstrijd],MATCH(Tbl_Namiddag[[#This Row],[Datum]]&amp;"4",Tbl_GEKA[Datum_GEKA]&amp;Tbl_GEKA[Biljart],0)),"")</f>
        <v/>
      </c>
      <c r="G394" t="str" cm="1">
        <f t="array" ref="G394">_xlfn.IFNA(INDEX(Tbl_GEKA[wedstrijd],MATCH(Tbl_Namiddag[[#This Row],[Datum]]&amp;"5",Tbl_GEKA[Datum_GEKA]&amp;Tbl_GEKA[Biljart],0)),"")</f>
        <v/>
      </c>
    </row>
    <row r="395" spans="1:7" x14ac:dyDescent="0.25">
      <c r="A395" s="1">
        <v>46496</v>
      </c>
      <c r="B395">
        <f>WEEKDAY(Tbl_Namiddag[[#This Row],[Datum]],11)</f>
        <v>1</v>
      </c>
      <c r="C395" t="str" cm="1">
        <f t="array" ref="C395">_xlfn.IFNA(INDEX(Tbl_GEKA[wedstrijd],MATCH(Tbl_Namiddag[[#This Row],[Datum]]&amp;"1",Tbl_GEKA[Datum_GEKA]&amp;Tbl_GEKA[Biljart],0)),"")</f>
        <v/>
      </c>
      <c r="D395" t="str" cm="1">
        <f t="array" ref="D395">_xlfn.IFNA(INDEX(Tbl_GEKA[wedstrijd],MATCH(Tbl_Namiddag[[#This Row],[Datum]]&amp;"2",Tbl_GEKA[Datum_GEKA]&amp;Tbl_GEKA[Biljart],0)),"")</f>
        <v/>
      </c>
      <c r="E395" t="str" cm="1">
        <f t="array" ref="E395">_xlfn.IFNA(INDEX(Tbl_GEKA[wedstrijd],MATCH(Tbl_Namiddag[[#This Row],[Datum]]&amp;"3",Tbl_GEKA[Datum_GEKA]&amp;Tbl_GEKA[Biljart],0)),"")</f>
        <v/>
      </c>
      <c r="F395" t="str" cm="1">
        <f t="array" ref="F395">_xlfn.IFNA(INDEX(Tbl_GEKA[wedstrijd],MATCH(Tbl_Namiddag[[#This Row],[Datum]]&amp;"4",Tbl_GEKA[Datum_GEKA]&amp;Tbl_GEKA[Biljart],0)),"")</f>
        <v/>
      </c>
      <c r="G395" t="str" cm="1">
        <f t="array" ref="G395">_xlfn.IFNA(INDEX(Tbl_GEKA[wedstrijd],MATCH(Tbl_Namiddag[[#This Row],[Datum]]&amp;"5",Tbl_GEKA[Datum_GEKA]&amp;Tbl_GEKA[Biljart],0)),"")</f>
        <v/>
      </c>
    </row>
    <row r="396" spans="1:7" x14ac:dyDescent="0.25">
      <c r="A396" s="1">
        <v>46497</v>
      </c>
      <c r="B396">
        <f>WEEKDAY(Tbl_Namiddag[[#This Row],[Datum]],11)</f>
        <v>2</v>
      </c>
      <c r="C396" t="str" cm="1">
        <f t="array" ref="C396">_xlfn.IFNA(INDEX(Tbl_GEKA[wedstrijd],MATCH(Tbl_Namiddag[[#This Row],[Datum]]&amp;"1",Tbl_GEKA[Datum_GEKA]&amp;Tbl_GEKA[Biljart],0)),"")</f>
        <v>Wildert 2 - Molenheike- -&gt; GSE</v>
      </c>
      <c r="D396" t="str" cm="1">
        <f t="array" ref="D396">_xlfn.IFNA(INDEX(Tbl_GEKA[wedstrijd],MATCH(Tbl_Namiddag[[#This Row],[Datum]]&amp;"2",Tbl_GEKA[Datum_GEKA]&amp;Tbl_GEKA[Biljart],0)),"")</f>
        <v xml:space="preserve">G E K A  - - -&gt; </v>
      </c>
      <c r="E396" t="str" cm="1">
        <f t="array" ref="E396">_xlfn.IFNA(INDEX(Tbl_GEKA[wedstrijd],MATCH(Tbl_Namiddag[[#This Row],[Datum]]&amp;"3",Tbl_GEKA[Datum_GEKA]&amp;Tbl_GEKA[Biljart],0)),"")</f>
        <v xml:space="preserve">G E K A  - - -&gt; </v>
      </c>
      <c r="F396" t="str" cm="1">
        <f t="array" ref="F396">_xlfn.IFNA(INDEX(Tbl_GEKA[wedstrijd],MATCH(Tbl_Namiddag[[#This Row],[Datum]]&amp;"4",Tbl_GEKA[Datum_GEKA]&amp;Tbl_GEKA[Biljart],0)),"")</f>
        <v/>
      </c>
      <c r="G396" t="str" cm="1">
        <f t="array" ref="G396">_xlfn.IFNA(INDEX(Tbl_GEKA[wedstrijd],MATCH(Tbl_Namiddag[[#This Row],[Datum]]&amp;"5",Tbl_GEKA[Datum_GEKA]&amp;Tbl_GEKA[Biljart],0)),"")</f>
        <v/>
      </c>
    </row>
    <row r="397" spans="1:7" x14ac:dyDescent="0.25">
      <c r="A397" s="1">
        <v>46498</v>
      </c>
      <c r="B397">
        <f>WEEKDAY(Tbl_Namiddag[[#This Row],[Datum]],11)</f>
        <v>3</v>
      </c>
      <c r="C397" t="str" cm="1">
        <f t="array" ref="C397">_xlfn.IFNA(INDEX(Tbl_GEKA[wedstrijd],MATCH(Tbl_Namiddag[[#This Row],[Datum]]&amp;"1",Tbl_GEKA[Datum_GEKA]&amp;Tbl_GEKA[Biljart],0)),"")</f>
        <v/>
      </c>
      <c r="D397" t="str" cm="1">
        <f t="array" ref="D397">_xlfn.IFNA(INDEX(Tbl_GEKA[wedstrijd],MATCH(Tbl_Namiddag[[#This Row],[Datum]]&amp;"2",Tbl_GEKA[Datum_GEKA]&amp;Tbl_GEKA[Biljart],0)),"")</f>
        <v/>
      </c>
      <c r="E397" t="str" cm="1">
        <f t="array" ref="E397">_xlfn.IFNA(INDEX(Tbl_GEKA[wedstrijd],MATCH(Tbl_Namiddag[[#This Row],[Datum]]&amp;"3",Tbl_GEKA[Datum_GEKA]&amp;Tbl_GEKA[Biljart],0)),"")</f>
        <v/>
      </c>
      <c r="F397" t="str" cm="1">
        <f t="array" ref="F397">_xlfn.IFNA(INDEX(Tbl_GEKA[wedstrijd],MATCH(Tbl_Namiddag[[#This Row],[Datum]]&amp;"4",Tbl_GEKA[Datum_GEKA]&amp;Tbl_GEKA[Biljart],0)),"")</f>
        <v/>
      </c>
      <c r="G397" t="str" cm="1">
        <f t="array" ref="G397">_xlfn.IFNA(INDEX(Tbl_GEKA[wedstrijd],MATCH(Tbl_Namiddag[[#This Row],[Datum]]&amp;"5",Tbl_GEKA[Datum_GEKA]&amp;Tbl_GEKA[Biljart],0)),"")</f>
        <v/>
      </c>
    </row>
    <row r="398" spans="1:7" x14ac:dyDescent="0.25">
      <c r="A398" s="1">
        <v>46499</v>
      </c>
      <c r="B398">
        <f>WEEKDAY(Tbl_Namiddag[[#This Row],[Datum]],11)</f>
        <v>4</v>
      </c>
      <c r="C398" t="str" cm="1">
        <f t="array" ref="C398">_xlfn.IFNA(INDEX(Tbl_GEKA[wedstrijd],MATCH(Tbl_Namiddag[[#This Row],[Datum]]&amp;"1",Tbl_GEKA[Datum_GEKA]&amp;Tbl_GEKA[Biljart],0)),"")</f>
        <v/>
      </c>
      <c r="D398" t="str" cm="1">
        <f t="array" ref="D398">_xlfn.IFNA(INDEX(Tbl_GEKA[wedstrijd],MATCH(Tbl_Namiddag[[#This Row],[Datum]]&amp;"2",Tbl_GEKA[Datum_GEKA]&amp;Tbl_GEKA[Biljart],0)),"")</f>
        <v/>
      </c>
      <c r="E398" t="str" cm="1">
        <f t="array" ref="E398">_xlfn.IFNA(INDEX(Tbl_GEKA[wedstrijd],MATCH(Tbl_Namiddag[[#This Row],[Datum]]&amp;"3",Tbl_GEKA[Datum_GEKA]&amp;Tbl_GEKA[Biljart],0)),"")</f>
        <v/>
      </c>
      <c r="F398" t="str" cm="1">
        <f t="array" ref="F398">_xlfn.IFNA(INDEX(Tbl_GEKA[wedstrijd],MATCH(Tbl_Namiddag[[#This Row],[Datum]]&amp;"4",Tbl_GEKA[Datum_GEKA]&amp;Tbl_GEKA[Biljart],0)),"")</f>
        <v/>
      </c>
      <c r="G398" t="str" cm="1">
        <f t="array" ref="G398">_xlfn.IFNA(INDEX(Tbl_GEKA[wedstrijd],MATCH(Tbl_Namiddag[[#This Row],[Datum]]&amp;"5",Tbl_GEKA[Datum_GEKA]&amp;Tbl_GEKA[Biljart],0)),"")</f>
        <v xml:space="preserve">G E K A  - - -&gt; </v>
      </c>
    </row>
    <row r="399" spans="1:7" x14ac:dyDescent="0.25">
      <c r="A399" s="1">
        <v>46500</v>
      </c>
      <c r="B399">
        <f>WEEKDAY(Tbl_Namiddag[[#This Row],[Datum]],11)</f>
        <v>5</v>
      </c>
      <c r="C399" t="str" cm="1">
        <f t="array" ref="C399">_xlfn.IFNA(INDEX(Tbl_GEKA[wedstrijd],MATCH(Tbl_Namiddag[[#This Row],[Datum]]&amp;"1",Tbl_GEKA[Datum_GEKA]&amp;Tbl_GEKA[Biljart],0)),"")</f>
        <v xml:space="preserve">G E K A  - - -&gt; </v>
      </c>
      <c r="D399" t="str" cm="1">
        <f t="array" ref="D399">_xlfn.IFNA(INDEX(Tbl_GEKA[wedstrijd],MATCH(Tbl_Namiddag[[#This Row],[Datum]]&amp;"2",Tbl_GEKA[Datum_GEKA]&amp;Tbl_GEKA[Biljart],0)),"")</f>
        <v/>
      </c>
      <c r="E399" t="str" cm="1">
        <f t="array" ref="E399">_xlfn.IFNA(INDEX(Tbl_GEKA[wedstrijd],MATCH(Tbl_Namiddag[[#This Row],[Datum]]&amp;"3",Tbl_GEKA[Datum_GEKA]&amp;Tbl_GEKA[Biljart],0)),"")</f>
        <v/>
      </c>
      <c r="F399" t="str" cm="1">
        <f t="array" ref="F399">_xlfn.IFNA(INDEX(Tbl_GEKA[wedstrijd],MATCH(Tbl_Namiddag[[#This Row],[Datum]]&amp;"4",Tbl_GEKA[Datum_GEKA]&amp;Tbl_GEKA[Biljart],0)),"")</f>
        <v xml:space="preserve">G E K A  - - -&gt; </v>
      </c>
      <c r="G399" t="str" cm="1">
        <f t="array" ref="G399">_xlfn.IFNA(INDEX(Tbl_GEKA[wedstrijd],MATCH(Tbl_Namiddag[[#This Row],[Datum]]&amp;"5",Tbl_GEKA[Datum_GEKA]&amp;Tbl_GEKA[Biljart],0)),"")</f>
        <v/>
      </c>
    </row>
    <row r="400" spans="1:7" x14ac:dyDescent="0.25">
      <c r="A400" s="1">
        <v>46501</v>
      </c>
      <c r="B400">
        <f>WEEKDAY(Tbl_Namiddag[[#This Row],[Datum]],11)</f>
        <v>6</v>
      </c>
      <c r="C400" t="str" cm="1">
        <f t="array" ref="C400">_xlfn.IFNA(INDEX(Tbl_GEKA[wedstrijd],MATCH(Tbl_Namiddag[[#This Row],[Datum]]&amp;"1",Tbl_GEKA[Datum_GEKA]&amp;Tbl_GEKA[Biljart],0)),"")</f>
        <v/>
      </c>
      <c r="D400" t="str" cm="1">
        <f t="array" ref="D400">_xlfn.IFNA(INDEX(Tbl_GEKA[wedstrijd],MATCH(Tbl_Namiddag[[#This Row],[Datum]]&amp;"2",Tbl_GEKA[Datum_GEKA]&amp;Tbl_GEKA[Biljart],0)),"")</f>
        <v/>
      </c>
      <c r="E400" t="str" cm="1">
        <f t="array" ref="E400">_xlfn.IFNA(INDEX(Tbl_GEKA[wedstrijd],MATCH(Tbl_Namiddag[[#This Row],[Datum]]&amp;"3",Tbl_GEKA[Datum_GEKA]&amp;Tbl_GEKA[Biljart],0)),"")</f>
        <v/>
      </c>
      <c r="F400" t="str" cm="1">
        <f t="array" ref="F400">_xlfn.IFNA(INDEX(Tbl_GEKA[wedstrijd],MATCH(Tbl_Namiddag[[#This Row],[Datum]]&amp;"4",Tbl_GEKA[Datum_GEKA]&amp;Tbl_GEKA[Biljart],0)),"")</f>
        <v/>
      </c>
      <c r="G400" t="str" cm="1">
        <f t="array" ref="G400">_xlfn.IFNA(INDEX(Tbl_GEKA[wedstrijd],MATCH(Tbl_Namiddag[[#This Row],[Datum]]&amp;"5",Tbl_GEKA[Datum_GEKA]&amp;Tbl_GEKA[Biljart],0)),"")</f>
        <v/>
      </c>
    </row>
    <row r="401" spans="1:7" x14ac:dyDescent="0.25">
      <c r="A401" s="1">
        <v>46502</v>
      </c>
      <c r="B401">
        <f>WEEKDAY(Tbl_Namiddag[[#This Row],[Datum]],11)</f>
        <v>7</v>
      </c>
      <c r="C401" t="str" cm="1">
        <f t="array" ref="C401">_xlfn.IFNA(INDEX(Tbl_GEKA[wedstrijd],MATCH(Tbl_Namiddag[[#This Row],[Datum]]&amp;"1",Tbl_GEKA[Datum_GEKA]&amp;Tbl_GEKA[Biljart],0)),"")</f>
        <v/>
      </c>
      <c r="D401" t="str" cm="1">
        <f t="array" ref="D401">_xlfn.IFNA(INDEX(Tbl_GEKA[wedstrijd],MATCH(Tbl_Namiddag[[#This Row],[Datum]]&amp;"2",Tbl_GEKA[Datum_GEKA]&amp;Tbl_GEKA[Biljart],0)),"")</f>
        <v/>
      </c>
      <c r="E401" t="str" cm="1">
        <f t="array" ref="E401">_xlfn.IFNA(INDEX(Tbl_GEKA[wedstrijd],MATCH(Tbl_Namiddag[[#This Row],[Datum]]&amp;"3",Tbl_GEKA[Datum_GEKA]&amp;Tbl_GEKA[Biljart],0)),"")</f>
        <v/>
      </c>
      <c r="F401" t="str" cm="1">
        <f t="array" ref="F401">_xlfn.IFNA(INDEX(Tbl_GEKA[wedstrijd],MATCH(Tbl_Namiddag[[#This Row],[Datum]]&amp;"4",Tbl_GEKA[Datum_GEKA]&amp;Tbl_GEKA[Biljart],0)),"")</f>
        <v/>
      </c>
      <c r="G401" t="str" cm="1">
        <f t="array" ref="G401">_xlfn.IFNA(INDEX(Tbl_GEKA[wedstrijd],MATCH(Tbl_Namiddag[[#This Row],[Datum]]&amp;"5",Tbl_GEKA[Datum_GEKA]&amp;Tbl_GEKA[Biljart],0)),"")</f>
        <v/>
      </c>
    </row>
    <row r="402" spans="1:7" x14ac:dyDescent="0.25">
      <c r="A402" s="1">
        <v>46503</v>
      </c>
      <c r="B402">
        <f>WEEKDAY(Tbl_Namiddag[[#This Row],[Datum]],11)</f>
        <v>1</v>
      </c>
      <c r="C402" t="str" cm="1">
        <f t="array" ref="C402">_xlfn.IFNA(INDEX(Tbl_GEKA[wedstrijd],MATCH(Tbl_Namiddag[[#This Row],[Datum]]&amp;"1",Tbl_GEKA[Datum_GEKA]&amp;Tbl_GEKA[Biljart],0)),"")</f>
        <v/>
      </c>
      <c r="D402" t="str" cm="1">
        <f t="array" ref="D402">_xlfn.IFNA(INDEX(Tbl_GEKA[wedstrijd],MATCH(Tbl_Namiddag[[#This Row],[Datum]]&amp;"2",Tbl_GEKA[Datum_GEKA]&amp;Tbl_GEKA[Biljart],0)),"")</f>
        <v/>
      </c>
      <c r="E402" t="str" cm="1">
        <f t="array" ref="E402">_xlfn.IFNA(INDEX(Tbl_GEKA[wedstrijd],MATCH(Tbl_Namiddag[[#This Row],[Datum]]&amp;"3",Tbl_GEKA[Datum_GEKA]&amp;Tbl_GEKA[Biljart],0)),"")</f>
        <v/>
      </c>
      <c r="F402" t="str" cm="1">
        <f t="array" ref="F402">_xlfn.IFNA(INDEX(Tbl_GEKA[wedstrijd],MATCH(Tbl_Namiddag[[#This Row],[Datum]]&amp;"4",Tbl_GEKA[Datum_GEKA]&amp;Tbl_GEKA[Biljart],0)),"")</f>
        <v/>
      </c>
      <c r="G402" t="str" cm="1">
        <f t="array" ref="G402">_xlfn.IFNA(INDEX(Tbl_GEKA[wedstrijd],MATCH(Tbl_Namiddag[[#This Row],[Datum]]&amp;"5",Tbl_GEKA[Datum_GEKA]&amp;Tbl_GEKA[Biljart],0)),"")</f>
        <v/>
      </c>
    </row>
    <row r="403" spans="1:7" x14ac:dyDescent="0.25">
      <c r="A403" s="1">
        <v>46504</v>
      </c>
      <c r="B403">
        <f>WEEKDAY(Tbl_Namiddag[[#This Row],[Datum]],11)</f>
        <v>2</v>
      </c>
      <c r="C403" t="str" cm="1">
        <f t="array" ref="C403">_xlfn.IFNA(INDEX(Tbl_GEKA[wedstrijd],MATCH(Tbl_Namiddag[[#This Row],[Datum]]&amp;"1",Tbl_GEKA[Datum_GEKA]&amp;Tbl_GEKA[Biljart],0)),"")</f>
        <v>Wildert 2 - Oude Glorie- -&gt; B/N</v>
      </c>
      <c r="D403" t="str" cm="1">
        <f t="array" ref="D403">_xlfn.IFNA(INDEX(Tbl_GEKA[wedstrijd],MATCH(Tbl_Namiddag[[#This Row],[Datum]]&amp;"2",Tbl_GEKA[Datum_GEKA]&amp;Tbl_GEKA[Biljart],0)),"")</f>
        <v xml:space="preserve">G E K A  - - -&gt; </v>
      </c>
      <c r="E403" t="str" cm="1">
        <f t="array" ref="E403">_xlfn.IFNA(INDEX(Tbl_GEKA[wedstrijd],MATCH(Tbl_Namiddag[[#This Row],[Datum]]&amp;"3",Tbl_GEKA[Datum_GEKA]&amp;Tbl_GEKA[Biljart],0)),"")</f>
        <v xml:space="preserve">G E K A  - - -&gt; </v>
      </c>
      <c r="F403" t="str" cm="1">
        <f t="array" ref="F403">_xlfn.IFNA(INDEX(Tbl_GEKA[wedstrijd],MATCH(Tbl_Namiddag[[#This Row],[Datum]]&amp;"4",Tbl_GEKA[Datum_GEKA]&amp;Tbl_GEKA[Biljart],0)),"")</f>
        <v/>
      </c>
      <c r="G403" t="str" cm="1">
        <f t="array" ref="G403">_xlfn.IFNA(INDEX(Tbl_GEKA[wedstrijd],MATCH(Tbl_Namiddag[[#This Row],[Datum]]&amp;"5",Tbl_GEKA[Datum_GEKA]&amp;Tbl_GEKA[Biljart],0)),"")</f>
        <v/>
      </c>
    </row>
    <row r="404" spans="1:7" x14ac:dyDescent="0.25">
      <c r="A404" s="1">
        <v>46505</v>
      </c>
      <c r="B404">
        <f>WEEKDAY(Tbl_Namiddag[[#This Row],[Datum]],11)</f>
        <v>3</v>
      </c>
      <c r="C404" t="str" cm="1">
        <f t="array" ref="C404">_xlfn.IFNA(INDEX(Tbl_GEKA[wedstrijd],MATCH(Tbl_Namiddag[[#This Row],[Datum]]&amp;"1",Tbl_GEKA[Datum_GEKA]&amp;Tbl_GEKA[Biljart],0)),"")</f>
        <v/>
      </c>
      <c r="D404" t="str" cm="1">
        <f t="array" ref="D404">_xlfn.IFNA(INDEX(Tbl_GEKA[wedstrijd],MATCH(Tbl_Namiddag[[#This Row],[Datum]]&amp;"2",Tbl_GEKA[Datum_GEKA]&amp;Tbl_GEKA[Biljart],0)),"")</f>
        <v/>
      </c>
      <c r="E404" t="str" cm="1">
        <f t="array" ref="E404">_xlfn.IFNA(INDEX(Tbl_GEKA[wedstrijd],MATCH(Tbl_Namiddag[[#This Row],[Datum]]&amp;"3",Tbl_GEKA[Datum_GEKA]&amp;Tbl_GEKA[Biljart],0)),"")</f>
        <v/>
      </c>
      <c r="F404" t="str" cm="1">
        <f t="array" ref="F404">_xlfn.IFNA(INDEX(Tbl_GEKA[wedstrijd],MATCH(Tbl_Namiddag[[#This Row],[Datum]]&amp;"4",Tbl_GEKA[Datum_GEKA]&amp;Tbl_GEKA[Biljart],0)),"")</f>
        <v/>
      </c>
      <c r="G404" t="str" cm="1">
        <f t="array" ref="G404">_xlfn.IFNA(INDEX(Tbl_GEKA[wedstrijd],MATCH(Tbl_Namiddag[[#This Row],[Datum]]&amp;"5",Tbl_GEKA[Datum_GEKA]&amp;Tbl_GEKA[Biljart],0)),"")</f>
        <v/>
      </c>
    </row>
    <row r="405" spans="1:7" x14ac:dyDescent="0.25">
      <c r="A405" s="1">
        <v>46506</v>
      </c>
      <c r="B405">
        <f>WEEKDAY(Tbl_Namiddag[[#This Row],[Datum]],11)</f>
        <v>4</v>
      </c>
      <c r="C405" t="str" cm="1">
        <f t="array" ref="C405">_xlfn.IFNA(INDEX(Tbl_GEKA[wedstrijd],MATCH(Tbl_Namiddag[[#This Row],[Datum]]&amp;"1",Tbl_GEKA[Datum_GEKA]&amp;Tbl_GEKA[Biljart],0)),"")</f>
        <v xml:space="preserve">G E K A  - - -&gt; </v>
      </c>
      <c r="D405" t="str" cm="1">
        <f t="array" ref="D405">_xlfn.IFNA(INDEX(Tbl_GEKA[wedstrijd],MATCH(Tbl_Namiddag[[#This Row],[Datum]]&amp;"2",Tbl_GEKA[Datum_GEKA]&amp;Tbl_GEKA[Biljart],0)),"")</f>
        <v/>
      </c>
      <c r="E405" t="str" cm="1">
        <f t="array" ref="E405">_xlfn.IFNA(INDEX(Tbl_GEKA[wedstrijd],MATCH(Tbl_Namiddag[[#This Row],[Datum]]&amp;"3",Tbl_GEKA[Datum_GEKA]&amp;Tbl_GEKA[Biljart],0)),"")</f>
        <v/>
      </c>
      <c r="F405" t="str" cm="1">
        <f t="array" ref="F405">_xlfn.IFNA(INDEX(Tbl_GEKA[wedstrijd],MATCH(Tbl_Namiddag[[#This Row],[Datum]]&amp;"4",Tbl_GEKA[Datum_GEKA]&amp;Tbl_GEKA[Biljart],0)),"")</f>
        <v/>
      </c>
      <c r="G405" t="str" cm="1">
        <f t="array" ref="G405">_xlfn.IFNA(INDEX(Tbl_GEKA[wedstrijd],MATCH(Tbl_Namiddag[[#This Row],[Datum]]&amp;"5",Tbl_GEKA[Datum_GEKA]&amp;Tbl_GEKA[Biljart],0)),"")</f>
        <v xml:space="preserve">G E K A  - - -&gt; </v>
      </c>
    </row>
    <row r="406" spans="1:7" x14ac:dyDescent="0.25">
      <c r="A406" s="1">
        <v>46507</v>
      </c>
      <c r="B406">
        <f>WEEKDAY(Tbl_Namiddag[[#This Row],[Datum]],11)</f>
        <v>5</v>
      </c>
      <c r="C406" t="str" cm="1">
        <f t="array" ref="C406">_xlfn.IFNA(INDEX(Tbl_GEKA[wedstrijd],MATCH(Tbl_Namiddag[[#This Row],[Datum]]&amp;"1",Tbl_GEKA[Datum_GEKA]&amp;Tbl_GEKA[Biljart],0)),"")</f>
        <v/>
      </c>
      <c r="D406" t="str" cm="1">
        <f t="array" ref="D406">_xlfn.IFNA(INDEX(Tbl_GEKA[wedstrijd],MATCH(Tbl_Namiddag[[#This Row],[Datum]]&amp;"2",Tbl_GEKA[Datum_GEKA]&amp;Tbl_GEKA[Biljart],0)),"")</f>
        <v/>
      </c>
      <c r="E406" t="str" cm="1">
        <f t="array" ref="E406">_xlfn.IFNA(INDEX(Tbl_GEKA[wedstrijd],MATCH(Tbl_Namiddag[[#This Row],[Datum]]&amp;"3",Tbl_GEKA[Datum_GEKA]&amp;Tbl_GEKA[Biljart],0)),"")</f>
        <v xml:space="preserve">Les  -  - - Privé- -&gt; </v>
      </c>
      <c r="F406" t="str" cm="1">
        <f t="array" ref="F406">_xlfn.IFNA(INDEX(Tbl_GEKA[wedstrijd],MATCH(Tbl_Namiddag[[#This Row],[Datum]]&amp;"4",Tbl_GEKA[Datum_GEKA]&amp;Tbl_GEKA[Biljart],0)),"")</f>
        <v xml:space="preserve">Les  -  - - Privé- -&gt; </v>
      </c>
      <c r="G406" t="str" cm="1">
        <f t="array" ref="G406">_xlfn.IFNA(INDEX(Tbl_GEKA[wedstrijd],MATCH(Tbl_Namiddag[[#This Row],[Datum]]&amp;"5",Tbl_GEKA[Datum_GEKA]&amp;Tbl_GEKA[Biljart],0)),"")</f>
        <v xml:space="preserve">Les  -  - - Privé- -&gt; </v>
      </c>
    </row>
    <row r="407" spans="1:7" x14ac:dyDescent="0.25">
      <c r="A407" s="1">
        <v>46508</v>
      </c>
      <c r="B407">
        <f>WEEKDAY(Tbl_Namiddag[[#This Row],[Datum]],11)</f>
        <v>6</v>
      </c>
      <c r="C407" t="str" cm="1">
        <f t="array" ref="C407">_xlfn.IFNA(INDEX(Tbl_GEKA[wedstrijd],MATCH(Tbl_Namiddag[[#This Row],[Datum]]&amp;"1",Tbl_GEKA[Datum_GEKA]&amp;Tbl_GEKA[Biljart],0)),"")</f>
        <v/>
      </c>
      <c r="D407" t="str" cm="1">
        <f t="array" ref="D407">_xlfn.IFNA(INDEX(Tbl_GEKA[wedstrijd],MATCH(Tbl_Namiddag[[#This Row],[Datum]]&amp;"2",Tbl_GEKA[Datum_GEKA]&amp;Tbl_GEKA[Biljart],0)),"")</f>
        <v/>
      </c>
      <c r="E407" t="str" cm="1">
        <f t="array" ref="E407">_xlfn.IFNA(INDEX(Tbl_GEKA[wedstrijd],MATCH(Tbl_Namiddag[[#This Row],[Datum]]&amp;"3",Tbl_GEKA[Datum_GEKA]&amp;Tbl_GEKA[Biljart],0)),"")</f>
        <v/>
      </c>
      <c r="F407" t="str" cm="1">
        <f t="array" ref="F407">_xlfn.IFNA(INDEX(Tbl_GEKA[wedstrijd],MATCH(Tbl_Namiddag[[#This Row],[Datum]]&amp;"4",Tbl_GEKA[Datum_GEKA]&amp;Tbl_GEKA[Biljart],0)),"")</f>
        <v/>
      </c>
      <c r="G407" t="str" cm="1">
        <f t="array" ref="G407">_xlfn.IFNA(INDEX(Tbl_GEKA[wedstrijd],MATCH(Tbl_Namiddag[[#This Row],[Datum]]&amp;"5",Tbl_GEKA[Datum_GEKA]&amp;Tbl_GEKA[Biljart],0)),"")</f>
        <v/>
      </c>
    </row>
    <row r="408" spans="1:7" x14ac:dyDescent="0.25">
      <c r="A408" s="1">
        <v>46509</v>
      </c>
      <c r="B408">
        <f>WEEKDAY(Tbl_Namiddag[[#This Row],[Datum]],11)</f>
        <v>7</v>
      </c>
      <c r="C408" t="str" cm="1">
        <f t="array" ref="C408">_xlfn.IFNA(INDEX(Tbl_GEKA[wedstrijd],MATCH(Tbl_Namiddag[[#This Row],[Datum]]&amp;"1",Tbl_GEKA[Datum_GEKA]&amp;Tbl_GEKA[Biljart],0)),"")</f>
        <v/>
      </c>
      <c r="D408" t="str" cm="1">
        <f t="array" ref="D408">_xlfn.IFNA(INDEX(Tbl_GEKA[wedstrijd],MATCH(Tbl_Namiddag[[#This Row],[Datum]]&amp;"2",Tbl_GEKA[Datum_GEKA]&amp;Tbl_GEKA[Biljart],0)),"")</f>
        <v/>
      </c>
      <c r="E408" t="str" cm="1">
        <f t="array" ref="E408">_xlfn.IFNA(INDEX(Tbl_GEKA[wedstrijd],MATCH(Tbl_Namiddag[[#This Row],[Datum]]&amp;"3",Tbl_GEKA[Datum_GEKA]&amp;Tbl_GEKA[Biljart],0)),"")</f>
        <v/>
      </c>
      <c r="F408" t="str" cm="1">
        <f t="array" ref="F408">_xlfn.IFNA(INDEX(Tbl_GEKA[wedstrijd],MATCH(Tbl_Namiddag[[#This Row],[Datum]]&amp;"4",Tbl_GEKA[Datum_GEKA]&amp;Tbl_GEKA[Biljart],0)),"")</f>
        <v/>
      </c>
      <c r="G408" t="str" cm="1">
        <f t="array" ref="G408">_xlfn.IFNA(INDEX(Tbl_GEKA[wedstrijd],MATCH(Tbl_Namiddag[[#This Row],[Datum]]&amp;"5",Tbl_GEKA[Datum_GEKA]&amp;Tbl_GEKA[Biljart],0)),"")</f>
        <v/>
      </c>
    </row>
    <row r="409" spans="1:7" x14ac:dyDescent="0.25">
      <c r="A409" s="1">
        <v>46510</v>
      </c>
      <c r="B409">
        <f>WEEKDAY(Tbl_Namiddag[[#This Row],[Datum]],11)</f>
        <v>1</v>
      </c>
      <c r="C409" t="str" cm="1">
        <f t="array" ref="C409">_xlfn.IFNA(INDEX(Tbl_GEKA[wedstrijd],MATCH(Tbl_Namiddag[[#This Row],[Datum]]&amp;"1",Tbl_GEKA[Datum_GEKA]&amp;Tbl_GEKA[Biljart],0)),"")</f>
        <v/>
      </c>
      <c r="D409" t="str" cm="1">
        <f t="array" ref="D409">_xlfn.IFNA(INDEX(Tbl_GEKA[wedstrijd],MATCH(Tbl_Namiddag[[#This Row],[Datum]]&amp;"2",Tbl_GEKA[Datum_GEKA]&amp;Tbl_GEKA[Biljart],0)),"")</f>
        <v/>
      </c>
      <c r="E409" t="str" cm="1">
        <f t="array" ref="E409">_xlfn.IFNA(INDEX(Tbl_GEKA[wedstrijd],MATCH(Tbl_Namiddag[[#This Row],[Datum]]&amp;"3",Tbl_GEKA[Datum_GEKA]&amp;Tbl_GEKA[Biljart],0)),"")</f>
        <v/>
      </c>
      <c r="F409" t="str" cm="1">
        <f t="array" ref="F409">_xlfn.IFNA(INDEX(Tbl_GEKA[wedstrijd],MATCH(Tbl_Namiddag[[#This Row],[Datum]]&amp;"4",Tbl_GEKA[Datum_GEKA]&amp;Tbl_GEKA[Biljart],0)),"")</f>
        <v/>
      </c>
      <c r="G409" t="str" cm="1">
        <f t="array" ref="G409">_xlfn.IFNA(INDEX(Tbl_GEKA[wedstrijd],MATCH(Tbl_Namiddag[[#This Row],[Datum]]&amp;"5",Tbl_GEKA[Datum_GEKA]&amp;Tbl_GEKA[Biljart],0)),"")</f>
        <v/>
      </c>
    </row>
    <row r="410" spans="1:7" x14ac:dyDescent="0.25">
      <c r="A410" s="1">
        <v>46511</v>
      </c>
      <c r="B410">
        <f>WEEKDAY(Tbl_Namiddag[[#This Row],[Datum]],11)</f>
        <v>2</v>
      </c>
      <c r="C410" t="str" cm="1">
        <f t="array" ref="C410">_xlfn.IFNA(INDEX(Tbl_GEKA[wedstrijd],MATCH(Tbl_Namiddag[[#This Row],[Datum]]&amp;"1",Tbl_GEKA[Datum_GEKA]&amp;Tbl_GEKA[Biljart],0)),"")</f>
        <v/>
      </c>
      <c r="D410" t="str" cm="1">
        <f t="array" ref="D410">_xlfn.IFNA(INDEX(Tbl_GEKA[wedstrijd],MATCH(Tbl_Namiddag[[#This Row],[Datum]]&amp;"2",Tbl_GEKA[Datum_GEKA]&amp;Tbl_GEKA[Biljart],0)),"")</f>
        <v xml:space="preserve">G E K A  - - -&gt; </v>
      </c>
      <c r="E410" t="str" cm="1">
        <f t="array" ref="E410">_xlfn.IFNA(INDEX(Tbl_GEKA[wedstrijd],MATCH(Tbl_Namiddag[[#This Row],[Datum]]&amp;"3",Tbl_GEKA[Datum_GEKA]&amp;Tbl_GEKA[Biljart],0)),"")</f>
        <v xml:space="preserve">G E K A  - - -&gt; </v>
      </c>
      <c r="F410" t="str" cm="1">
        <f t="array" ref="F410">_xlfn.IFNA(INDEX(Tbl_GEKA[wedstrijd],MATCH(Tbl_Namiddag[[#This Row],[Datum]]&amp;"4",Tbl_GEKA[Datum_GEKA]&amp;Tbl_GEKA[Biljart],0)),"")</f>
        <v xml:space="preserve">G E K A  - - -&gt; </v>
      </c>
      <c r="G410" t="str" cm="1">
        <f t="array" ref="G410">_xlfn.IFNA(INDEX(Tbl_GEKA[wedstrijd],MATCH(Tbl_Namiddag[[#This Row],[Datum]]&amp;"5",Tbl_GEKA[Datum_GEKA]&amp;Tbl_GEKA[Biljart],0)),"")</f>
        <v/>
      </c>
    </row>
    <row r="411" spans="1:7" x14ac:dyDescent="0.25">
      <c r="A411" s="1">
        <v>46512</v>
      </c>
      <c r="B411">
        <f>WEEKDAY(Tbl_Namiddag[[#This Row],[Datum]],11)</f>
        <v>3</v>
      </c>
      <c r="C411" t="str" cm="1">
        <f t="array" ref="C411">_xlfn.IFNA(INDEX(Tbl_GEKA[wedstrijd],MATCH(Tbl_Namiddag[[#This Row],[Datum]]&amp;"1",Tbl_GEKA[Datum_GEKA]&amp;Tbl_GEKA[Biljart],0)),"")</f>
        <v/>
      </c>
      <c r="D411" t="str" cm="1">
        <f t="array" ref="D411">_xlfn.IFNA(INDEX(Tbl_GEKA[wedstrijd],MATCH(Tbl_Namiddag[[#This Row],[Datum]]&amp;"2",Tbl_GEKA[Datum_GEKA]&amp;Tbl_GEKA[Biljart],0)),"")</f>
        <v/>
      </c>
      <c r="E411" t="str" cm="1">
        <f t="array" ref="E411">_xlfn.IFNA(INDEX(Tbl_GEKA[wedstrijd],MATCH(Tbl_Namiddag[[#This Row],[Datum]]&amp;"3",Tbl_GEKA[Datum_GEKA]&amp;Tbl_GEKA[Biljart],0)),"")</f>
        <v/>
      </c>
      <c r="F411" t="str" cm="1">
        <f t="array" ref="F411">_xlfn.IFNA(INDEX(Tbl_GEKA[wedstrijd],MATCH(Tbl_Namiddag[[#This Row],[Datum]]&amp;"4",Tbl_GEKA[Datum_GEKA]&amp;Tbl_GEKA[Biljart],0)),"")</f>
        <v/>
      </c>
      <c r="G411" t="str" cm="1">
        <f t="array" ref="G411">_xlfn.IFNA(INDEX(Tbl_GEKA[wedstrijd],MATCH(Tbl_Namiddag[[#This Row],[Datum]]&amp;"5",Tbl_GEKA[Datum_GEKA]&amp;Tbl_GEKA[Biljart],0)),"")</f>
        <v/>
      </c>
    </row>
    <row r="412" spans="1:7" x14ac:dyDescent="0.25">
      <c r="A412" s="1">
        <v>46513</v>
      </c>
      <c r="B412">
        <f>WEEKDAY(Tbl_Namiddag[[#This Row],[Datum]],11)</f>
        <v>4</v>
      </c>
      <c r="C412" t="str" cm="1">
        <f t="array" ref="C412">_xlfn.IFNA(INDEX(Tbl_GEKA[wedstrijd],MATCH(Tbl_Namiddag[[#This Row],[Datum]]&amp;"1",Tbl_GEKA[Datum_GEKA]&amp;Tbl_GEKA[Biljart],0)),"")</f>
        <v/>
      </c>
      <c r="D412" t="str" cm="1">
        <f t="array" ref="D412">_xlfn.IFNA(INDEX(Tbl_GEKA[wedstrijd],MATCH(Tbl_Namiddag[[#This Row],[Datum]]&amp;"2",Tbl_GEKA[Datum_GEKA]&amp;Tbl_GEKA[Biljart],0)),"")</f>
        <v/>
      </c>
      <c r="E412" t="str" cm="1">
        <f t="array" ref="E412">_xlfn.IFNA(INDEX(Tbl_GEKA[wedstrijd],MATCH(Tbl_Namiddag[[#This Row],[Datum]]&amp;"3",Tbl_GEKA[Datum_GEKA]&amp;Tbl_GEKA[Biljart],0)),"")</f>
        <v/>
      </c>
      <c r="F412" t="str" cm="1">
        <f t="array" ref="F412">_xlfn.IFNA(INDEX(Tbl_GEKA[wedstrijd],MATCH(Tbl_Namiddag[[#This Row],[Datum]]&amp;"4",Tbl_GEKA[Datum_GEKA]&amp;Tbl_GEKA[Biljart],0)),"")</f>
        <v xml:space="preserve">G E K A  - - -&gt; </v>
      </c>
      <c r="G412" t="str" cm="1">
        <f t="array" ref="G412">_xlfn.IFNA(INDEX(Tbl_GEKA[wedstrijd],MATCH(Tbl_Namiddag[[#This Row],[Datum]]&amp;"5",Tbl_GEKA[Datum_GEKA]&amp;Tbl_GEKA[Biljart],0)),"")</f>
        <v xml:space="preserve">G E K A  - - -&gt; </v>
      </c>
    </row>
    <row r="413" spans="1:7" x14ac:dyDescent="0.25">
      <c r="A413" s="1">
        <v>46514</v>
      </c>
      <c r="B413">
        <f>WEEKDAY(Tbl_Namiddag[[#This Row],[Datum]],11)</f>
        <v>5</v>
      </c>
      <c r="C413" t="str" cm="1">
        <f t="array" ref="C413">_xlfn.IFNA(INDEX(Tbl_GEKA[wedstrijd],MATCH(Tbl_Namiddag[[#This Row],[Datum]]&amp;"1",Tbl_GEKA[Datum_GEKA]&amp;Tbl_GEKA[Biljart],0)),"")</f>
        <v xml:space="preserve">G E K A  - - -&gt; </v>
      </c>
      <c r="D413" t="str" cm="1">
        <f t="array" ref="D413">_xlfn.IFNA(INDEX(Tbl_GEKA[wedstrijd],MATCH(Tbl_Namiddag[[#This Row],[Datum]]&amp;"2",Tbl_GEKA[Datum_GEKA]&amp;Tbl_GEKA[Biljart],0)),"")</f>
        <v xml:space="preserve">G E K A  - - -&gt; </v>
      </c>
      <c r="E413" t="str" cm="1">
        <f t="array" ref="E413">_xlfn.IFNA(INDEX(Tbl_GEKA[wedstrijd],MATCH(Tbl_Namiddag[[#This Row],[Datum]]&amp;"3",Tbl_GEKA[Datum_GEKA]&amp;Tbl_GEKA[Biljart],0)),"")</f>
        <v xml:space="preserve">G E K A  - - -&gt; </v>
      </c>
      <c r="F413" t="str" cm="1">
        <f t="array" ref="F413">_xlfn.IFNA(INDEX(Tbl_GEKA[wedstrijd],MATCH(Tbl_Namiddag[[#This Row],[Datum]]&amp;"4",Tbl_GEKA[Datum_GEKA]&amp;Tbl_GEKA[Biljart],0)),"")</f>
        <v/>
      </c>
      <c r="G413" t="str" cm="1">
        <f t="array" ref="G413">_xlfn.IFNA(INDEX(Tbl_GEKA[wedstrijd],MATCH(Tbl_Namiddag[[#This Row],[Datum]]&amp;"5",Tbl_GEKA[Datum_GEKA]&amp;Tbl_GEKA[Biljart],0)),"")</f>
        <v/>
      </c>
    </row>
    <row r="414" spans="1:7" x14ac:dyDescent="0.25">
      <c r="A414" s="1">
        <v>46515</v>
      </c>
      <c r="B414">
        <f>WEEKDAY(Tbl_Namiddag[[#This Row],[Datum]],11)</f>
        <v>6</v>
      </c>
      <c r="C414" t="str" cm="1">
        <f t="array" ref="C414">_xlfn.IFNA(INDEX(Tbl_GEKA[wedstrijd],MATCH(Tbl_Namiddag[[#This Row],[Datum]]&amp;"1",Tbl_GEKA[Datum_GEKA]&amp;Tbl_GEKA[Biljart],0)),"")</f>
        <v/>
      </c>
      <c r="D414" t="str" cm="1">
        <f t="array" ref="D414">_xlfn.IFNA(INDEX(Tbl_GEKA[wedstrijd],MATCH(Tbl_Namiddag[[#This Row],[Datum]]&amp;"2",Tbl_GEKA[Datum_GEKA]&amp;Tbl_GEKA[Biljart],0)),"")</f>
        <v/>
      </c>
      <c r="E414" t="str" cm="1">
        <f t="array" ref="E414">_xlfn.IFNA(INDEX(Tbl_GEKA[wedstrijd],MATCH(Tbl_Namiddag[[#This Row],[Datum]]&amp;"3",Tbl_GEKA[Datum_GEKA]&amp;Tbl_GEKA[Biljart],0)),"")</f>
        <v/>
      </c>
      <c r="F414" t="str" cm="1">
        <f t="array" ref="F414">_xlfn.IFNA(INDEX(Tbl_GEKA[wedstrijd],MATCH(Tbl_Namiddag[[#This Row],[Datum]]&amp;"4",Tbl_GEKA[Datum_GEKA]&amp;Tbl_GEKA[Biljart],0)),"")</f>
        <v/>
      </c>
      <c r="G414" t="str" cm="1">
        <f t="array" ref="G414">_xlfn.IFNA(INDEX(Tbl_GEKA[wedstrijd],MATCH(Tbl_Namiddag[[#This Row],[Datum]]&amp;"5",Tbl_GEKA[Datum_GEKA]&amp;Tbl_GEKA[Biljart],0)),"")</f>
        <v/>
      </c>
    </row>
    <row r="415" spans="1:7" x14ac:dyDescent="0.25">
      <c r="A415" s="1">
        <v>46516</v>
      </c>
      <c r="B415">
        <f>WEEKDAY(Tbl_Namiddag[[#This Row],[Datum]],11)</f>
        <v>7</v>
      </c>
      <c r="C415" t="str" cm="1">
        <f t="array" ref="C415">_xlfn.IFNA(INDEX(Tbl_GEKA[wedstrijd],MATCH(Tbl_Namiddag[[#This Row],[Datum]]&amp;"1",Tbl_GEKA[Datum_GEKA]&amp;Tbl_GEKA[Biljart],0)),"")</f>
        <v/>
      </c>
      <c r="D415" t="str" cm="1">
        <f t="array" ref="D415">_xlfn.IFNA(INDEX(Tbl_GEKA[wedstrijd],MATCH(Tbl_Namiddag[[#This Row],[Datum]]&amp;"2",Tbl_GEKA[Datum_GEKA]&amp;Tbl_GEKA[Biljart],0)),"")</f>
        <v/>
      </c>
      <c r="E415" t="str" cm="1">
        <f t="array" ref="E415">_xlfn.IFNA(INDEX(Tbl_GEKA[wedstrijd],MATCH(Tbl_Namiddag[[#This Row],[Datum]]&amp;"3",Tbl_GEKA[Datum_GEKA]&amp;Tbl_GEKA[Biljart],0)),"")</f>
        <v/>
      </c>
      <c r="F415" t="str" cm="1">
        <f t="array" ref="F415">_xlfn.IFNA(INDEX(Tbl_GEKA[wedstrijd],MATCH(Tbl_Namiddag[[#This Row],[Datum]]&amp;"4",Tbl_GEKA[Datum_GEKA]&amp;Tbl_GEKA[Biljart],0)),"")</f>
        <v/>
      </c>
      <c r="G415" t="str" cm="1">
        <f t="array" ref="G415">_xlfn.IFNA(INDEX(Tbl_GEKA[wedstrijd],MATCH(Tbl_Namiddag[[#This Row],[Datum]]&amp;"5",Tbl_GEKA[Datum_GEKA]&amp;Tbl_GEKA[Biljart],0)),"")</f>
        <v/>
      </c>
    </row>
    <row r="416" spans="1:7" x14ac:dyDescent="0.25">
      <c r="A416" s="1">
        <v>46517</v>
      </c>
      <c r="B416">
        <f>WEEKDAY(Tbl_Namiddag[[#This Row],[Datum]],11)</f>
        <v>1</v>
      </c>
      <c r="C416" t="str" cm="1">
        <f t="array" ref="C416">_xlfn.IFNA(INDEX(Tbl_GEKA[wedstrijd],MATCH(Tbl_Namiddag[[#This Row],[Datum]]&amp;"1",Tbl_GEKA[Datum_GEKA]&amp;Tbl_GEKA[Biljart],0)),"")</f>
        <v/>
      </c>
      <c r="D416" t="str" cm="1">
        <f t="array" ref="D416">_xlfn.IFNA(INDEX(Tbl_GEKA[wedstrijd],MATCH(Tbl_Namiddag[[#This Row],[Datum]]&amp;"2",Tbl_GEKA[Datum_GEKA]&amp;Tbl_GEKA[Biljart],0)),"")</f>
        <v/>
      </c>
      <c r="E416" t="str" cm="1">
        <f t="array" ref="E416">_xlfn.IFNA(INDEX(Tbl_GEKA[wedstrijd],MATCH(Tbl_Namiddag[[#This Row],[Datum]]&amp;"3",Tbl_GEKA[Datum_GEKA]&amp;Tbl_GEKA[Biljart],0)),"")</f>
        <v/>
      </c>
      <c r="F416" t="str" cm="1">
        <f t="array" ref="F416">_xlfn.IFNA(INDEX(Tbl_GEKA[wedstrijd],MATCH(Tbl_Namiddag[[#This Row],[Datum]]&amp;"4",Tbl_GEKA[Datum_GEKA]&amp;Tbl_GEKA[Biljart],0)),"")</f>
        <v/>
      </c>
      <c r="G416" t="str" cm="1">
        <f t="array" ref="G416">_xlfn.IFNA(INDEX(Tbl_GEKA[wedstrijd],MATCH(Tbl_Namiddag[[#This Row],[Datum]]&amp;"5",Tbl_GEKA[Datum_GEKA]&amp;Tbl_GEKA[Biljart],0)),"")</f>
        <v/>
      </c>
    </row>
    <row r="417" spans="1:7" x14ac:dyDescent="0.25">
      <c r="A417" s="1">
        <v>46518</v>
      </c>
      <c r="B417">
        <f>WEEKDAY(Tbl_Namiddag[[#This Row],[Datum]],11)</f>
        <v>2</v>
      </c>
      <c r="C417" t="str" cm="1">
        <f t="array" ref="C417">_xlfn.IFNA(INDEX(Tbl_GEKA[wedstrijd],MATCH(Tbl_Namiddag[[#This Row],[Datum]]&amp;"1",Tbl_GEKA[Datum_GEKA]&amp;Tbl_GEKA[Biljart],0)),"")</f>
        <v/>
      </c>
      <c r="D417" t="str" cm="1">
        <f t="array" ref="D417">_xlfn.IFNA(INDEX(Tbl_GEKA[wedstrijd],MATCH(Tbl_Namiddag[[#This Row],[Datum]]&amp;"2",Tbl_GEKA[Datum_GEKA]&amp;Tbl_GEKA[Biljart],0)),"")</f>
        <v/>
      </c>
      <c r="E417" t="str" cm="1">
        <f t="array" ref="E417">_xlfn.IFNA(INDEX(Tbl_GEKA[wedstrijd],MATCH(Tbl_Namiddag[[#This Row],[Datum]]&amp;"3",Tbl_GEKA[Datum_GEKA]&amp;Tbl_GEKA[Biljart],0)),"")</f>
        <v/>
      </c>
      <c r="F417" t="str" cm="1">
        <f t="array" ref="F417">_xlfn.IFNA(INDEX(Tbl_GEKA[wedstrijd],MATCH(Tbl_Namiddag[[#This Row],[Datum]]&amp;"4",Tbl_GEKA[Datum_GEKA]&amp;Tbl_GEKA[Biljart],0)),"")</f>
        <v/>
      </c>
      <c r="G417" t="str" cm="1">
        <f t="array" ref="G417">_xlfn.IFNA(INDEX(Tbl_GEKA[wedstrijd],MATCH(Tbl_Namiddag[[#This Row],[Datum]]&amp;"5",Tbl_GEKA[Datum_GEKA]&amp;Tbl_GEKA[Biljart],0)),"")</f>
        <v/>
      </c>
    </row>
    <row r="418" spans="1:7" x14ac:dyDescent="0.25">
      <c r="A418" s="1">
        <v>46519</v>
      </c>
      <c r="B418">
        <f>WEEKDAY(Tbl_Namiddag[[#This Row],[Datum]],11)</f>
        <v>3</v>
      </c>
      <c r="C418" t="str" cm="1">
        <f t="array" ref="C418">_xlfn.IFNA(INDEX(Tbl_GEKA[wedstrijd],MATCH(Tbl_Namiddag[[#This Row],[Datum]]&amp;"1",Tbl_GEKA[Datum_GEKA]&amp;Tbl_GEKA[Biljart],0)),"")</f>
        <v/>
      </c>
      <c r="D418" t="str" cm="1">
        <f t="array" ref="D418">_xlfn.IFNA(INDEX(Tbl_GEKA[wedstrijd],MATCH(Tbl_Namiddag[[#This Row],[Datum]]&amp;"2",Tbl_GEKA[Datum_GEKA]&amp;Tbl_GEKA[Biljart],0)),"")</f>
        <v/>
      </c>
      <c r="E418" t="str" cm="1">
        <f t="array" ref="E418">_xlfn.IFNA(INDEX(Tbl_GEKA[wedstrijd],MATCH(Tbl_Namiddag[[#This Row],[Datum]]&amp;"3",Tbl_GEKA[Datum_GEKA]&amp;Tbl_GEKA[Biljart],0)),"")</f>
        <v/>
      </c>
      <c r="F418" t="str" cm="1">
        <f t="array" ref="F418">_xlfn.IFNA(INDEX(Tbl_GEKA[wedstrijd],MATCH(Tbl_Namiddag[[#This Row],[Datum]]&amp;"4",Tbl_GEKA[Datum_GEKA]&amp;Tbl_GEKA[Biljart],0)),"")</f>
        <v/>
      </c>
      <c r="G418" t="str" cm="1">
        <f t="array" ref="G418">_xlfn.IFNA(INDEX(Tbl_GEKA[wedstrijd],MATCH(Tbl_Namiddag[[#This Row],[Datum]]&amp;"5",Tbl_GEKA[Datum_GEKA]&amp;Tbl_GEKA[Biljart],0)),"")</f>
        <v/>
      </c>
    </row>
    <row r="419" spans="1:7" x14ac:dyDescent="0.25">
      <c r="A419" s="1">
        <v>46520</v>
      </c>
      <c r="B419">
        <f>WEEKDAY(Tbl_Namiddag[[#This Row],[Datum]],11)</f>
        <v>4</v>
      </c>
      <c r="C419" t="str" cm="1">
        <f t="array" ref="C419">_xlfn.IFNA(INDEX(Tbl_GEKA[wedstrijd],MATCH(Tbl_Namiddag[[#This Row],[Datum]]&amp;"1",Tbl_GEKA[Datum_GEKA]&amp;Tbl_GEKA[Biljart],0)),"")</f>
        <v/>
      </c>
      <c r="D419" t="str" cm="1">
        <f t="array" ref="D419">_xlfn.IFNA(INDEX(Tbl_GEKA[wedstrijd],MATCH(Tbl_Namiddag[[#This Row],[Datum]]&amp;"2",Tbl_GEKA[Datum_GEKA]&amp;Tbl_GEKA[Biljart],0)),"")</f>
        <v/>
      </c>
      <c r="E419" t="str" cm="1">
        <f t="array" ref="E419">_xlfn.IFNA(INDEX(Tbl_GEKA[wedstrijd],MATCH(Tbl_Namiddag[[#This Row],[Datum]]&amp;"3",Tbl_GEKA[Datum_GEKA]&amp;Tbl_GEKA[Biljart],0)),"")</f>
        <v xml:space="preserve">G E K A  - - -&gt; </v>
      </c>
      <c r="F419" t="str" cm="1">
        <f t="array" ref="F419">_xlfn.IFNA(INDEX(Tbl_GEKA[wedstrijd],MATCH(Tbl_Namiddag[[#This Row],[Datum]]&amp;"4",Tbl_GEKA[Datum_GEKA]&amp;Tbl_GEKA[Biljart],0)),"")</f>
        <v/>
      </c>
      <c r="G419" t="str" cm="1">
        <f t="array" ref="G419">_xlfn.IFNA(INDEX(Tbl_GEKA[wedstrijd],MATCH(Tbl_Namiddag[[#This Row],[Datum]]&amp;"5",Tbl_GEKA[Datum_GEKA]&amp;Tbl_GEKA[Biljart],0)),"")</f>
        <v xml:space="preserve">G E K A  - - -&gt; </v>
      </c>
    </row>
    <row r="420" spans="1:7" x14ac:dyDescent="0.25">
      <c r="A420" s="1">
        <v>46521</v>
      </c>
      <c r="B420">
        <f>WEEKDAY(Tbl_Namiddag[[#This Row],[Datum]],11)</f>
        <v>5</v>
      </c>
      <c r="C420" t="str" cm="1">
        <f t="array" ref="C420">_xlfn.IFNA(INDEX(Tbl_GEKA[wedstrijd],MATCH(Tbl_Namiddag[[#This Row],[Datum]]&amp;"1",Tbl_GEKA[Datum_GEKA]&amp;Tbl_GEKA[Biljart],0)),"")</f>
        <v xml:space="preserve">G E K A  - - -&gt; </v>
      </c>
      <c r="D420" t="str" cm="1">
        <f t="array" ref="D420">_xlfn.IFNA(INDEX(Tbl_GEKA[wedstrijd],MATCH(Tbl_Namiddag[[#This Row],[Datum]]&amp;"2",Tbl_GEKA[Datum_GEKA]&amp;Tbl_GEKA[Biljart],0)),"")</f>
        <v xml:space="preserve">G E K A  - - -&gt; </v>
      </c>
      <c r="E420" t="str" cm="1">
        <f t="array" ref="E420">_xlfn.IFNA(INDEX(Tbl_GEKA[wedstrijd],MATCH(Tbl_Namiddag[[#This Row],[Datum]]&amp;"3",Tbl_GEKA[Datum_GEKA]&amp;Tbl_GEKA[Biljart],0)),"")</f>
        <v xml:space="preserve">Les  -  - - Privé- -&gt; </v>
      </c>
      <c r="F420" t="str" cm="1">
        <f t="array" ref="F420">_xlfn.IFNA(INDEX(Tbl_GEKA[wedstrijd],MATCH(Tbl_Namiddag[[#This Row],[Datum]]&amp;"4",Tbl_GEKA[Datum_GEKA]&amp;Tbl_GEKA[Biljart],0)),"")</f>
        <v xml:space="preserve">G E K A  - - -&gt; </v>
      </c>
      <c r="G420" t="str" cm="1">
        <f t="array" ref="G420">_xlfn.IFNA(INDEX(Tbl_GEKA[wedstrijd],MATCH(Tbl_Namiddag[[#This Row],[Datum]]&amp;"5",Tbl_GEKA[Datum_GEKA]&amp;Tbl_GEKA[Biljart],0)),"")</f>
        <v xml:space="preserve">Les  -  - - Privé- -&gt; </v>
      </c>
    </row>
    <row r="421" spans="1:7" x14ac:dyDescent="0.25">
      <c r="A421" s="1">
        <v>46522</v>
      </c>
      <c r="B421">
        <f>WEEKDAY(Tbl_Namiddag[[#This Row],[Datum]],11)</f>
        <v>6</v>
      </c>
      <c r="C421" t="str" cm="1">
        <f t="array" ref="C421">_xlfn.IFNA(INDEX(Tbl_GEKA[wedstrijd],MATCH(Tbl_Namiddag[[#This Row],[Datum]]&amp;"1",Tbl_GEKA[Datum_GEKA]&amp;Tbl_GEKA[Biljart],0)),"")</f>
        <v/>
      </c>
      <c r="D421" t="str" cm="1">
        <f t="array" ref="D421">_xlfn.IFNA(INDEX(Tbl_GEKA[wedstrijd],MATCH(Tbl_Namiddag[[#This Row],[Datum]]&amp;"2",Tbl_GEKA[Datum_GEKA]&amp;Tbl_GEKA[Biljart],0)),"")</f>
        <v/>
      </c>
      <c r="E421" t="str" cm="1">
        <f t="array" ref="E421">_xlfn.IFNA(INDEX(Tbl_GEKA[wedstrijd],MATCH(Tbl_Namiddag[[#This Row],[Datum]]&amp;"3",Tbl_GEKA[Datum_GEKA]&amp;Tbl_GEKA[Biljart],0)),"")</f>
        <v/>
      </c>
      <c r="F421" t="str" cm="1">
        <f t="array" ref="F421">_xlfn.IFNA(INDEX(Tbl_GEKA[wedstrijd],MATCH(Tbl_Namiddag[[#This Row],[Datum]]&amp;"4",Tbl_GEKA[Datum_GEKA]&amp;Tbl_GEKA[Biljart],0)),"")</f>
        <v/>
      </c>
      <c r="G421" t="str" cm="1">
        <f t="array" ref="G421">_xlfn.IFNA(INDEX(Tbl_GEKA[wedstrijd],MATCH(Tbl_Namiddag[[#This Row],[Datum]]&amp;"5",Tbl_GEKA[Datum_GEKA]&amp;Tbl_GEKA[Biljart],0)),"")</f>
        <v/>
      </c>
    </row>
    <row r="422" spans="1:7" x14ac:dyDescent="0.25">
      <c r="A422" s="1">
        <v>46523</v>
      </c>
      <c r="B422">
        <f>WEEKDAY(Tbl_Namiddag[[#This Row],[Datum]],11)</f>
        <v>7</v>
      </c>
      <c r="C422" t="str" cm="1">
        <f t="array" ref="C422">_xlfn.IFNA(INDEX(Tbl_GEKA[wedstrijd],MATCH(Tbl_Namiddag[[#This Row],[Datum]]&amp;"1",Tbl_GEKA[Datum_GEKA]&amp;Tbl_GEKA[Biljart],0)),"")</f>
        <v/>
      </c>
      <c r="D422" t="str" cm="1">
        <f t="array" ref="D422">_xlfn.IFNA(INDEX(Tbl_GEKA[wedstrijd],MATCH(Tbl_Namiddag[[#This Row],[Datum]]&amp;"2",Tbl_GEKA[Datum_GEKA]&amp;Tbl_GEKA[Biljart],0)),"")</f>
        <v/>
      </c>
      <c r="E422" t="str" cm="1">
        <f t="array" ref="E422">_xlfn.IFNA(INDEX(Tbl_GEKA[wedstrijd],MATCH(Tbl_Namiddag[[#This Row],[Datum]]&amp;"3",Tbl_GEKA[Datum_GEKA]&amp;Tbl_GEKA[Biljart],0)),"")</f>
        <v/>
      </c>
      <c r="F422" t="str" cm="1">
        <f t="array" ref="F422">_xlfn.IFNA(INDEX(Tbl_GEKA[wedstrijd],MATCH(Tbl_Namiddag[[#This Row],[Datum]]&amp;"4",Tbl_GEKA[Datum_GEKA]&amp;Tbl_GEKA[Biljart],0)),"")</f>
        <v/>
      </c>
      <c r="G422" t="str" cm="1">
        <f t="array" ref="G422">_xlfn.IFNA(INDEX(Tbl_GEKA[wedstrijd],MATCH(Tbl_Namiddag[[#This Row],[Datum]]&amp;"5",Tbl_GEKA[Datum_GEKA]&amp;Tbl_GEKA[Biljart],0)),"")</f>
        <v/>
      </c>
    </row>
    <row r="423" spans="1:7" x14ac:dyDescent="0.25">
      <c r="A423" s="1">
        <v>46524</v>
      </c>
      <c r="B423">
        <f>WEEKDAY(Tbl_Namiddag[[#This Row],[Datum]],11)</f>
        <v>1</v>
      </c>
      <c r="C423" t="str" cm="1">
        <f t="array" ref="C423">_xlfn.IFNA(INDEX(Tbl_GEKA[wedstrijd],MATCH(Tbl_Namiddag[[#This Row],[Datum]]&amp;"1",Tbl_GEKA[Datum_GEKA]&amp;Tbl_GEKA[Biljart],0)),"")</f>
        <v/>
      </c>
      <c r="D423" t="str" cm="1">
        <f t="array" ref="D423">_xlfn.IFNA(INDEX(Tbl_GEKA[wedstrijd],MATCH(Tbl_Namiddag[[#This Row],[Datum]]&amp;"2",Tbl_GEKA[Datum_GEKA]&amp;Tbl_GEKA[Biljart],0)),"")</f>
        <v/>
      </c>
      <c r="E423" t="str" cm="1">
        <f t="array" ref="E423">_xlfn.IFNA(INDEX(Tbl_GEKA[wedstrijd],MATCH(Tbl_Namiddag[[#This Row],[Datum]]&amp;"3",Tbl_GEKA[Datum_GEKA]&amp;Tbl_GEKA[Biljart],0)),"")</f>
        <v/>
      </c>
      <c r="F423" t="str" cm="1">
        <f t="array" ref="F423">_xlfn.IFNA(INDEX(Tbl_GEKA[wedstrijd],MATCH(Tbl_Namiddag[[#This Row],[Datum]]&amp;"4",Tbl_GEKA[Datum_GEKA]&amp;Tbl_GEKA[Biljart],0)),"")</f>
        <v/>
      </c>
      <c r="G423" t="str" cm="1">
        <f t="array" ref="G423">_xlfn.IFNA(INDEX(Tbl_GEKA[wedstrijd],MATCH(Tbl_Namiddag[[#This Row],[Datum]]&amp;"5",Tbl_GEKA[Datum_GEKA]&amp;Tbl_GEKA[Biljart],0)),"")</f>
        <v/>
      </c>
    </row>
    <row r="424" spans="1:7" x14ac:dyDescent="0.25">
      <c r="A424" s="1">
        <v>46525</v>
      </c>
      <c r="B424">
        <f>WEEKDAY(Tbl_Namiddag[[#This Row],[Datum]],11)</f>
        <v>2</v>
      </c>
      <c r="C424" t="str" cm="1">
        <f t="array" ref="C424">_xlfn.IFNA(INDEX(Tbl_GEKA[wedstrijd],MATCH(Tbl_Namiddag[[#This Row],[Datum]]&amp;"1",Tbl_GEKA[Datum_GEKA]&amp;Tbl_GEKA[Biljart],0)),"")</f>
        <v/>
      </c>
      <c r="D424" t="str" cm="1">
        <f t="array" ref="D424">_xlfn.IFNA(INDEX(Tbl_GEKA[wedstrijd],MATCH(Tbl_Namiddag[[#This Row],[Datum]]&amp;"2",Tbl_GEKA[Datum_GEKA]&amp;Tbl_GEKA[Biljart],0)),"")</f>
        <v/>
      </c>
      <c r="E424" t="str" cm="1">
        <f t="array" ref="E424">_xlfn.IFNA(INDEX(Tbl_GEKA[wedstrijd],MATCH(Tbl_Namiddag[[#This Row],[Datum]]&amp;"3",Tbl_GEKA[Datum_GEKA]&amp;Tbl_GEKA[Biljart],0)),"")</f>
        <v/>
      </c>
      <c r="F424" t="str" cm="1">
        <f t="array" ref="F424">_xlfn.IFNA(INDEX(Tbl_GEKA[wedstrijd],MATCH(Tbl_Namiddag[[#This Row],[Datum]]&amp;"4",Tbl_GEKA[Datum_GEKA]&amp;Tbl_GEKA[Biljart],0)),"")</f>
        <v/>
      </c>
      <c r="G424" t="str" cm="1">
        <f t="array" ref="G424">_xlfn.IFNA(INDEX(Tbl_GEKA[wedstrijd],MATCH(Tbl_Namiddag[[#This Row],[Datum]]&amp;"5",Tbl_GEKA[Datum_GEKA]&amp;Tbl_GEKA[Biljart],0)),"")</f>
        <v/>
      </c>
    </row>
    <row r="425" spans="1:7" x14ac:dyDescent="0.25">
      <c r="A425" s="1">
        <v>46526</v>
      </c>
      <c r="B425">
        <f>WEEKDAY(Tbl_Namiddag[[#This Row],[Datum]],11)</f>
        <v>3</v>
      </c>
      <c r="C425" t="str" cm="1">
        <f t="array" ref="C425">_xlfn.IFNA(INDEX(Tbl_GEKA[wedstrijd],MATCH(Tbl_Namiddag[[#This Row],[Datum]]&amp;"1",Tbl_GEKA[Datum_GEKA]&amp;Tbl_GEKA[Biljart],0)),"")</f>
        <v/>
      </c>
      <c r="D425" t="str" cm="1">
        <f t="array" ref="D425">_xlfn.IFNA(INDEX(Tbl_GEKA[wedstrijd],MATCH(Tbl_Namiddag[[#This Row],[Datum]]&amp;"2",Tbl_GEKA[Datum_GEKA]&amp;Tbl_GEKA[Biljart],0)),"")</f>
        <v/>
      </c>
      <c r="E425" t="str" cm="1">
        <f t="array" ref="E425">_xlfn.IFNA(INDEX(Tbl_GEKA[wedstrijd],MATCH(Tbl_Namiddag[[#This Row],[Datum]]&amp;"3",Tbl_GEKA[Datum_GEKA]&amp;Tbl_GEKA[Biljart],0)),"")</f>
        <v/>
      </c>
      <c r="F425" t="str" cm="1">
        <f t="array" ref="F425">_xlfn.IFNA(INDEX(Tbl_GEKA[wedstrijd],MATCH(Tbl_Namiddag[[#This Row],[Datum]]&amp;"4",Tbl_GEKA[Datum_GEKA]&amp;Tbl_GEKA[Biljart],0)),"")</f>
        <v/>
      </c>
      <c r="G425" t="str" cm="1">
        <f t="array" ref="G425">_xlfn.IFNA(INDEX(Tbl_GEKA[wedstrijd],MATCH(Tbl_Namiddag[[#This Row],[Datum]]&amp;"5",Tbl_GEKA[Datum_GEKA]&amp;Tbl_GEKA[Biljart],0)),"")</f>
        <v/>
      </c>
    </row>
    <row r="426" spans="1:7" x14ac:dyDescent="0.25">
      <c r="A426" s="1">
        <v>46527</v>
      </c>
      <c r="B426">
        <f>WEEKDAY(Tbl_Namiddag[[#This Row],[Datum]],11)</f>
        <v>4</v>
      </c>
      <c r="C426" t="str" cm="1">
        <f t="array" ref="C426">_xlfn.IFNA(INDEX(Tbl_GEKA[wedstrijd],MATCH(Tbl_Namiddag[[#This Row],[Datum]]&amp;"1",Tbl_GEKA[Datum_GEKA]&amp;Tbl_GEKA[Biljart],0)),"")</f>
        <v/>
      </c>
      <c r="D426" t="str" cm="1">
        <f t="array" ref="D426">_xlfn.IFNA(INDEX(Tbl_GEKA[wedstrijd],MATCH(Tbl_Namiddag[[#This Row],[Datum]]&amp;"2",Tbl_GEKA[Datum_GEKA]&amp;Tbl_GEKA[Biljart],0)),"")</f>
        <v/>
      </c>
      <c r="E426" t="str" cm="1">
        <f t="array" ref="E426">_xlfn.IFNA(INDEX(Tbl_GEKA[wedstrijd],MATCH(Tbl_Namiddag[[#This Row],[Datum]]&amp;"3",Tbl_GEKA[Datum_GEKA]&amp;Tbl_GEKA[Biljart],0)),"")</f>
        <v/>
      </c>
      <c r="F426" t="str" cm="1">
        <f t="array" ref="F426">_xlfn.IFNA(INDEX(Tbl_GEKA[wedstrijd],MATCH(Tbl_Namiddag[[#This Row],[Datum]]&amp;"4",Tbl_GEKA[Datum_GEKA]&amp;Tbl_GEKA[Biljart],0)),"")</f>
        <v xml:space="preserve">G E K A  - - -&gt; </v>
      </c>
      <c r="G426" t="str" cm="1">
        <f t="array" ref="G426">_xlfn.IFNA(INDEX(Tbl_GEKA[wedstrijd],MATCH(Tbl_Namiddag[[#This Row],[Datum]]&amp;"5",Tbl_GEKA[Datum_GEKA]&amp;Tbl_GEKA[Biljart],0)),"")</f>
        <v xml:space="preserve">G E K A  - - -&gt; </v>
      </c>
    </row>
    <row r="427" spans="1:7" x14ac:dyDescent="0.25">
      <c r="A427" s="1">
        <v>46528</v>
      </c>
      <c r="B427">
        <f>WEEKDAY(Tbl_Namiddag[[#This Row],[Datum]],11)</f>
        <v>5</v>
      </c>
      <c r="C427" t="str" cm="1">
        <f t="array" ref="C427">_xlfn.IFNA(INDEX(Tbl_GEKA[wedstrijd],MATCH(Tbl_Namiddag[[#This Row],[Datum]]&amp;"1",Tbl_GEKA[Datum_GEKA]&amp;Tbl_GEKA[Biljart],0)),"")</f>
        <v xml:space="preserve">G E K A  - - -&gt; </v>
      </c>
      <c r="D427" t="str" cm="1">
        <f t="array" ref="D427">_xlfn.IFNA(INDEX(Tbl_GEKA[wedstrijd],MATCH(Tbl_Namiddag[[#This Row],[Datum]]&amp;"2",Tbl_GEKA[Datum_GEKA]&amp;Tbl_GEKA[Biljart],0)),"")</f>
        <v xml:space="preserve">G E K A  - - -&gt; </v>
      </c>
      <c r="E427" t="str" cm="1">
        <f t="array" ref="E427">_xlfn.IFNA(INDEX(Tbl_GEKA[wedstrijd],MATCH(Tbl_Namiddag[[#This Row],[Datum]]&amp;"3",Tbl_GEKA[Datum_GEKA]&amp;Tbl_GEKA[Biljart],0)),"")</f>
        <v xml:space="preserve">G E K A  - - -&gt; </v>
      </c>
      <c r="F427" t="str" cm="1">
        <f t="array" ref="F427">_xlfn.IFNA(INDEX(Tbl_GEKA[wedstrijd],MATCH(Tbl_Namiddag[[#This Row],[Datum]]&amp;"4",Tbl_GEKA[Datum_GEKA]&amp;Tbl_GEKA[Biljart],0)),"")</f>
        <v/>
      </c>
      <c r="G427" t="str" cm="1">
        <f t="array" ref="G427">_xlfn.IFNA(INDEX(Tbl_GEKA[wedstrijd],MATCH(Tbl_Namiddag[[#This Row],[Datum]]&amp;"5",Tbl_GEKA[Datum_GEKA]&amp;Tbl_GEKA[Biljart],0)),"")</f>
        <v/>
      </c>
    </row>
    <row r="428" spans="1:7" x14ac:dyDescent="0.25">
      <c r="A428" s="1">
        <v>46529</v>
      </c>
      <c r="B428">
        <f>WEEKDAY(Tbl_Namiddag[[#This Row],[Datum]],11)</f>
        <v>6</v>
      </c>
      <c r="C428" t="str" cm="1">
        <f t="array" ref="C428">_xlfn.IFNA(INDEX(Tbl_GEKA[wedstrijd],MATCH(Tbl_Namiddag[[#This Row],[Datum]]&amp;"1",Tbl_GEKA[Datum_GEKA]&amp;Tbl_GEKA[Biljart],0)),"")</f>
        <v xml:space="preserve">Voorbehouden - Eindtornooi PDF- -&gt; </v>
      </c>
      <c r="D428" t="str" cm="1">
        <f t="array" ref="D428">_xlfn.IFNA(INDEX(Tbl_GEKA[wedstrijd],MATCH(Tbl_Namiddag[[#This Row],[Datum]]&amp;"2",Tbl_GEKA[Datum_GEKA]&amp;Tbl_GEKA[Biljart],0)),"")</f>
        <v xml:space="preserve">Voorbehouden - Eindtornooi PDF- -&gt; </v>
      </c>
      <c r="E428" t="str" cm="1">
        <f t="array" ref="E428">_xlfn.IFNA(INDEX(Tbl_GEKA[wedstrijd],MATCH(Tbl_Namiddag[[#This Row],[Datum]]&amp;"3",Tbl_GEKA[Datum_GEKA]&amp;Tbl_GEKA[Biljart],0)),"")</f>
        <v xml:space="preserve">Voorbehouden - Eindtornooi PDF- -&gt; </v>
      </c>
      <c r="F428" t="str" cm="1">
        <f t="array" ref="F428">_xlfn.IFNA(INDEX(Tbl_GEKA[wedstrijd],MATCH(Tbl_Namiddag[[#This Row],[Datum]]&amp;"4",Tbl_GEKA[Datum_GEKA]&amp;Tbl_GEKA[Biljart],0)),"")</f>
        <v xml:space="preserve">Voorbehouden - Eindtornooi PDF- -&gt; </v>
      </c>
      <c r="G428" t="str" cm="1">
        <f t="array" ref="G428">_xlfn.IFNA(INDEX(Tbl_GEKA[wedstrijd],MATCH(Tbl_Namiddag[[#This Row],[Datum]]&amp;"5",Tbl_GEKA[Datum_GEKA]&amp;Tbl_GEKA[Biljart],0)),"")</f>
        <v xml:space="preserve">Voorbehouden - Eindtornooi PDF- -&gt; </v>
      </c>
    </row>
    <row r="429" spans="1:7" x14ac:dyDescent="0.25">
      <c r="A429" s="1">
        <v>46530</v>
      </c>
      <c r="B429">
        <f>WEEKDAY(Tbl_Namiddag[[#This Row],[Datum]],11)</f>
        <v>7</v>
      </c>
      <c r="C429" t="str" cm="1">
        <f t="array" ref="C429">_xlfn.IFNA(INDEX(Tbl_GEKA[wedstrijd],MATCH(Tbl_Namiddag[[#This Row],[Datum]]&amp;"1",Tbl_GEKA[Datum_GEKA]&amp;Tbl_GEKA[Biljart],0)),"")</f>
        <v/>
      </c>
      <c r="D429" t="str" cm="1">
        <f t="array" ref="D429">_xlfn.IFNA(INDEX(Tbl_GEKA[wedstrijd],MATCH(Tbl_Namiddag[[#This Row],[Datum]]&amp;"2",Tbl_GEKA[Datum_GEKA]&amp;Tbl_GEKA[Biljart],0)),"")</f>
        <v/>
      </c>
      <c r="E429" t="str" cm="1">
        <f t="array" ref="E429">_xlfn.IFNA(INDEX(Tbl_GEKA[wedstrijd],MATCH(Tbl_Namiddag[[#This Row],[Datum]]&amp;"3",Tbl_GEKA[Datum_GEKA]&amp;Tbl_GEKA[Biljart],0)),"")</f>
        <v/>
      </c>
      <c r="F429" t="str" cm="1">
        <f t="array" ref="F429">_xlfn.IFNA(INDEX(Tbl_GEKA[wedstrijd],MATCH(Tbl_Namiddag[[#This Row],[Datum]]&amp;"4",Tbl_GEKA[Datum_GEKA]&amp;Tbl_GEKA[Biljart],0)),"")</f>
        <v/>
      </c>
      <c r="G429" t="str" cm="1">
        <f t="array" ref="G429">_xlfn.IFNA(INDEX(Tbl_GEKA[wedstrijd],MATCH(Tbl_Namiddag[[#This Row],[Datum]]&amp;"5",Tbl_GEKA[Datum_GEKA]&amp;Tbl_GEKA[Biljart],0)),"")</f>
        <v/>
      </c>
    </row>
    <row r="430" spans="1:7" x14ac:dyDescent="0.25">
      <c r="A430" s="1">
        <v>46531</v>
      </c>
      <c r="B430">
        <f>WEEKDAY(Tbl_Namiddag[[#This Row],[Datum]],11)</f>
        <v>1</v>
      </c>
      <c r="C430" t="str" cm="1">
        <f t="array" ref="C430">_xlfn.IFNA(INDEX(Tbl_GEKA[wedstrijd],MATCH(Tbl_Namiddag[[#This Row],[Datum]]&amp;"1",Tbl_GEKA[Datum_GEKA]&amp;Tbl_GEKA[Biljart],0)),"")</f>
        <v/>
      </c>
      <c r="D430" t="str" cm="1">
        <f t="array" ref="D430">_xlfn.IFNA(INDEX(Tbl_GEKA[wedstrijd],MATCH(Tbl_Namiddag[[#This Row],[Datum]]&amp;"2",Tbl_GEKA[Datum_GEKA]&amp;Tbl_GEKA[Biljart],0)),"")</f>
        <v/>
      </c>
      <c r="E430" t="str" cm="1">
        <f t="array" ref="E430">_xlfn.IFNA(INDEX(Tbl_GEKA[wedstrijd],MATCH(Tbl_Namiddag[[#This Row],[Datum]]&amp;"3",Tbl_GEKA[Datum_GEKA]&amp;Tbl_GEKA[Biljart],0)),"")</f>
        <v/>
      </c>
      <c r="F430" t="str" cm="1">
        <f t="array" ref="F430">_xlfn.IFNA(INDEX(Tbl_GEKA[wedstrijd],MATCH(Tbl_Namiddag[[#This Row],[Datum]]&amp;"4",Tbl_GEKA[Datum_GEKA]&amp;Tbl_GEKA[Biljart],0)),"")</f>
        <v/>
      </c>
      <c r="G430" t="str" cm="1">
        <f t="array" ref="G430">_xlfn.IFNA(INDEX(Tbl_GEKA[wedstrijd],MATCH(Tbl_Namiddag[[#This Row],[Datum]]&amp;"5",Tbl_GEKA[Datum_GEKA]&amp;Tbl_GEKA[Biljart],0)),"")</f>
        <v/>
      </c>
    </row>
    <row r="431" spans="1:7" x14ac:dyDescent="0.25">
      <c r="A431" s="1">
        <v>46532</v>
      </c>
      <c r="B431">
        <f>WEEKDAY(Tbl_Namiddag[[#This Row],[Datum]],11)</f>
        <v>2</v>
      </c>
      <c r="C431" t="str" cm="1">
        <f t="array" ref="C431">_xlfn.IFNA(INDEX(Tbl_GEKA[wedstrijd],MATCH(Tbl_Namiddag[[#This Row],[Datum]]&amp;"1",Tbl_GEKA[Datum_GEKA]&amp;Tbl_GEKA[Biljart],0)),"")</f>
        <v/>
      </c>
      <c r="D431" t="str" cm="1">
        <f t="array" ref="D431">_xlfn.IFNA(INDEX(Tbl_GEKA[wedstrijd],MATCH(Tbl_Namiddag[[#This Row],[Datum]]&amp;"2",Tbl_GEKA[Datum_GEKA]&amp;Tbl_GEKA[Biljart],0)),"")</f>
        <v/>
      </c>
      <c r="E431" t="str" cm="1">
        <f t="array" ref="E431">_xlfn.IFNA(INDEX(Tbl_GEKA[wedstrijd],MATCH(Tbl_Namiddag[[#This Row],[Datum]]&amp;"3",Tbl_GEKA[Datum_GEKA]&amp;Tbl_GEKA[Biljart],0)),"")</f>
        <v/>
      </c>
      <c r="F431" t="str" cm="1">
        <f t="array" ref="F431">_xlfn.IFNA(INDEX(Tbl_GEKA[wedstrijd],MATCH(Tbl_Namiddag[[#This Row],[Datum]]&amp;"4",Tbl_GEKA[Datum_GEKA]&amp;Tbl_GEKA[Biljart],0)),"")</f>
        <v/>
      </c>
      <c r="G431" t="str" cm="1">
        <f t="array" ref="G431">_xlfn.IFNA(INDEX(Tbl_GEKA[wedstrijd],MATCH(Tbl_Namiddag[[#This Row],[Datum]]&amp;"5",Tbl_GEKA[Datum_GEKA]&amp;Tbl_GEKA[Biljart],0)),"")</f>
        <v/>
      </c>
    </row>
    <row r="432" spans="1:7" x14ac:dyDescent="0.25">
      <c r="A432" s="1">
        <v>46533</v>
      </c>
      <c r="B432">
        <f>WEEKDAY(Tbl_Namiddag[[#This Row],[Datum]],11)</f>
        <v>3</v>
      </c>
      <c r="C432" t="str" cm="1">
        <f t="array" ref="C432">_xlfn.IFNA(INDEX(Tbl_GEKA[wedstrijd],MATCH(Tbl_Namiddag[[#This Row],[Datum]]&amp;"1",Tbl_GEKA[Datum_GEKA]&amp;Tbl_GEKA[Biljart],0)),"")</f>
        <v/>
      </c>
      <c r="D432" t="str" cm="1">
        <f t="array" ref="D432">_xlfn.IFNA(INDEX(Tbl_GEKA[wedstrijd],MATCH(Tbl_Namiddag[[#This Row],[Datum]]&amp;"2",Tbl_GEKA[Datum_GEKA]&amp;Tbl_GEKA[Biljart],0)),"")</f>
        <v/>
      </c>
      <c r="E432" t="str" cm="1">
        <f t="array" ref="E432">_xlfn.IFNA(INDEX(Tbl_GEKA[wedstrijd],MATCH(Tbl_Namiddag[[#This Row],[Datum]]&amp;"3",Tbl_GEKA[Datum_GEKA]&amp;Tbl_GEKA[Biljart],0)),"")</f>
        <v/>
      </c>
      <c r="F432" t="str" cm="1">
        <f t="array" ref="F432">_xlfn.IFNA(INDEX(Tbl_GEKA[wedstrijd],MATCH(Tbl_Namiddag[[#This Row],[Datum]]&amp;"4",Tbl_GEKA[Datum_GEKA]&amp;Tbl_GEKA[Biljart],0)),"")</f>
        <v/>
      </c>
      <c r="G432" t="str" cm="1">
        <f t="array" ref="G432">_xlfn.IFNA(INDEX(Tbl_GEKA[wedstrijd],MATCH(Tbl_Namiddag[[#This Row],[Datum]]&amp;"5",Tbl_GEKA[Datum_GEKA]&amp;Tbl_GEKA[Biljart],0)),"")</f>
        <v/>
      </c>
    </row>
    <row r="433" spans="1:7" x14ac:dyDescent="0.25">
      <c r="A433" s="1">
        <v>46534</v>
      </c>
      <c r="B433">
        <f>WEEKDAY(Tbl_Namiddag[[#This Row],[Datum]],11)</f>
        <v>4</v>
      </c>
      <c r="C433" t="str" cm="1">
        <f t="array" ref="C433">_xlfn.IFNA(INDEX(Tbl_GEKA[wedstrijd],MATCH(Tbl_Namiddag[[#This Row],[Datum]]&amp;"1",Tbl_GEKA[Datum_GEKA]&amp;Tbl_GEKA[Biljart],0)),"")</f>
        <v/>
      </c>
      <c r="D433" t="str" cm="1">
        <f t="array" ref="D433">_xlfn.IFNA(INDEX(Tbl_GEKA[wedstrijd],MATCH(Tbl_Namiddag[[#This Row],[Datum]]&amp;"2",Tbl_GEKA[Datum_GEKA]&amp;Tbl_GEKA[Biljart],0)),"")</f>
        <v/>
      </c>
      <c r="E433" t="str" cm="1">
        <f t="array" ref="E433">_xlfn.IFNA(INDEX(Tbl_GEKA[wedstrijd],MATCH(Tbl_Namiddag[[#This Row],[Datum]]&amp;"3",Tbl_GEKA[Datum_GEKA]&amp;Tbl_GEKA[Biljart],0)),"")</f>
        <v/>
      </c>
      <c r="F433" t="str" cm="1">
        <f t="array" ref="F433">_xlfn.IFNA(INDEX(Tbl_GEKA[wedstrijd],MATCH(Tbl_Namiddag[[#This Row],[Datum]]&amp;"4",Tbl_GEKA[Datum_GEKA]&amp;Tbl_GEKA[Biljart],0)),"")</f>
        <v/>
      </c>
      <c r="G433" t="str" cm="1">
        <f t="array" ref="G433">_xlfn.IFNA(INDEX(Tbl_GEKA[wedstrijd],MATCH(Tbl_Namiddag[[#This Row],[Datum]]&amp;"5",Tbl_GEKA[Datum_GEKA]&amp;Tbl_GEKA[Biljart],0)),"")</f>
        <v xml:space="preserve">G E K A  - - -&gt; </v>
      </c>
    </row>
    <row r="434" spans="1:7" x14ac:dyDescent="0.25">
      <c r="A434" s="1">
        <v>46535</v>
      </c>
      <c r="B434">
        <f>WEEKDAY(Tbl_Namiddag[[#This Row],[Datum]],11)</f>
        <v>5</v>
      </c>
      <c r="C434" t="str" cm="1">
        <f t="array" ref="C434">_xlfn.IFNA(INDEX(Tbl_GEKA[wedstrijd],MATCH(Tbl_Namiddag[[#This Row],[Datum]]&amp;"1",Tbl_GEKA[Datum_GEKA]&amp;Tbl_GEKA[Biljart],0)),"")</f>
        <v/>
      </c>
      <c r="D434" t="str" cm="1">
        <f t="array" ref="D434">_xlfn.IFNA(INDEX(Tbl_GEKA[wedstrijd],MATCH(Tbl_Namiddag[[#This Row],[Datum]]&amp;"2",Tbl_GEKA[Datum_GEKA]&amp;Tbl_GEKA[Biljart],0)),"")</f>
        <v/>
      </c>
      <c r="E434" t="str" cm="1">
        <f t="array" ref="E434">_xlfn.IFNA(INDEX(Tbl_GEKA[wedstrijd],MATCH(Tbl_Namiddag[[#This Row],[Datum]]&amp;"3",Tbl_GEKA[Datum_GEKA]&amp;Tbl_GEKA[Biljart],0)),"")</f>
        <v xml:space="preserve">Les  -  - - Privé- -&gt; </v>
      </c>
      <c r="F434" t="str" cm="1">
        <f t="array" ref="F434">_xlfn.IFNA(INDEX(Tbl_GEKA[wedstrijd],MATCH(Tbl_Namiddag[[#This Row],[Datum]]&amp;"4",Tbl_GEKA[Datum_GEKA]&amp;Tbl_GEKA[Biljart],0)),"")</f>
        <v xml:space="preserve">Les  -  - - Privé- -&gt; </v>
      </c>
      <c r="G434" t="str" cm="1">
        <f t="array" ref="G434">_xlfn.IFNA(INDEX(Tbl_GEKA[wedstrijd],MATCH(Tbl_Namiddag[[#This Row],[Datum]]&amp;"5",Tbl_GEKA[Datum_GEKA]&amp;Tbl_GEKA[Biljart],0)),"")</f>
        <v xml:space="preserve">Les  -  - - Privé- -&gt; </v>
      </c>
    </row>
    <row r="435" spans="1:7" x14ac:dyDescent="0.25">
      <c r="A435" s="1">
        <v>46536</v>
      </c>
      <c r="B435">
        <f>WEEKDAY(Tbl_Namiddag[[#This Row],[Datum]],11)</f>
        <v>6</v>
      </c>
      <c r="C435" t="str" cm="1">
        <f t="array" ref="C435">_xlfn.IFNA(INDEX(Tbl_GEKA[wedstrijd],MATCH(Tbl_Namiddag[[#This Row],[Datum]]&amp;"1",Tbl_GEKA[Datum_GEKA]&amp;Tbl_GEKA[Biljart],0)),"")</f>
        <v xml:space="preserve">G E K A  - - -&gt; </v>
      </c>
      <c r="D435" t="str" cm="1">
        <f t="array" ref="D435">_xlfn.IFNA(INDEX(Tbl_GEKA[wedstrijd],MATCH(Tbl_Namiddag[[#This Row],[Datum]]&amp;"2",Tbl_GEKA[Datum_GEKA]&amp;Tbl_GEKA[Biljart],0)),"")</f>
        <v xml:space="preserve">G E K A  - - -&gt; </v>
      </c>
      <c r="E435" t="str" cm="1">
        <f t="array" ref="E435">_xlfn.IFNA(INDEX(Tbl_GEKA[wedstrijd],MATCH(Tbl_Namiddag[[#This Row],[Datum]]&amp;"3",Tbl_GEKA[Datum_GEKA]&amp;Tbl_GEKA[Biljart],0)),"")</f>
        <v xml:space="preserve">G E K A  - - -&gt; </v>
      </c>
      <c r="F435" t="str" cm="1">
        <f t="array" ref="F435">_xlfn.IFNA(INDEX(Tbl_GEKA[wedstrijd],MATCH(Tbl_Namiddag[[#This Row],[Datum]]&amp;"4",Tbl_GEKA[Datum_GEKA]&amp;Tbl_GEKA[Biljart],0)),"")</f>
        <v xml:space="preserve">G E K A  - - -&gt; </v>
      </c>
      <c r="G435" t="str" cm="1">
        <f t="array" ref="G435">_xlfn.IFNA(INDEX(Tbl_GEKA[wedstrijd],MATCH(Tbl_Namiddag[[#This Row],[Datum]]&amp;"5",Tbl_GEKA[Datum_GEKA]&amp;Tbl_GEKA[Biljart],0)),"")</f>
        <v/>
      </c>
    </row>
    <row r="436" spans="1:7" x14ac:dyDescent="0.25">
      <c r="A436" s="1">
        <v>46537</v>
      </c>
      <c r="B436">
        <f>WEEKDAY(Tbl_Namiddag[[#This Row],[Datum]],11)</f>
        <v>7</v>
      </c>
      <c r="C436" t="str" cm="1">
        <f t="array" ref="C436">_xlfn.IFNA(INDEX(Tbl_GEKA[wedstrijd],MATCH(Tbl_Namiddag[[#This Row],[Datum]]&amp;"1",Tbl_GEKA[Datum_GEKA]&amp;Tbl_GEKA[Biljart],0)),"")</f>
        <v/>
      </c>
      <c r="D436" t="str" cm="1">
        <f t="array" ref="D436">_xlfn.IFNA(INDEX(Tbl_GEKA[wedstrijd],MATCH(Tbl_Namiddag[[#This Row],[Datum]]&amp;"2",Tbl_GEKA[Datum_GEKA]&amp;Tbl_GEKA[Biljart],0)),"")</f>
        <v/>
      </c>
      <c r="E436" t="str" cm="1">
        <f t="array" ref="E436">_xlfn.IFNA(INDEX(Tbl_GEKA[wedstrijd],MATCH(Tbl_Namiddag[[#This Row],[Datum]]&amp;"3",Tbl_GEKA[Datum_GEKA]&amp;Tbl_GEKA[Biljart],0)),"")</f>
        <v/>
      </c>
      <c r="F436" t="str" cm="1">
        <f t="array" ref="F436">_xlfn.IFNA(INDEX(Tbl_GEKA[wedstrijd],MATCH(Tbl_Namiddag[[#This Row],[Datum]]&amp;"4",Tbl_GEKA[Datum_GEKA]&amp;Tbl_GEKA[Biljart],0)),"")</f>
        <v/>
      </c>
      <c r="G436" t="str" cm="1">
        <f t="array" ref="G436">_xlfn.IFNA(INDEX(Tbl_GEKA[wedstrijd],MATCH(Tbl_Namiddag[[#This Row],[Datum]]&amp;"5",Tbl_GEKA[Datum_GEKA]&amp;Tbl_GEKA[Biljart],0)),"")</f>
        <v/>
      </c>
    </row>
    <row r="437" spans="1:7" x14ac:dyDescent="0.25">
      <c r="A437" s="1">
        <v>46538</v>
      </c>
      <c r="B437">
        <f>WEEKDAY(Tbl_Namiddag[[#This Row],[Datum]],11)</f>
        <v>1</v>
      </c>
      <c r="C437" t="str" cm="1">
        <f t="array" ref="C437">_xlfn.IFNA(INDEX(Tbl_GEKA[wedstrijd],MATCH(Tbl_Namiddag[[#This Row],[Datum]]&amp;"1",Tbl_GEKA[Datum_GEKA]&amp;Tbl_GEKA[Biljart],0)),"")</f>
        <v/>
      </c>
      <c r="D437" t="str" cm="1">
        <f t="array" ref="D437">_xlfn.IFNA(INDEX(Tbl_GEKA[wedstrijd],MATCH(Tbl_Namiddag[[#This Row],[Datum]]&amp;"2",Tbl_GEKA[Datum_GEKA]&amp;Tbl_GEKA[Biljart],0)),"")</f>
        <v/>
      </c>
      <c r="E437" t="str" cm="1">
        <f t="array" ref="E437">_xlfn.IFNA(INDEX(Tbl_GEKA[wedstrijd],MATCH(Tbl_Namiddag[[#This Row],[Datum]]&amp;"3",Tbl_GEKA[Datum_GEKA]&amp;Tbl_GEKA[Biljart],0)),"")</f>
        <v/>
      </c>
      <c r="F437" t="str" cm="1">
        <f t="array" ref="F437">_xlfn.IFNA(INDEX(Tbl_GEKA[wedstrijd],MATCH(Tbl_Namiddag[[#This Row],[Datum]]&amp;"4",Tbl_GEKA[Datum_GEKA]&amp;Tbl_GEKA[Biljart],0)),"")</f>
        <v/>
      </c>
      <c r="G437" t="str" cm="1">
        <f t="array" ref="G437">_xlfn.IFNA(INDEX(Tbl_GEKA[wedstrijd],MATCH(Tbl_Namiddag[[#This Row],[Datum]]&amp;"5",Tbl_GEKA[Datum_GEKA]&amp;Tbl_GEKA[Biljart],0)),"")</f>
        <v/>
      </c>
    </row>
    <row r="438" spans="1:7" x14ac:dyDescent="0.25">
      <c r="A438" s="1">
        <v>46539</v>
      </c>
      <c r="B438">
        <f>WEEKDAY(Tbl_Namiddag[[#This Row],[Datum]],11)</f>
        <v>2</v>
      </c>
      <c r="C438" t="str" cm="1">
        <f t="array" ref="C438">_xlfn.IFNA(INDEX(Tbl_GEKA[wedstrijd],MATCH(Tbl_Namiddag[[#This Row],[Datum]]&amp;"1",Tbl_GEKA[Datum_GEKA]&amp;Tbl_GEKA[Biljart],0)),"")</f>
        <v/>
      </c>
      <c r="D438" t="str" cm="1">
        <f t="array" ref="D438">_xlfn.IFNA(INDEX(Tbl_GEKA[wedstrijd],MATCH(Tbl_Namiddag[[#This Row],[Datum]]&amp;"2",Tbl_GEKA[Datum_GEKA]&amp;Tbl_GEKA[Biljart],0)),"")</f>
        <v/>
      </c>
      <c r="E438" t="str" cm="1">
        <f t="array" ref="E438">_xlfn.IFNA(INDEX(Tbl_GEKA[wedstrijd],MATCH(Tbl_Namiddag[[#This Row],[Datum]]&amp;"3",Tbl_GEKA[Datum_GEKA]&amp;Tbl_GEKA[Biljart],0)),"")</f>
        <v/>
      </c>
      <c r="F438" t="str" cm="1">
        <f t="array" ref="F438">_xlfn.IFNA(INDEX(Tbl_GEKA[wedstrijd],MATCH(Tbl_Namiddag[[#This Row],[Datum]]&amp;"4",Tbl_GEKA[Datum_GEKA]&amp;Tbl_GEKA[Biljart],0)),"")</f>
        <v/>
      </c>
      <c r="G438" t="str" cm="1">
        <f t="array" ref="G438">_xlfn.IFNA(INDEX(Tbl_GEKA[wedstrijd],MATCH(Tbl_Namiddag[[#This Row],[Datum]]&amp;"5",Tbl_GEKA[Datum_GEKA]&amp;Tbl_GEKA[Biljart],0)),"")</f>
        <v/>
      </c>
    </row>
    <row r="439" spans="1:7" x14ac:dyDescent="0.25">
      <c r="A439" s="1">
        <v>46540</v>
      </c>
      <c r="B439">
        <f>WEEKDAY(Tbl_Namiddag[[#This Row],[Datum]],11)</f>
        <v>3</v>
      </c>
      <c r="C439" t="str" cm="1">
        <f t="array" ref="C439">_xlfn.IFNA(INDEX(Tbl_GEKA[wedstrijd],MATCH(Tbl_Namiddag[[#This Row],[Datum]]&amp;"1",Tbl_GEKA[Datum_GEKA]&amp;Tbl_GEKA[Biljart],0)),"")</f>
        <v/>
      </c>
      <c r="D439" t="str" cm="1">
        <f t="array" ref="D439">_xlfn.IFNA(INDEX(Tbl_GEKA[wedstrijd],MATCH(Tbl_Namiddag[[#This Row],[Datum]]&amp;"2",Tbl_GEKA[Datum_GEKA]&amp;Tbl_GEKA[Biljart],0)),"")</f>
        <v/>
      </c>
      <c r="E439" t="str" cm="1">
        <f t="array" ref="E439">_xlfn.IFNA(INDEX(Tbl_GEKA[wedstrijd],MATCH(Tbl_Namiddag[[#This Row],[Datum]]&amp;"3",Tbl_GEKA[Datum_GEKA]&amp;Tbl_GEKA[Biljart],0)),"")</f>
        <v/>
      </c>
      <c r="F439" t="str" cm="1">
        <f t="array" ref="F439">_xlfn.IFNA(INDEX(Tbl_GEKA[wedstrijd],MATCH(Tbl_Namiddag[[#This Row],[Datum]]&amp;"4",Tbl_GEKA[Datum_GEKA]&amp;Tbl_GEKA[Biljart],0)),"")</f>
        <v/>
      </c>
      <c r="G439" t="str" cm="1">
        <f t="array" ref="G439">_xlfn.IFNA(INDEX(Tbl_GEKA[wedstrijd],MATCH(Tbl_Namiddag[[#This Row],[Datum]]&amp;"5",Tbl_GEKA[Datum_GEKA]&amp;Tbl_GEKA[Biljart],0)),"")</f>
        <v/>
      </c>
    </row>
    <row r="440" spans="1:7" x14ac:dyDescent="0.25">
      <c r="A440" s="1">
        <v>46541</v>
      </c>
      <c r="B440">
        <f>WEEKDAY(Tbl_Namiddag[[#This Row],[Datum]],11)</f>
        <v>4</v>
      </c>
      <c r="C440" t="str" cm="1">
        <f t="array" ref="C440">_xlfn.IFNA(INDEX(Tbl_GEKA[wedstrijd],MATCH(Tbl_Namiddag[[#This Row],[Datum]]&amp;"1",Tbl_GEKA[Datum_GEKA]&amp;Tbl_GEKA[Biljart],0)),"")</f>
        <v/>
      </c>
      <c r="D440" t="str" cm="1">
        <f t="array" ref="D440">_xlfn.IFNA(INDEX(Tbl_GEKA[wedstrijd],MATCH(Tbl_Namiddag[[#This Row],[Datum]]&amp;"2",Tbl_GEKA[Datum_GEKA]&amp;Tbl_GEKA[Biljart],0)),"")</f>
        <v/>
      </c>
      <c r="E440" t="str" cm="1">
        <f t="array" ref="E440">_xlfn.IFNA(INDEX(Tbl_GEKA[wedstrijd],MATCH(Tbl_Namiddag[[#This Row],[Datum]]&amp;"3",Tbl_GEKA[Datum_GEKA]&amp;Tbl_GEKA[Biljart],0)),"")</f>
        <v/>
      </c>
      <c r="F440" t="str" cm="1">
        <f t="array" ref="F440">_xlfn.IFNA(INDEX(Tbl_GEKA[wedstrijd],MATCH(Tbl_Namiddag[[#This Row],[Datum]]&amp;"4",Tbl_GEKA[Datum_GEKA]&amp;Tbl_GEKA[Biljart],0)),"")</f>
        <v xml:space="preserve">G E K A  - - -&gt; </v>
      </c>
      <c r="G440" t="str" cm="1">
        <f t="array" ref="G440">_xlfn.IFNA(INDEX(Tbl_GEKA[wedstrijd],MATCH(Tbl_Namiddag[[#This Row],[Datum]]&amp;"5",Tbl_GEKA[Datum_GEKA]&amp;Tbl_GEKA[Biljart],0)),"")</f>
        <v xml:space="preserve">G E K A  - - -&gt; </v>
      </c>
    </row>
    <row r="441" spans="1:7" x14ac:dyDescent="0.25">
      <c r="A441" s="1">
        <v>46542</v>
      </c>
      <c r="B441">
        <f>WEEKDAY(Tbl_Namiddag[[#This Row],[Datum]],11)</f>
        <v>5</v>
      </c>
      <c r="C441" t="str" cm="1">
        <f t="array" ref="C441">_xlfn.IFNA(INDEX(Tbl_GEKA[wedstrijd],MATCH(Tbl_Namiddag[[#This Row],[Datum]]&amp;"1",Tbl_GEKA[Datum_GEKA]&amp;Tbl_GEKA[Biljart],0)),"")</f>
        <v xml:space="preserve">G E K A  - - -&gt; </v>
      </c>
      <c r="D441" t="str" cm="1">
        <f t="array" ref="D441">_xlfn.IFNA(INDEX(Tbl_GEKA[wedstrijd],MATCH(Tbl_Namiddag[[#This Row],[Datum]]&amp;"2",Tbl_GEKA[Datum_GEKA]&amp;Tbl_GEKA[Biljart],0)),"")</f>
        <v xml:space="preserve">G E K A  - - -&gt; </v>
      </c>
      <c r="E441" t="str" cm="1">
        <f t="array" ref="E441">_xlfn.IFNA(INDEX(Tbl_GEKA[wedstrijd],MATCH(Tbl_Namiddag[[#This Row],[Datum]]&amp;"3",Tbl_GEKA[Datum_GEKA]&amp;Tbl_GEKA[Biljart],0)),"")</f>
        <v xml:space="preserve">G E K A  - - -&gt; </v>
      </c>
      <c r="F441" t="str" cm="1">
        <f t="array" ref="F441">_xlfn.IFNA(INDEX(Tbl_GEKA[wedstrijd],MATCH(Tbl_Namiddag[[#This Row],[Datum]]&amp;"4",Tbl_GEKA[Datum_GEKA]&amp;Tbl_GEKA[Biljart],0)),"")</f>
        <v/>
      </c>
      <c r="G441" t="str" cm="1">
        <f t="array" ref="G441">_xlfn.IFNA(INDEX(Tbl_GEKA[wedstrijd],MATCH(Tbl_Namiddag[[#This Row],[Datum]]&amp;"5",Tbl_GEKA[Datum_GEKA]&amp;Tbl_GEKA[Biljart],0)),"")</f>
        <v/>
      </c>
    </row>
    <row r="442" spans="1:7" x14ac:dyDescent="0.25">
      <c r="A442" s="1">
        <v>46543</v>
      </c>
      <c r="B442">
        <f>WEEKDAY(Tbl_Namiddag[[#This Row],[Datum]],11)</f>
        <v>6</v>
      </c>
      <c r="C442" t="str" cm="1">
        <f t="array" ref="C442">_xlfn.IFNA(INDEX(Tbl_GEKA[wedstrijd],MATCH(Tbl_Namiddag[[#This Row],[Datum]]&amp;"1",Tbl_GEKA[Datum_GEKA]&amp;Tbl_GEKA[Biljart],0)),"")</f>
        <v/>
      </c>
      <c r="D442" t="str" cm="1">
        <f t="array" ref="D442">_xlfn.IFNA(INDEX(Tbl_GEKA[wedstrijd],MATCH(Tbl_Namiddag[[#This Row],[Datum]]&amp;"2",Tbl_GEKA[Datum_GEKA]&amp;Tbl_GEKA[Biljart],0)),"")</f>
        <v/>
      </c>
      <c r="E442" t="str" cm="1">
        <f t="array" ref="E442">_xlfn.IFNA(INDEX(Tbl_GEKA[wedstrijd],MATCH(Tbl_Namiddag[[#This Row],[Datum]]&amp;"3",Tbl_GEKA[Datum_GEKA]&amp;Tbl_GEKA[Biljart],0)),"")</f>
        <v/>
      </c>
      <c r="F442" t="str" cm="1">
        <f t="array" ref="F442">_xlfn.IFNA(INDEX(Tbl_GEKA[wedstrijd],MATCH(Tbl_Namiddag[[#This Row],[Datum]]&amp;"4",Tbl_GEKA[Datum_GEKA]&amp;Tbl_GEKA[Biljart],0)),"")</f>
        <v/>
      </c>
      <c r="G442" t="str" cm="1">
        <f t="array" ref="G442">_xlfn.IFNA(INDEX(Tbl_GEKA[wedstrijd],MATCH(Tbl_Namiddag[[#This Row],[Datum]]&amp;"5",Tbl_GEKA[Datum_GEKA]&amp;Tbl_GEKA[Biljart],0)),"")</f>
        <v/>
      </c>
    </row>
    <row r="443" spans="1:7" x14ac:dyDescent="0.25">
      <c r="A443" s="1">
        <v>46544</v>
      </c>
      <c r="B443">
        <f>WEEKDAY(Tbl_Namiddag[[#This Row],[Datum]],11)</f>
        <v>7</v>
      </c>
      <c r="C443" t="str" cm="1">
        <f t="array" ref="C443">_xlfn.IFNA(INDEX(Tbl_GEKA[wedstrijd],MATCH(Tbl_Namiddag[[#This Row],[Datum]]&amp;"1",Tbl_GEKA[Datum_GEKA]&amp;Tbl_GEKA[Biljart],0)),"")</f>
        <v/>
      </c>
      <c r="D443" t="str" cm="1">
        <f t="array" ref="D443">_xlfn.IFNA(INDEX(Tbl_GEKA[wedstrijd],MATCH(Tbl_Namiddag[[#This Row],[Datum]]&amp;"2",Tbl_GEKA[Datum_GEKA]&amp;Tbl_GEKA[Biljart],0)),"")</f>
        <v/>
      </c>
      <c r="E443" t="str" cm="1">
        <f t="array" ref="E443">_xlfn.IFNA(INDEX(Tbl_GEKA[wedstrijd],MATCH(Tbl_Namiddag[[#This Row],[Datum]]&amp;"3",Tbl_GEKA[Datum_GEKA]&amp;Tbl_GEKA[Biljart],0)),"")</f>
        <v/>
      </c>
      <c r="F443" t="str" cm="1">
        <f t="array" ref="F443">_xlfn.IFNA(INDEX(Tbl_GEKA[wedstrijd],MATCH(Tbl_Namiddag[[#This Row],[Datum]]&amp;"4",Tbl_GEKA[Datum_GEKA]&amp;Tbl_GEKA[Biljart],0)),"")</f>
        <v/>
      </c>
      <c r="G443" t="str" cm="1">
        <f t="array" ref="G443">_xlfn.IFNA(INDEX(Tbl_GEKA[wedstrijd],MATCH(Tbl_Namiddag[[#This Row],[Datum]]&amp;"5",Tbl_GEKA[Datum_GEKA]&amp;Tbl_GEKA[Biljart],0)),"")</f>
        <v/>
      </c>
    </row>
    <row r="444" spans="1:7" x14ac:dyDescent="0.25">
      <c r="A444" s="1">
        <v>46545</v>
      </c>
      <c r="B444">
        <f>WEEKDAY(Tbl_Namiddag[[#This Row],[Datum]],11)</f>
        <v>1</v>
      </c>
      <c r="C444" t="str" cm="1">
        <f t="array" ref="C444">_xlfn.IFNA(INDEX(Tbl_GEKA[wedstrijd],MATCH(Tbl_Namiddag[[#This Row],[Datum]]&amp;"1",Tbl_GEKA[Datum_GEKA]&amp;Tbl_GEKA[Biljart],0)),"")</f>
        <v/>
      </c>
      <c r="D444" t="str" cm="1">
        <f t="array" ref="D444">_xlfn.IFNA(INDEX(Tbl_GEKA[wedstrijd],MATCH(Tbl_Namiddag[[#This Row],[Datum]]&amp;"2",Tbl_GEKA[Datum_GEKA]&amp;Tbl_GEKA[Biljart],0)),"")</f>
        <v/>
      </c>
      <c r="E444" t="str" cm="1">
        <f t="array" ref="E444">_xlfn.IFNA(INDEX(Tbl_GEKA[wedstrijd],MATCH(Tbl_Namiddag[[#This Row],[Datum]]&amp;"3",Tbl_GEKA[Datum_GEKA]&amp;Tbl_GEKA[Biljart],0)),"")</f>
        <v/>
      </c>
      <c r="F444" t="str" cm="1">
        <f t="array" ref="F444">_xlfn.IFNA(INDEX(Tbl_GEKA[wedstrijd],MATCH(Tbl_Namiddag[[#This Row],[Datum]]&amp;"4",Tbl_GEKA[Datum_GEKA]&amp;Tbl_GEKA[Biljart],0)),"")</f>
        <v/>
      </c>
      <c r="G444" t="str" cm="1">
        <f t="array" ref="G444">_xlfn.IFNA(INDEX(Tbl_GEKA[wedstrijd],MATCH(Tbl_Namiddag[[#This Row],[Datum]]&amp;"5",Tbl_GEKA[Datum_GEKA]&amp;Tbl_GEKA[Biljart],0)),"")</f>
        <v/>
      </c>
    </row>
    <row r="445" spans="1:7" x14ac:dyDescent="0.25">
      <c r="A445" s="1">
        <v>46546</v>
      </c>
      <c r="B445">
        <f>WEEKDAY(Tbl_Namiddag[[#This Row],[Datum]],11)</f>
        <v>2</v>
      </c>
      <c r="C445" t="str" cm="1">
        <f t="array" ref="C445">_xlfn.IFNA(INDEX(Tbl_GEKA[wedstrijd],MATCH(Tbl_Namiddag[[#This Row],[Datum]]&amp;"1",Tbl_GEKA[Datum_GEKA]&amp;Tbl_GEKA[Biljart],0)),"")</f>
        <v/>
      </c>
      <c r="D445" t="str" cm="1">
        <f t="array" ref="D445">_xlfn.IFNA(INDEX(Tbl_GEKA[wedstrijd],MATCH(Tbl_Namiddag[[#This Row],[Datum]]&amp;"2",Tbl_GEKA[Datum_GEKA]&amp;Tbl_GEKA[Biljart],0)),"")</f>
        <v/>
      </c>
      <c r="E445" t="str" cm="1">
        <f t="array" ref="E445">_xlfn.IFNA(INDEX(Tbl_GEKA[wedstrijd],MATCH(Tbl_Namiddag[[#This Row],[Datum]]&amp;"3",Tbl_GEKA[Datum_GEKA]&amp;Tbl_GEKA[Biljart],0)),"")</f>
        <v/>
      </c>
      <c r="F445" t="str" cm="1">
        <f t="array" ref="F445">_xlfn.IFNA(INDEX(Tbl_GEKA[wedstrijd],MATCH(Tbl_Namiddag[[#This Row],[Datum]]&amp;"4",Tbl_GEKA[Datum_GEKA]&amp;Tbl_GEKA[Biljart],0)),"")</f>
        <v/>
      </c>
      <c r="G445" t="str" cm="1">
        <f t="array" ref="G445">_xlfn.IFNA(INDEX(Tbl_GEKA[wedstrijd],MATCH(Tbl_Namiddag[[#This Row],[Datum]]&amp;"5",Tbl_GEKA[Datum_GEKA]&amp;Tbl_GEKA[Biljart],0)),"")</f>
        <v/>
      </c>
    </row>
    <row r="446" spans="1:7" x14ac:dyDescent="0.25">
      <c r="A446" s="1">
        <v>46547</v>
      </c>
      <c r="B446">
        <f>WEEKDAY(Tbl_Namiddag[[#This Row],[Datum]],11)</f>
        <v>3</v>
      </c>
      <c r="C446" t="str" cm="1">
        <f t="array" ref="C446">_xlfn.IFNA(INDEX(Tbl_GEKA[wedstrijd],MATCH(Tbl_Namiddag[[#This Row],[Datum]]&amp;"1",Tbl_GEKA[Datum_GEKA]&amp;Tbl_GEKA[Biljart],0)),"")</f>
        <v/>
      </c>
      <c r="D446" t="str" cm="1">
        <f t="array" ref="D446">_xlfn.IFNA(INDEX(Tbl_GEKA[wedstrijd],MATCH(Tbl_Namiddag[[#This Row],[Datum]]&amp;"2",Tbl_GEKA[Datum_GEKA]&amp;Tbl_GEKA[Biljart],0)),"")</f>
        <v/>
      </c>
      <c r="E446" t="str" cm="1">
        <f t="array" ref="E446">_xlfn.IFNA(INDEX(Tbl_GEKA[wedstrijd],MATCH(Tbl_Namiddag[[#This Row],[Datum]]&amp;"3",Tbl_GEKA[Datum_GEKA]&amp;Tbl_GEKA[Biljart],0)),"")</f>
        <v/>
      </c>
      <c r="F446" t="str" cm="1">
        <f t="array" ref="F446">_xlfn.IFNA(INDEX(Tbl_GEKA[wedstrijd],MATCH(Tbl_Namiddag[[#This Row],[Datum]]&amp;"4",Tbl_GEKA[Datum_GEKA]&amp;Tbl_GEKA[Biljart],0)),"")</f>
        <v/>
      </c>
      <c r="G446" t="str" cm="1">
        <f t="array" ref="G446">_xlfn.IFNA(INDEX(Tbl_GEKA[wedstrijd],MATCH(Tbl_Namiddag[[#This Row],[Datum]]&amp;"5",Tbl_GEKA[Datum_GEKA]&amp;Tbl_GEKA[Biljart],0)),"")</f>
        <v/>
      </c>
    </row>
    <row r="447" spans="1:7" x14ac:dyDescent="0.25">
      <c r="A447" s="1">
        <v>46548</v>
      </c>
      <c r="B447">
        <f>WEEKDAY(Tbl_Namiddag[[#This Row],[Datum]],11)</f>
        <v>4</v>
      </c>
      <c r="C447" t="str" cm="1">
        <f t="array" ref="C447">_xlfn.IFNA(INDEX(Tbl_GEKA[wedstrijd],MATCH(Tbl_Namiddag[[#This Row],[Datum]]&amp;"1",Tbl_GEKA[Datum_GEKA]&amp;Tbl_GEKA[Biljart],0)),"")</f>
        <v/>
      </c>
      <c r="D447" t="str" cm="1">
        <f t="array" ref="D447">_xlfn.IFNA(INDEX(Tbl_GEKA[wedstrijd],MATCH(Tbl_Namiddag[[#This Row],[Datum]]&amp;"2",Tbl_GEKA[Datum_GEKA]&amp;Tbl_GEKA[Biljart],0)),"")</f>
        <v/>
      </c>
      <c r="E447" t="str" cm="1">
        <f t="array" ref="E447">_xlfn.IFNA(INDEX(Tbl_GEKA[wedstrijd],MATCH(Tbl_Namiddag[[#This Row],[Datum]]&amp;"3",Tbl_GEKA[Datum_GEKA]&amp;Tbl_GEKA[Biljart],0)),"")</f>
        <v xml:space="preserve">G E K A  - - -&gt; </v>
      </c>
      <c r="F447" t="str" cm="1">
        <f t="array" ref="F447">_xlfn.IFNA(INDEX(Tbl_GEKA[wedstrijd],MATCH(Tbl_Namiddag[[#This Row],[Datum]]&amp;"4",Tbl_GEKA[Datum_GEKA]&amp;Tbl_GEKA[Biljart],0)),"")</f>
        <v/>
      </c>
      <c r="G447" t="str" cm="1">
        <f t="array" ref="G447">_xlfn.IFNA(INDEX(Tbl_GEKA[wedstrijd],MATCH(Tbl_Namiddag[[#This Row],[Datum]]&amp;"5",Tbl_GEKA[Datum_GEKA]&amp;Tbl_GEKA[Biljart],0)),"")</f>
        <v xml:space="preserve">G E K A  - - -&gt; </v>
      </c>
    </row>
    <row r="448" spans="1:7" x14ac:dyDescent="0.25">
      <c r="A448" s="1">
        <v>46549</v>
      </c>
      <c r="B448">
        <f>WEEKDAY(Tbl_Namiddag[[#This Row],[Datum]],11)</f>
        <v>5</v>
      </c>
      <c r="C448" t="str" cm="1">
        <f t="array" ref="C448">_xlfn.IFNA(INDEX(Tbl_GEKA[wedstrijd],MATCH(Tbl_Namiddag[[#This Row],[Datum]]&amp;"1",Tbl_GEKA[Datum_GEKA]&amp;Tbl_GEKA[Biljart],0)),"")</f>
        <v xml:space="preserve">G E K A  - - -&gt; </v>
      </c>
      <c r="D448" t="str" cm="1">
        <f t="array" ref="D448">_xlfn.IFNA(INDEX(Tbl_GEKA[wedstrijd],MATCH(Tbl_Namiddag[[#This Row],[Datum]]&amp;"2",Tbl_GEKA[Datum_GEKA]&amp;Tbl_GEKA[Biljart],0)),"")</f>
        <v xml:space="preserve">G E K A  - - -&gt; </v>
      </c>
      <c r="E448" t="str" cm="1">
        <f t="array" ref="E448">_xlfn.IFNA(INDEX(Tbl_GEKA[wedstrijd],MATCH(Tbl_Namiddag[[#This Row],[Datum]]&amp;"3",Tbl_GEKA[Datum_GEKA]&amp;Tbl_GEKA[Biljart],0)),"")</f>
        <v xml:space="preserve">Les  -  - - Privé- -&gt; </v>
      </c>
      <c r="F448" t="str" cm="1">
        <f t="array" ref="F448">_xlfn.IFNA(INDEX(Tbl_GEKA[wedstrijd],MATCH(Tbl_Namiddag[[#This Row],[Datum]]&amp;"4",Tbl_GEKA[Datum_GEKA]&amp;Tbl_GEKA[Biljart],0)),"")</f>
        <v xml:space="preserve">G E K A  - - -&gt; </v>
      </c>
      <c r="G448" t="str" cm="1">
        <f t="array" ref="G448">_xlfn.IFNA(INDEX(Tbl_GEKA[wedstrijd],MATCH(Tbl_Namiddag[[#This Row],[Datum]]&amp;"5",Tbl_GEKA[Datum_GEKA]&amp;Tbl_GEKA[Biljart],0)),"")</f>
        <v xml:space="preserve">Les  -  - - Privé- -&gt; </v>
      </c>
    </row>
    <row r="449" spans="1:7" x14ac:dyDescent="0.25">
      <c r="A449" s="1">
        <v>46550</v>
      </c>
      <c r="B449">
        <f>WEEKDAY(Tbl_Namiddag[[#This Row],[Datum]],11)</f>
        <v>6</v>
      </c>
      <c r="C449" t="str" cm="1">
        <f t="array" ref="C449">_xlfn.IFNA(INDEX(Tbl_GEKA[wedstrijd],MATCH(Tbl_Namiddag[[#This Row],[Datum]]&amp;"1",Tbl_GEKA[Datum_GEKA]&amp;Tbl_GEKA[Biljart],0)),"")</f>
        <v/>
      </c>
      <c r="D449" t="str" cm="1">
        <f t="array" ref="D449">_xlfn.IFNA(INDEX(Tbl_GEKA[wedstrijd],MATCH(Tbl_Namiddag[[#This Row],[Datum]]&amp;"2",Tbl_GEKA[Datum_GEKA]&amp;Tbl_GEKA[Biljart],0)),"")</f>
        <v/>
      </c>
      <c r="E449" t="str" cm="1">
        <f t="array" ref="E449">_xlfn.IFNA(INDEX(Tbl_GEKA[wedstrijd],MATCH(Tbl_Namiddag[[#This Row],[Datum]]&amp;"3",Tbl_GEKA[Datum_GEKA]&amp;Tbl_GEKA[Biljart],0)),"")</f>
        <v/>
      </c>
      <c r="F449" t="str" cm="1">
        <f t="array" ref="F449">_xlfn.IFNA(INDEX(Tbl_GEKA[wedstrijd],MATCH(Tbl_Namiddag[[#This Row],[Datum]]&amp;"4",Tbl_GEKA[Datum_GEKA]&amp;Tbl_GEKA[Biljart],0)),"")</f>
        <v/>
      </c>
      <c r="G449" t="str" cm="1">
        <f t="array" ref="G449">_xlfn.IFNA(INDEX(Tbl_GEKA[wedstrijd],MATCH(Tbl_Namiddag[[#This Row],[Datum]]&amp;"5",Tbl_GEKA[Datum_GEKA]&amp;Tbl_GEKA[Biljart],0)),"")</f>
        <v/>
      </c>
    </row>
    <row r="450" spans="1:7" x14ac:dyDescent="0.25">
      <c r="A450" s="1">
        <v>46551</v>
      </c>
      <c r="B450">
        <f>WEEKDAY(Tbl_Namiddag[[#This Row],[Datum]],11)</f>
        <v>7</v>
      </c>
      <c r="C450" t="str" cm="1">
        <f t="array" ref="C450">_xlfn.IFNA(INDEX(Tbl_GEKA[wedstrijd],MATCH(Tbl_Namiddag[[#This Row],[Datum]]&amp;"1",Tbl_GEKA[Datum_GEKA]&amp;Tbl_GEKA[Biljart],0)),"")</f>
        <v/>
      </c>
      <c r="D450" t="str" cm="1">
        <f t="array" ref="D450">_xlfn.IFNA(INDEX(Tbl_GEKA[wedstrijd],MATCH(Tbl_Namiddag[[#This Row],[Datum]]&amp;"2",Tbl_GEKA[Datum_GEKA]&amp;Tbl_GEKA[Biljart],0)),"")</f>
        <v/>
      </c>
      <c r="E450" t="str" cm="1">
        <f t="array" ref="E450">_xlfn.IFNA(INDEX(Tbl_GEKA[wedstrijd],MATCH(Tbl_Namiddag[[#This Row],[Datum]]&amp;"3",Tbl_GEKA[Datum_GEKA]&amp;Tbl_GEKA[Biljart],0)),"")</f>
        <v/>
      </c>
      <c r="F450" t="str" cm="1">
        <f t="array" ref="F450">_xlfn.IFNA(INDEX(Tbl_GEKA[wedstrijd],MATCH(Tbl_Namiddag[[#This Row],[Datum]]&amp;"4",Tbl_GEKA[Datum_GEKA]&amp;Tbl_GEKA[Biljart],0)),"")</f>
        <v/>
      </c>
      <c r="G450" t="str" cm="1">
        <f t="array" ref="G450">_xlfn.IFNA(INDEX(Tbl_GEKA[wedstrijd],MATCH(Tbl_Namiddag[[#This Row],[Datum]]&amp;"5",Tbl_GEKA[Datum_GEKA]&amp;Tbl_GEKA[Biljart],0)),"")</f>
        <v/>
      </c>
    </row>
    <row r="451" spans="1:7" x14ac:dyDescent="0.25">
      <c r="A451" s="1">
        <v>46552</v>
      </c>
      <c r="B451">
        <f>WEEKDAY(Tbl_Namiddag[[#This Row],[Datum]],11)</f>
        <v>1</v>
      </c>
      <c r="C451" t="str" cm="1">
        <f t="array" ref="C451">_xlfn.IFNA(INDEX(Tbl_GEKA[wedstrijd],MATCH(Tbl_Namiddag[[#This Row],[Datum]]&amp;"1",Tbl_GEKA[Datum_GEKA]&amp;Tbl_GEKA[Biljart],0)),"")</f>
        <v/>
      </c>
      <c r="D451" t="str" cm="1">
        <f t="array" ref="D451">_xlfn.IFNA(INDEX(Tbl_GEKA[wedstrijd],MATCH(Tbl_Namiddag[[#This Row],[Datum]]&amp;"2",Tbl_GEKA[Datum_GEKA]&amp;Tbl_GEKA[Biljart],0)),"")</f>
        <v/>
      </c>
      <c r="E451" t="str" cm="1">
        <f t="array" ref="E451">_xlfn.IFNA(INDEX(Tbl_GEKA[wedstrijd],MATCH(Tbl_Namiddag[[#This Row],[Datum]]&amp;"3",Tbl_GEKA[Datum_GEKA]&amp;Tbl_GEKA[Biljart],0)),"")</f>
        <v/>
      </c>
      <c r="F451" t="str" cm="1">
        <f t="array" ref="F451">_xlfn.IFNA(INDEX(Tbl_GEKA[wedstrijd],MATCH(Tbl_Namiddag[[#This Row],[Datum]]&amp;"4",Tbl_GEKA[Datum_GEKA]&amp;Tbl_GEKA[Biljart],0)),"")</f>
        <v/>
      </c>
      <c r="G451" t="str" cm="1">
        <f t="array" ref="G451">_xlfn.IFNA(INDEX(Tbl_GEKA[wedstrijd],MATCH(Tbl_Namiddag[[#This Row],[Datum]]&amp;"5",Tbl_GEKA[Datum_GEKA]&amp;Tbl_GEKA[Biljart],0)),"")</f>
        <v/>
      </c>
    </row>
    <row r="452" spans="1:7" x14ac:dyDescent="0.25">
      <c r="A452" s="1">
        <v>46553</v>
      </c>
      <c r="B452">
        <f>WEEKDAY(Tbl_Namiddag[[#This Row],[Datum]],11)</f>
        <v>2</v>
      </c>
      <c r="C452" t="str" cm="1">
        <f t="array" ref="C452">_xlfn.IFNA(INDEX(Tbl_GEKA[wedstrijd],MATCH(Tbl_Namiddag[[#This Row],[Datum]]&amp;"1",Tbl_GEKA[Datum_GEKA]&amp;Tbl_GEKA[Biljart],0)),"")</f>
        <v/>
      </c>
      <c r="D452" t="str" cm="1">
        <f t="array" ref="D452">_xlfn.IFNA(INDEX(Tbl_GEKA[wedstrijd],MATCH(Tbl_Namiddag[[#This Row],[Datum]]&amp;"2",Tbl_GEKA[Datum_GEKA]&amp;Tbl_GEKA[Biljart],0)),"")</f>
        <v/>
      </c>
      <c r="E452" t="str" cm="1">
        <f t="array" ref="E452">_xlfn.IFNA(INDEX(Tbl_GEKA[wedstrijd],MATCH(Tbl_Namiddag[[#This Row],[Datum]]&amp;"3",Tbl_GEKA[Datum_GEKA]&amp;Tbl_GEKA[Biljart],0)),"")</f>
        <v/>
      </c>
      <c r="F452" t="str" cm="1">
        <f t="array" ref="F452">_xlfn.IFNA(INDEX(Tbl_GEKA[wedstrijd],MATCH(Tbl_Namiddag[[#This Row],[Datum]]&amp;"4",Tbl_GEKA[Datum_GEKA]&amp;Tbl_GEKA[Biljart],0)),"")</f>
        <v/>
      </c>
      <c r="G452" t="str" cm="1">
        <f t="array" ref="G452">_xlfn.IFNA(INDEX(Tbl_GEKA[wedstrijd],MATCH(Tbl_Namiddag[[#This Row],[Datum]]&amp;"5",Tbl_GEKA[Datum_GEKA]&amp;Tbl_GEKA[Biljart],0)),"")</f>
        <v/>
      </c>
    </row>
    <row r="453" spans="1:7" x14ac:dyDescent="0.25">
      <c r="A453" s="1">
        <v>46554</v>
      </c>
      <c r="B453">
        <f>WEEKDAY(Tbl_Namiddag[[#This Row],[Datum]],11)</f>
        <v>3</v>
      </c>
      <c r="C453" t="str" cm="1">
        <f t="array" ref="C453">_xlfn.IFNA(INDEX(Tbl_GEKA[wedstrijd],MATCH(Tbl_Namiddag[[#This Row],[Datum]]&amp;"1",Tbl_GEKA[Datum_GEKA]&amp;Tbl_GEKA[Biljart],0)),"")</f>
        <v/>
      </c>
      <c r="D453" t="str" cm="1">
        <f t="array" ref="D453">_xlfn.IFNA(INDEX(Tbl_GEKA[wedstrijd],MATCH(Tbl_Namiddag[[#This Row],[Datum]]&amp;"2",Tbl_GEKA[Datum_GEKA]&amp;Tbl_GEKA[Biljart],0)),"")</f>
        <v/>
      </c>
      <c r="E453" t="str" cm="1">
        <f t="array" ref="E453">_xlfn.IFNA(INDEX(Tbl_GEKA[wedstrijd],MATCH(Tbl_Namiddag[[#This Row],[Datum]]&amp;"3",Tbl_GEKA[Datum_GEKA]&amp;Tbl_GEKA[Biljart],0)),"")</f>
        <v/>
      </c>
      <c r="F453" t="str" cm="1">
        <f t="array" ref="F453">_xlfn.IFNA(INDEX(Tbl_GEKA[wedstrijd],MATCH(Tbl_Namiddag[[#This Row],[Datum]]&amp;"4",Tbl_GEKA[Datum_GEKA]&amp;Tbl_GEKA[Biljart],0)),"")</f>
        <v/>
      </c>
      <c r="G453" t="str" cm="1">
        <f t="array" ref="G453">_xlfn.IFNA(INDEX(Tbl_GEKA[wedstrijd],MATCH(Tbl_Namiddag[[#This Row],[Datum]]&amp;"5",Tbl_GEKA[Datum_GEKA]&amp;Tbl_GEKA[Biljart],0)),"")</f>
        <v/>
      </c>
    </row>
    <row r="454" spans="1:7" x14ac:dyDescent="0.25">
      <c r="A454" s="1">
        <v>46555</v>
      </c>
      <c r="B454">
        <f>WEEKDAY(Tbl_Namiddag[[#This Row],[Datum]],11)</f>
        <v>4</v>
      </c>
      <c r="C454" t="str" cm="1">
        <f t="array" ref="C454">_xlfn.IFNA(INDEX(Tbl_GEKA[wedstrijd],MATCH(Tbl_Namiddag[[#This Row],[Datum]]&amp;"1",Tbl_GEKA[Datum_GEKA]&amp;Tbl_GEKA[Biljart],0)),"")</f>
        <v/>
      </c>
      <c r="D454" t="str" cm="1">
        <f t="array" ref="D454">_xlfn.IFNA(INDEX(Tbl_GEKA[wedstrijd],MATCH(Tbl_Namiddag[[#This Row],[Datum]]&amp;"2",Tbl_GEKA[Datum_GEKA]&amp;Tbl_GEKA[Biljart],0)),"")</f>
        <v/>
      </c>
      <c r="E454" t="str" cm="1">
        <f t="array" ref="E454">_xlfn.IFNA(INDEX(Tbl_GEKA[wedstrijd],MATCH(Tbl_Namiddag[[#This Row],[Datum]]&amp;"3",Tbl_GEKA[Datum_GEKA]&amp;Tbl_GEKA[Biljart],0)),"")</f>
        <v/>
      </c>
      <c r="F454" t="str" cm="1">
        <f t="array" ref="F454">_xlfn.IFNA(INDEX(Tbl_GEKA[wedstrijd],MATCH(Tbl_Namiddag[[#This Row],[Datum]]&amp;"4",Tbl_GEKA[Datum_GEKA]&amp;Tbl_GEKA[Biljart],0)),"")</f>
        <v xml:space="preserve">G E K A  - - -&gt; </v>
      </c>
      <c r="G454" t="str" cm="1">
        <f t="array" ref="G454">_xlfn.IFNA(INDEX(Tbl_GEKA[wedstrijd],MATCH(Tbl_Namiddag[[#This Row],[Datum]]&amp;"5",Tbl_GEKA[Datum_GEKA]&amp;Tbl_GEKA[Biljart],0)),"")</f>
        <v xml:space="preserve">G E K A  - - -&gt; </v>
      </c>
    </row>
    <row r="455" spans="1:7" x14ac:dyDescent="0.25">
      <c r="A455" s="1">
        <v>46556</v>
      </c>
      <c r="B455">
        <f>WEEKDAY(Tbl_Namiddag[[#This Row],[Datum]],11)</f>
        <v>5</v>
      </c>
      <c r="C455" t="str" cm="1">
        <f t="array" ref="C455">_xlfn.IFNA(INDEX(Tbl_GEKA[wedstrijd],MATCH(Tbl_Namiddag[[#This Row],[Datum]]&amp;"1",Tbl_GEKA[Datum_GEKA]&amp;Tbl_GEKA[Biljart],0)),"")</f>
        <v xml:space="preserve">G E K A  - - -&gt; </v>
      </c>
      <c r="D455" t="str" cm="1">
        <f t="array" ref="D455">_xlfn.IFNA(INDEX(Tbl_GEKA[wedstrijd],MATCH(Tbl_Namiddag[[#This Row],[Datum]]&amp;"2",Tbl_GEKA[Datum_GEKA]&amp;Tbl_GEKA[Biljart],0)),"")</f>
        <v xml:space="preserve">G E K A  - - -&gt; </v>
      </c>
      <c r="E455" t="str" cm="1">
        <f t="array" ref="E455">_xlfn.IFNA(INDEX(Tbl_GEKA[wedstrijd],MATCH(Tbl_Namiddag[[#This Row],[Datum]]&amp;"3",Tbl_GEKA[Datum_GEKA]&amp;Tbl_GEKA[Biljart],0)),"")</f>
        <v xml:space="preserve">G E K A  - - -&gt; </v>
      </c>
      <c r="F455" t="str" cm="1">
        <f t="array" ref="F455">_xlfn.IFNA(INDEX(Tbl_GEKA[wedstrijd],MATCH(Tbl_Namiddag[[#This Row],[Datum]]&amp;"4",Tbl_GEKA[Datum_GEKA]&amp;Tbl_GEKA[Biljart],0)),"")</f>
        <v/>
      </c>
      <c r="G455" t="str" cm="1">
        <f t="array" ref="G455">_xlfn.IFNA(INDEX(Tbl_GEKA[wedstrijd],MATCH(Tbl_Namiddag[[#This Row],[Datum]]&amp;"5",Tbl_GEKA[Datum_GEKA]&amp;Tbl_GEKA[Biljart],0)),"")</f>
        <v/>
      </c>
    </row>
    <row r="456" spans="1:7" x14ac:dyDescent="0.25">
      <c r="A456" s="1">
        <v>46557</v>
      </c>
      <c r="B456">
        <f>WEEKDAY(Tbl_Namiddag[[#This Row],[Datum]],11)</f>
        <v>6</v>
      </c>
      <c r="C456" t="str" cm="1">
        <f t="array" ref="C456">_xlfn.IFNA(INDEX(Tbl_GEKA[wedstrijd],MATCH(Tbl_Namiddag[[#This Row],[Datum]]&amp;"1",Tbl_GEKA[Datum_GEKA]&amp;Tbl_GEKA[Biljart],0)),"")</f>
        <v/>
      </c>
      <c r="D456" t="str" cm="1">
        <f t="array" ref="D456">_xlfn.IFNA(INDEX(Tbl_GEKA[wedstrijd],MATCH(Tbl_Namiddag[[#This Row],[Datum]]&amp;"2",Tbl_GEKA[Datum_GEKA]&amp;Tbl_GEKA[Biljart],0)),"")</f>
        <v/>
      </c>
      <c r="E456" t="str" cm="1">
        <f t="array" ref="E456">_xlfn.IFNA(INDEX(Tbl_GEKA[wedstrijd],MATCH(Tbl_Namiddag[[#This Row],[Datum]]&amp;"3",Tbl_GEKA[Datum_GEKA]&amp;Tbl_GEKA[Biljart],0)),"")</f>
        <v/>
      </c>
      <c r="F456" t="str" cm="1">
        <f t="array" ref="F456">_xlfn.IFNA(INDEX(Tbl_GEKA[wedstrijd],MATCH(Tbl_Namiddag[[#This Row],[Datum]]&amp;"4",Tbl_GEKA[Datum_GEKA]&amp;Tbl_GEKA[Biljart],0)),"")</f>
        <v/>
      </c>
      <c r="G456" t="str" cm="1">
        <f t="array" ref="G456">_xlfn.IFNA(INDEX(Tbl_GEKA[wedstrijd],MATCH(Tbl_Namiddag[[#This Row],[Datum]]&amp;"5",Tbl_GEKA[Datum_GEKA]&amp;Tbl_GEKA[Biljart],0)),"")</f>
        <v/>
      </c>
    </row>
    <row r="457" spans="1:7" x14ac:dyDescent="0.25">
      <c r="A457" s="1">
        <v>46558</v>
      </c>
      <c r="B457">
        <f>WEEKDAY(Tbl_Namiddag[[#This Row],[Datum]],11)</f>
        <v>7</v>
      </c>
      <c r="C457" t="str" cm="1">
        <f t="array" ref="C457">_xlfn.IFNA(INDEX(Tbl_GEKA[wedstrijd],MATCH(Tbl_Namiddag[[#This Row],[Datum]]&amp;"1",Tbl_GEKA[Datum_GEKA]&amp;Tbl_GEKA[Biljart],0)),"")</f>
        <v/>
      </c>
      <c r="D457" t="str" cm="1">
        <f t="array" ref="D457">_xlfn.IFNA(INDEX(Tbl_GEKA[wedstrijd],MATCH(Tbl_Namiddag[[#This Row],[Datum]]&amp;"2",Tbl_GEKA[Datum_GEKA]&amp;Tbl_GEKA[Biljart],0)),"")</f>
        <v/>
      </c>
      <c r="E457" t="str" cm="1">
        <f t="array" ref="E457">_xlfn.IFNA(INDEX(Tbl_GEKA[wedstrijd],MATCH(Tbl_Namiddag[[#This Row],[Datum]]&amp;"3",Tbl_GEKA[Datum_GEKA]&amp;Tbl_GEKA[Biljart],0)),"")</f>
        <v/>
      </c>
      <c r="F457" t="str" cm="1">
        <f t="array" ref="F457">_xlfn.IFNA(INDEX(Tbl_GEKA[wedstrijd],MATCH(Tbl_Namiddag[[#This Row],[Datum]]&amp;"4",Tbl_GEKA[Datum_GEKA]&amp;Tbl_GEKA[Biljart],0)),"")</f>
        <v/>
      </c>
      <c r="G457" t="str" cm="1">
        <f t="array" ref="G457">_xlfn.IFNA(INDEX(Tbl_GEKA[wedstrijd],MATCH(Tbl_Namiddag[[#This Row],[Datum]]&amp;"5",Tbl_GEKA[Datum_GEKA]&amp;Tbl_GEKA[Biljart],0)),"")</f>
        <v/>
      </c>
    </row>
    <row r="458" spans="1:7" x14ac:dyDescent="0.25">
      <c r="A458" s="1">
        <v>46559</v>
      </c>
      <c r="B458">
        <f>WEEKDAY(Tbl_Namiddag[[#This Row],[Datum]],11)</f>
        <v>1</v>
      </c>
      <c r="C458" t="str" cm="1">
        <f t="array" ref="C458">_xlfn.IFNA(INDEX(Tbl_GEKA[wedstrijd],MATCH(Tbl_Namiddag[[#This Row],[Datum]]&amp;"1",Tbl_GEKA[Datum_GEKA]&amp;Tbl_GEKA[Biljart],0)),"")</f>
        <v/>
      </c>
      <c r="D458" t="str" cm="1">
        <f t="array" ref="D458">_xlfn.IFNA(INDEX(Tbl_GEKA[wedstrijd],MATCH(Tbl_Namiddag[[#This Row],[Datum]]&amp;"2",Tbl_GEKA[Datum_GEKA]&amp;Tbl_GEKA[Biljart],0)),"")</f>
        <v/>
      </c>
      <c r="E458" t="str" cm="1">
        <f t="array" ref="E458">_xlfn.IFNA(INDEX(Tbl_GEKA[wedstrijd],MATCH(Tbl_Namiddag[[#This Row],[Datum]]&amp;"3",Tbl_GEKA[Datum_GEKA]&amp;Tbl_GEKA[Biljart],0)),"")</f>
        <v/>
      </c>
      <c r="F458" t="str" cm="1">
        <f t="array" ref="F458">_xlfn.IFNA(INDEX(Tbl_GEKA[wedstrijd],MATCH(Tbl_Namiddag[[#This Row],[Datum]]&amp;"4",Tbl_GEKA[Datum_GEKA]&amp;Tbl_GEKA[Biljart],0)),"")</f>
        <v/>
      </c>
      <c r="G458" t="str" cm="1">
        <f t="array" ref="G458">_xlfn.IFNA(INDEX(Tbl_GEKA[wedstrijd],MATCH(Tbl_Namiddag[[#This Row],[Datum]]&amp;"5",Tbl_GEKA[Datum_GEKA]&amp;Tbl_GEKA[Biljart],0)),"")</f>
        <v/>
      </c>
    </row>
    <row r="459" spans="1:7" x14ac:dyDescent="0.25">
      <c r="A459" s="1">
        <v>46560</v>
      </c>
      <c r="B459">
        <f>WEEKDAY(Tbl_Namiddag[[#This Row],[Datum]],11)</f>
        <v>2</v>
      </c>
      <c r="C459" t="str" cm="1">
        <f t="array" ref="C459">_xlfn.IFNA(INDEX(Tbl_GEKA[wedstrijd],MATCH(Tbl_Namiddag[[#This Row],[Datum]]&amp;"1",Tbl_GEKA[Datum_GEKA]&amp;Tbl_GEKA[Biljart],0)),"")</f>
        <v/>
      </c>
      <c r="D459" t="str" cm="1">
        <f t="array" ref="D459">_xlfn.IFNA(INDEX(Tbl_GEKA[wedstrijd],MATCH(Tbl_Namiddag[[#This Row],[Datum]]&amp;"2",Tbl_GEKA[Datum_GEKA]&amp;Tbl_GEKA[Biljart],0)),"")</f>
        <v/>
      </c>
      <c r="E459" t="str" cm="1">
        <f t="array" ref="E459">_xlfn.IFNA(INDEX(Tbl_GEKA[wedstrijd],MATCH(Tbl_Namiddag[[#This Row],[Datum]]&amp;"3",Tbl_GEKA[Datum_GEKA]&amp;Tbl_GEKA[Biljart],0)),"")</f>
        <v/>
      </c>
      <c r="F459" t="str" cm="1">
        <f t="array" ref="F459">_xlfn.IFNA(INDEX(Tbl_GEKA[wedstrijd],MATCH(Tbl_Namiddag[[#This Row],[Datum]]&amp;"4",Tbl_GEKA[Datum_GEKA]&amp;Tbl_GEKA[Biljart],0)),"")</f>
        <v/>
      </c>
      <c r="G459" t="str" cm="1">
        <f t="array" ref="G459">_xlfn.IFNA(INDEX(Tbl_GEKA[wedstrijd],MATCH(Tbl_Namiddag[[#This Row],[Datum]]&amp;"5",Tbl_GEKA[Datum_GEKA]&amp;Tbl_GEKA[Biljart],0)),"")</f>
        <v/>
      </c>
    </row>
    <row r="460" spans="1:7" x14ac:dyDescent="0.25">
      <c r="A460" s="1">
        <v>46561</v>
      </c>
      <c r="B460">
        <f>WEEKDAY(Tbl_Namiddag[[#This Row],[Datum]],11)</f>
        <v>3</v>
      </c>
      <c r="C460" t="str" cm="1">
        <f t="array" ref="C460">_xlfn.IFNA(INDEX(Tbl_GEKA[wedstrijd],MATCH(Tbl_Namiddag[[#This Row],[Datum]]&amp;"1",Tbl_GEKA[Datum_GEKA]&amp;Tbl_GEKA[Biljart],0)),"")</f>
        <v/>
      </c>
      <c r="D460" t="str" cm="1">
        <f t="array" ref="D460">_xlfn.IFNA(INDEX(Tbl_GEKA[wedstrijd],MATCH(Tbl_Namiddag[[#This Row],[Datum]]&amp;"2",Tbl_GEKA[Datum_GEKA]&amp;Tbl_GEKA[Biljart],0)),"")</f>
        <v/>
      </c>
      <c r="E460" t="str" cm="1">
        <f t="array" ref="E460">_xlfn.IFNA(INDEX(Tbl_GEKA[wedstrijd],MATCH(Tbl_Namiddag[[#This Row],[Datum]]&amp;"3",Tbl_GEKA[Datum_GEKA]&amp;Tbl_GEKA[Biljart],0)),"")</f>
        <v/>
      </c>
      <c r="F460" t="str" cm="1">
        <f t="array" ref="F460">_xlfn.IFNA(INDEX(Tbl_GEKA[wedstrijd],MATCH(Tbl_Namiddag[[#This Row],[Datum]]&amp;"4",Tbl_GEKA[Datum_GEKA]&amp;Tbl_GEKA[Biljart],0)),"")</f>
        <v/>
      </c>
      <c r="G460" t="str" cm="1">
        <f t="array" ref="G460">_xlfn.IFNA(INDEX(Tbl_GEKA[wedstrijd],MATCH(Tbl_Namiddag[[#This Row],[Datum]]&amp;"5",Tbl_GEKA[Datum_GEKA]&amp;Tbl_GEKA[Biljart],0)),"")</f>
        <v/>
      </c>
    </row>
    <row r="461" spans="1:7" x14ac:dyDescent="0.25">
      <c r="A461" s="1">
        <v>46562</v>
      </c>
      <c r="B461">
        <f>WEEKDAY(Tbl_Namiddag[[#This Row],[Datum]],11)</f>
        <v>4</v>
      </c>
      <c r="C461" t="str" cm="1">
        <f t="array" ref="C461">_xlfn.IFNA(INDEX(Tbl_GEKA[wedstrijd],MATCH(Tbl_Namiddag[[#This Row],[Datum]]&amp;"1",Tbl_GEKA[Datum_GEKA]&amp;Tbl_GEKA[Biljart],0)),"")</f>
        <v/>
      </c>
      <c r="D461" t="str" cm="1">
        <f t="array" ref="D461">_xlfn.IFNA(INDEX(Tbl_GEKA[wedstrijd],MATCH(Tbl_Namiddag[[#This Row],[Datum]]&amp;"2",Tbl_GEKA[Datum_GEKA]&amp;Tbl_GEKA[Biljart],0)),"")</f>
        <v/>
      </c>
      <c r="E461" t="str" cm="1">
        <f t="array" ref="E461">_xlfn.IFNA(INDEX(Tbl_GEKA[wedstrijd],MATCH(Tbl_Namiddag[[#This Row],[Datum]]&amp;"3",Tbl_GEKA[Datum_GEKA]&amp;Tbl_GEKA[Biljart],0)),"")</f>
        <v xml:space="preserve">G E K A  - - -&gt; </v>
      </c>
      <c r="F461" t="str" cm="1">
        <f t="array" ref="F461">_xlfn.IFNA(INDEX(Tbl_GEKA[wedstrijd],MATCH(Tbl_Namiddag[[#This Row],[Datum]]&amp;"4",Tbl_GEKA[Datum_GEKA]&amp;Tbl_GEKA[Biljart],0)),"")</f>
        <v/>
      </c>
      <c r="G461" t="str" cm="1">
        <f t="array" ref="G461">_xlfn.IFNA(INDEX(Tbl_GEKA[wedstrijd],MATCH(Tbl_Namiddag[[#This Row],[Datum]]&amp;"5",Tbl_GEKA[Datum_GEKA]&amp;Tbl_GEKA[Biljart],0)),"")</f>
        <v xml:space="preserve">G E K A  - - -&gt; </v>
      </c>
    </row>
    <row r="462" spans="1:7" x14ac:dyDescent="0.25">
      <c r="A462" s="1">
        <v>46563</v>
      </c>
      <c r="B462">
        <f>WEEKDAY(Tbl_Namiddag[[#This Row],[Datum]],11)</f>
        <v>5</v>
      </c>
      <c r="C462" t="str" cm="1">
        <f t="array" ref="C462">_xlfn.IFNA(INDEX(Tbl_GEKA[wedstrijd],MATCH(Tbl_Namiddag[[#This Row],[Datum]]&amp;"1",Tbl_GEKA[Datum_GEKA]&amp;Tbl_GEKA[Biljart],0)),"")</f>
        <v xml:space="preserve">G E K A  - - -&gt; </v>
      </c>
      <c r="D462" t="str" cm="1">
        <f t="array" ref="D462">_xlfn.IFNA(INDEX(Tbl_GEKA[wedstrijd],MATCH(Tbl_Namiddag[[#This Row],[Datum]]&amp;"2",Tbl_GEKA[Datum_GEKA]&amp;Tbl_GEKA[Biljart],0)),"")</f>
        <v xml:space="preserve">G E K A  - - -&gt; </v>
      </c>
      <c r="E462" t="str" cm="1">
        <f t="array" ref="E462">_xlfn.IFNA(INDEX(Tbl_GEKA[wedstrijd],MATCH(Tbl_Namiddag[[#This Row],[Datum]]&amp;"3",Tbl_GEKA[Datum_GEKA]&amp;Tbl_GEKA[Biljart],0)),"")</f>
        <v/>
      </c>
      <c r="F462" t="str" cm="1">
        <f t="array" ref="F462">_xlfn.IFNA(INDEX(Tbl_GEKA[wedstrijd],MATCH(Tbl_Namiddag[[#This Row],[Datum]]&amp;"4",Tbl_GEKA[Datum_GEKA]&amp;Tbl_GEKA[Biljart],0)),"")</f>
        <v xml:space="preserve">G E K A  - - -&gt; </v>
      </c>
      <c r="G462" t="str" cm="1">
        <f t="array" ref="G462">_xlfn.IFNA(INDEX(Tbl_GEKA[wedstrijd],MATCH(Tbl_Namiddag[[#This Row],[Datum]]&amp;"5",Tbl_GEKA[Datum_GEKA]&amp;Tbl_GEKA[Biljart],0)),"")</f>
        <v/>
      </c>
    </row>
    <row r="463" spans="1:7" x14ac:dyDescent="0.25">
      <c r="A463" s="1">
        <v>46564</v>
      </c>
      <c r="B463">
        <f>WEEKDAY(Tbl_Namiddag[[#This Row],[Datum]],11)</f>
        <v>6</v>
      </c>
      <c r="C463" t="str" cm="1">
        <f t="array" ref="C463">_xlfn.IFNA(INDEX(Tbl_GEKA[wedstrijd],MATCH(Tbl_Namiddag[[#This Row],[Datum]]&amp;"1",Tbl_GEKA[Datum_GEKA]&amp;Tbl_GEKA[Biljart],0)),"")</f>
        <v/>
      </c>
      <c r="D463" t="str" cm="1">
        <f t="array" ref="D463">_xlfn.IFNA(INDEX(Tbl_GEKA[wedstrijd],MATCH(Tbl_Namiddag[[#This Row],[Datum]]&amp;"2",Tbl_GEKA[Datum_GEKA]&amp;Tbl_GEKA[Biljart],0)),"")</f>
        <v/>
      </c>
      <c r="E463" t="str" cm="1">
        <f t="array" ref="E463">_xlfn.IFNA(INDEX(Tbl_GEKA[wedstrijd],MATCH(Tbl_Namiddag[[#This Row],[Datum]]&amp;"3",Tbl_GEKA[Datum_GEKA]&amp;Tbl_GEKA[Biljart],0)),"")</f>
        <v/>
      </c>
      <c r="F463" t="str" cm="1">
        <f t="array" ref="F463">_xlfn.IFNA(INDEX(Tbl_GEKA[wedstrijd],MATCH(Tbl_Namiddag[[#This Row],[Datum]]&amp;"4",Tbl_GEKA[Datum_GEKA]&amp;Tbl_GEKA[Biljart],0)),"")</f>
        <v/>
      </c>
      <c r="G463" t="str" cm="1">
        <f t="array" ref="G463">_xlfn.IFNA(INDEX(Tbl_GEKA[wedstrijd],MATCH(Tbl_Namiddag[[#This Row],[Datum]]&amp;"5",Tbl_GEKA[Datum_GEKA]&amp;Tbl_GEKA[Biljart],0)),"")</f>
        <v/>
      </c>
    </row>
    <row r="464" spans="1:7" x14ac:dyDescent="0.25">
      <c r="A464" s="1">
        <v>46565</v>
      </c>
      <c r="B464">
        <f>WEEKDAY(Tbl_Namiddag[[#This Row],[Datum]],11)</f>
        <v>7</v>
      </c>
      <c r="C464" t="str" cm="1">
        <f t="array" ref="C464">_xlfn.IFNA(INDEX(Tbl_GEKA[wedstrijd],MATCH(Tbl_Namiddag[[#This Row],[Datum]]&amp;"1",Tbl_GEKA[Datum_GEKA]&amp;Tbl_GEKA[Biljart],0)),"")</f>
        <v/>
      </c>
      <c r="D464" t="str" cm="1">
        <f t="array" ref="D464">_xlfn.IFNA(INDEX(Tbl_GEKA[wedstrijd],MATCH(Tbl_Namiddag[[#This Row],[Datum]]&amp;"2",Tbl_GEKA[Datum_GEKA]&amp;Tbl_GEKA[Biljart],0)),"")</f>
        <v/>
      </c>
      <c r="E464" t="str" cm="1">
        <f t="array" ref="E464">_xlfn.IFNA(INDEX(Tbl_GEKA[wedstrijd],MATCH(Tbl_Namiddag[[#This Row],[Datum]]&amp;"3",Tbl_GEKA[Datum_GEKA]&amp;Tbl_GEKA[Biljart],0)),"")</f>
        <v/>
      </c>
      <c r="F464" t="str" cm="1">
        <f t="array" ref="F464">_xlfn.IFNA(INDEX(Tbl_GEKA[wedstrijd],MATCH(Tbl_Namiddag[[#This Row],[Datum]]&amp;"4",Tbl_GEKA[Datum_GEKA]&amp;Tbl_GEKA[Biljart],0)),"")</f>
        <v/>
      </c>
      <c r="G464" t="str" cm="1">
        <f t="array" ref="G464">_xlfn.IFNA(INDEX(Tbl_GEKA[wedstrijd],MATCH(Tbl_Namiddag[[#This Row],[Datum]]&amp;"5",Tbl_GEKA[Datum_GEKA]&amp;Tbl_GEKA[Biljart],0)),"")</f>
        <v/>
      </c>
    </row>
    <row r="465" spans="1:7" x14ac:dyDescent="0.25">
      <c r="A465" s="1">
        <v>46566</v>
      </c>
      <c r="B465">
        <f>WEEKDAY(Tbl_Namiddag[[#This Row],[Datum]],11)</f>
        <v>1</v>
      </c>
      <c r="C465" t="str" cm="1">
        <f t="array" ref="C465">_xlfn.IFNA(INDEX(Tbl_GEKA[wedstrijd],MATCH(Tbl_Namiddag[[#This Row],[Datum]]&amp;"1",Tbl_GEKA[Datum_GEKA]&amp;Tbl_GEKA[Biljart],0)),"")</f>
        <v/>
      </c>
      <c r="D465" t="str" cm="1">
        <f t="array" ref="D465">_xlfn.IFNA(INDEX(Tbl_GEKA[wedstrijd],MATCH(Tbl_Namiddag[[#This Row],[Datum]]&amp;"2",Tbl_GEKA[Datum_GEKA]&amp;Tbl_GEKA[Biljart],0)),"")</f>
        <v/>
      </c>
      <c r="E465" t="str" cm="1">
        <f t="array" ref="E465">_xlfn.IFNA(INDEX(Tbl_GEKA[wedstrijd],MATCH(Tbl_Namiddag[[#This Row],[Datum]]&amp;"3",Tbl_GEKA[Datum_GEKA]&amp;Tbl_GEKA[Biljart],0)),"")</f>
        <v/>
      </c>
      <c r="F465" t="str" cm="1">
        <f t="array" ref="F465">_xlfn.IFNA(INDEX(Tbl_GEKA[wedstrijd],MATCH(Tbl_Namiddag[[#This Row],[Datum]]&amp;"4",Tbl_GEKA[Datum_GEKA]&amp;Tbl_GEKA[Biljart],0)),"")</f>
        <v/>
      </c>
      <c r="G465" t="str" cm="1">
        <f t="array" ref="G465">_xlfn.IFNA(INDEX(Tbl_GEKA[wedstrijd],MATCH(Tbl_Namiddag[[#This Row],[Datum]]&amp;"5",Tbl_GEKA[Datum_GEKA]&amp;Tbl_GEKA[Biljart],0)),"")</f>
        <v/>
      </c>
    </row>
    <row r="466" spans="1:7" x14ac:dyDescent="0.25">
      <c r="A466" s="1">
        <v>46567</v>
      </c>
      <c r="B466">
        <f>WEEKDAY(Tbl_Namiddag[[#This Row],[Datum]],11)</f>
        <v>2</v>
      </c>
      <c r="C466" t="str" cm="1">
        <f t="array" ref="C466">_xlfn.IFNA(INDEX(Tbl_GEKA[wedstrijd],MATCH(Tbl_Namiddag[[#This Row],[Datum]]&amp;"1",Tbl_GEKA[Datum_GEKA]&amp;Tbl_GEKA[Biljart],0)),"")</f>
        <v/>
      </c>
      <c r="D466" t="str" cm="1">
        <f t="array" ref="D466">_xlfn.IFNA(INDEX(Tbl_GEKA[wedstrijd],MATCH(Tbl_Namiddag[[#This Row],[Datum]]&amp;"2",Tbl_GEKA[Datum_GEKA]&amp;Tbl_GEKA[Biljart],0)),"")</f>
        <v/>
      </c>
      <c r="E466" t="str" cm="1">
        <f t="array" ref="E466">_xlfn.IFNA(INDEX(Tbl_GEKA[wedstrijd],MATCH(Tbl_Namiddag[[#This Row],[Datum]]&amp;"3",Tbl_GEKA[Datum_GEKA]&amp;Tbl_GEKA[Biljart],0)),"")</f>
        <v/>
      </c>
      <c r="F466" t="str" cm="1">
        <f t="array" ref="F466">_xlfn.IFNA(INDEX(Tbl_GEKA[wedstrijd],MATCH(Tbl_Namiddag[[#This Row],[Datum]]&amp;"4",Tbl_GEKA[Datum_GEKA]&amp;Tbl_GEKA[Biljart],0)),"")</f>
        <v/>
      </c>
      <c r="G466" t="str" cm="1">
        <f t="array" ref="G466">_xlfn.IFNA(INDEX(Tbl_GEKA[wedstrijd],MATCH(Tbl_Namiddag[[#This Row],[Datum]]&amp;"5",Tbl_GEKA[Datum_GEKA]&amp;Tbl_GEKA[Biljart],0)),"")</f>
        <v/>
      </c>
    </row>
    <row r="467" spans="1:7" x14ac:dyDescent="0.25">
      <c r="A467" s="1">
        <v>46568</v>
      </c>
      <c r="B467">
        <f>WEEKDAY(Tbl_Namiddag[[#This Row],[Datum]],11)</f>
        <v>3</v>
      </c>
      <c r="C467" t="str" cm="1">
        <f t="array" ref="C467">_xlfn.IFNA(INDEX(Tbl_GEKA[wedstrijd],MATCH(Tbl_Namiddag[[#This Row],[Datum]]&amp;"1",Tbl_GEKA[Datum_GEKA]&amp;Tbl_GEKA[Biljart],0)),"")</f>
        <v/>
      </c>
      <c r="D467" t="str" cm="1">
        <f t="array" ref="D467">_xlfn.IFNA(INDEX(Tbl_GEKA[wedstrijd],MATCH(Tbl_Namiddag[[#This Row],[Datum]]&amp;"2",Tbl_GEKA[Datum_GEKA]&amp;Tbl_GEKA[Biljart],0)),"")</f>
        <v/>
      </c>
      <c r="E467" t="str" cm="1">
        <f t="array" ref="E467">_xlfn.IFNA(INDEX(Tbl_GEKA[wedstrijd],MATCH(Tbl_Namiddag[[#This Row],[Datum]]&amp;"3",Tbl_GEKA[Datum_GEKA]&amp;Tbl_GEKA[Biljart],0)),"")</f>
        <v/>
      </c>
      <c r="F467" t="str" cm="1">
        <f t="array" ref="F467">_xlfn.IFNA(INDEX(Tbl_GEKA[wedstrijd],MATCH(Tbl_Namiddag[[#This Row],[Datum]]&amp;"4",Tbl_GEKA[Datum_GEKA]&amp;Tbl_GEKA[Biljart],0)),"")</f>
        <v/>
      </c>
      <c r="G467" t="str" cm="1">
        <f t="array" ref="G467">_xlfn.IFNA(INDEX(Tbl_GEKA[wedstrijd],MATCH(Tbl_Namiddag[[#This Row],[Datum]]&amp;"5",Tbl_GEKA[Datum_GEKA]&amp;Tbl_GEKA[Biljart],0)),"")</f>
        <v/>
      </c>
    </row>
    <row r="468" spans="1:7" x14ac:dyDescent="0.25">
      <c r="A468" s="1">
        <v>46569</v>
      </c>
      <c r="B468">
        <f>WEEKDAY(Tbl_Namiddag[[#This Row],[Datum]],11)</f>
        <v>4</v>
      </c>
      <c r="C468" t="str" cm="1">
        <f t="array" ref="C468">_xlfn.IFNA(INDEX(Tbl_GEKA[wedstrijd],MATCH(Tbl_Namiddag[[#This Row],[Datum]]&amp;"1",Tbl_GEKA[Datum_GEKA]&amp;Tbl_GEKA[Biljart],0)),"")</f>
        <v/>
      </c>
      <c r="D468" t="str" cm="1">
        <f t="array" ref="D468">_xlfn.IFNA(INDEX(Tbl_GEKA[wedstrijd],MATCH(Tbl_Namiddag[[#This Row],[Datum]]&amp;"2",Tbl_GEKA[Datum_GEKA]&amp;Tbl_GEKA[Biljart],0)),"")</f>
        <v xml:space="preserve">G E K A  - - -&gt; </v>
      </c>
      <c r="E468" t="str" cm="1">
        <f t="array" ref="E468">_xlfn.IFNA(INDEX(Tbl_GEKA[wedstrijd],MATCH(Tbl_Namiddag[[#This Row],[Datum]]&amp;"3",Tbl_GEKA[Datum_GEKA]&amp;Tbl_GEKA[Biljart],0)),"")</f>
        <v xml:space="preserve">G E K A  - - -&gt; </v>
      </c>
      <c r="F468" t="str" cm="1">
        <f t="array" ref="F468">_xlfn.IFNA(INDEX(Tbl_GEKA[wedstrijd],MATCH(Tbl_Namiddag[[#This Row],[Datum]]&amp;"4",Tbl_GEKA[Datum_GEKA]&amp;Tbl_GEKA[Biljart],0)),"")</f>
        <v/>
      </c>
      <c r="G468" t="str" cm="1">
        <f t="array" ref="G468">_xlfn.IFNA(INDEX(Tbl_GEKA[wedstrijd],MATCH(Tbl_Namiddag[[#This Row],[Datum]]&amp;"5",Tbl_GEKA[Datum_GEKA]&amp;Tbl_GEKA[Biljart],0)),"")</f>
        <v xml:space="preserve">G E K A  - - -&gt; </v>
      </c>
    </row>
    <row r="469" spans="1:7" x14ac:dyDescent="0.25">
      <c r="A469" s="1">
        <v>46570</v>
      </c>
      <c r="B469">
        <f>WEEKDAY(Tbl_Namiddag[[#This Row],[Datum]],11)</f>
        <v>5</v>
      </c>
      <c r="C469" t="str" cm="1">
        <f t="array" ref="C469">_xlfn.IFNA(INDEX(Tbl_GEKA[wedstrijd],MATCH(Tbl_Namiddag[[#This Row],[Datum]]&amp;"1",Tbl_GEKA[Datum_GEKA]&amp;Tbl_GEKA[Biljart],0)),"")</f>
        <v xml:space="preserve">G E K A  - - -&gt; </v>
      </c>
      <c r="D469" t="str" cm="1">
        <f t="array" ref="D469">_xlfn.IFNA(INDEX(Tbl_GEKA[wedstrijd],MATCH(Tbl_Namiddag[[#This Row],[Datum]]&amp;"2",Tbl_GEKA[Datum_GEKA]&amp;Tbl_GEKA[Biljart],0)),"")</f>
        <v/>
      </c>
      <c r="E469" t="str" cm="1">
        <f t="array" ref="E469">_xlfn.IFNA(INDEX(Tbl_GEKA[wedstrijd],MATCH(Tbl_Namiddag[[#This Row],[Datum]]&amp;"3",Tbl_GEKA[Datum_GEKA]&amp;Tbl_GEKA[Biljart],0)),"")</f>
        <v/>
      </c>
      <c r="F469" t="str" cm="1">
        <f t="array" ref="F469">_xlfn.IFNA(INDEX(Tbl_GEKA[wedstrijd],MATCH(Tbl_Namiddag[[#This Row],[Datum]]&amp;"4",Tbl_GEKA[Datum_GEKA]&amp;Tbl_GEKA[Biljart],0)),"")</f>
        <v xml:space="preserve">G E K A  - - -&gt; </v>
      </c>
      <c r="G469" t="str" cm="1">
        <f t="array" ref="G469">_xlfn.IFNA(INDEX(Tbl_GEKA[wedstrijd],MATCH(Tbl_Namiddag[[#This Row],[Datum]]&amp;"5",Tbl_GEKA[Datum_GEKA]&amp;Tbl_GEKA[Biljart],0)),"")</f>
        <v/>
      </c>
    </row>
    <row r="470" spans="1:7" x14ac:dyDescent="0.25">
      <c r="A470" s="1">
        <v>46571</v>
      </c>
      <c r="B470">
        <f>WEEKDAY(Tbl_Namiddag[[#This Row],[Datum]],11)</f>
        <v>6</v>
      </c>
      <c r="C470" t="str" cm="1">
        <f t="array" ref="C470">_xlfn.IFNA(INDEX(Tbl_GEKA[wedstrijd],MATCH(Tbl_Namiddag[[#This Row],[Datum]]&amp;"1",Tbl_GEKA[Datum_GEKA]&amp;Tbl_GEKA[Biljart],0)),"")</f>
        <v/>
      </c>
      <c r="D470" t="str" cm="1">
        <f t="array" ref="D470">_xlfn.IFNA(INDEX(Tbl_GEKA[wedstrijd],MATCH(Tbl_Namiddag[[#This Row],[Datum]]&amp;"2",Tbl_GEKA[Datum_GEKA]&amp;Tbl_GEKA[Biljart],0)),"")</f>
        <v/>
      </c>
      <c r="E470" t="str" cm="1">
        <f t="array" ref="E470">_xlfn.IFNA(INDEX(Tbl_GEKA[wedstrijd],MATCH(Tbl_Namiddag[[#This Row],[Datum]]&amp;"3",Tbl_GEKA[Datum_GEKA]&amp;Tbl_GEKA[Biljart],0)),"")</f>
        <v/>
      </c>
      <c r="F470" t="str" cm="1">
        <f t="array" ref="F470">_xlfn.IFNA(INDEX(Tbl_GEKA[wedstrijd],MATCH(Tbl_Namiddag[[#This Row],[Datum]]&amp;"4",Tbl_GEKA[Datum_GEKA]&amp;Tbl_GEKA[Biljart],0)),"")</f>
        <v/>
      </c>
      <c r="G470" t="str" cm="1">
        <f t="array" ref="G470">_xlfn.IFNA(INDEX(Tbl_GEKA[wedstrijd],MATCH(Tbl_Namiddag[[#This Row],[Datum]]&amp;"5",Tbl_GEKA[Datum_GEKA]&amp;Tbl_GEKA[Biljart],0)),"")</f>
        <v/>
      </c>
    </row>
    <row r="471" spans="1:7" x14ac:dyDescent="0.25">
      <c r="A471" s="1">
        <v>46572</v>
      </c>
      <c r="B471">
        <f>WEEKDAY(Tbl_Namiddag[[#This Row],[Datum]],11)</f>
        <v>7</v>
      </c>
      <c r="C471" t="str" cm="1">
        <f t="array" ref="C471">_xlfn.IFNA(INDEX(Tbl_GEKA[wedstrijd],MATCH(Tbl_Namiddag[[#This Row],[Datum]]&amp;"1",Tbl_GEKA[Datum_GEKA]&amp;Tbl_GEKA[Biljart],0)),"")</f>
        <v/>
      </c>
      <c r="D471" t="str" cm="1">
        <f t="array" ref="D471">_xlfn.IFNA(INDEX(Tbl_GEKA[wedstrijd],MATCH(Tbl_Namiddag[[#This Row],[Datum]]&amp;"2",Tbl_GEKA[Datum_GEKA]&amp;Tbl_GEKA[Biljart],0)),"")</f>
        <v/>
      </c>
      <c r="E471" t="str" cm="1">
        <f t="array" ref="E471">_xlfn.IFNA(INDEX(Tbl_GEKA[wedstrijd],MATCH(Tbl_Namiddag[[#This Row],[Datum]]&amp;"3",Tbl_GEKA[Datum_GEKA]&amp;Tbl_GEKA[Biljart],0)),"")</f>
        <v/>
      </c>
      <c r="F471" t="str" cm="1">
        <f t="array" ref="F471">_xlfn.IFNA(INDEX(Tbl_GEKA[wedstrijd],MATCH(Tbl_Namiddag[[#This Row],[Datum]]&amp;"4",Tbl_GEKA[Datum_GEKA]&amp;Tbl_GEKA[Biljart],0)),"")</f>
        <v/>
      </c>
      <c r="G471" t="str" cm="1">
        <f t="array" ref="G471">_xlfn.IFNA(INDEX(Tbl_GEKA[wedstrijd],MATCH(Tbl_Namiddag[[#This Row],[Datum]]&amp;"5",Tbl_GEKA[Datum_GEKA]&amp;Tbl_GEKA[Biljart],0)),"")</f>
        <v/>
      </c>
    </row>
    <row r="472" spans="1:7" x14ac:dyDescent="0.25">
      <c r="A472" s="1">
        <v>46573</v>
      </c>
      <c r="B472">
        <f>WEEKDAY(Tbl_Namiddag[[#This Row],[Datum]],11)</f>
        <v>1</v>
      </c>
      <c r="C472" t="str" cm="1">
        <f t="array" ref="C472">_xlfn.IFNA(INDEX(Tbl_GEKA[wedstrijd],MATCH(Tbl_Namiddag[[#This Row],[Datum]]&amp;"1",Tbl_GEKA[Datum_GEKA]&amp;Tbl_GEKA[Biljart],0)),"")</f>
        <v/>
      </c>
      <c r="D472" t="str" cm="1">
        <f t="array" ref="D472">_xlfn.IFNA(INDEX(Tbl_GEKA[wedstrijd],MATCH(Tbl_Namiddag[[#This Row],[Datum]]&amp;"2",Tbl_GEKA[Datum_GEKA]&amp;Tbl_GEKA[Biljart],0)),"")</f>
        <v/>
      </c>
      <c r="E472" t="str" cm="1">
        <f t="array" ref="E472">_xlfn.IFNA(INDEX(Tbl_GEKA[wedstrijd],MATCH(Tbl_Namiddag[[#This Row],[Datum]]&amp;"3",Tbl_GEKA[Datum_GEKA]&amp;Tbl_GEKA[Biljart],0)),"")</f>
        <v/>
      </c>
      <c r="F472" t="str" cm="1">
        <f t="array" ref="F472">_xlfn.IFNA(INDEX(Tbl_GEKA[wedstrijd],MATCH(Tbl_Namiddag[[#This Row],[Datum]]&amp;"4",Tbl_GEKA[Datum_GEKA]&amp;Tbl_GEKA[Biljart],0)),"")</f>
        <v/>
      </c>
      <c r="G472" t="str" cm="1">
        <f t="array" ref="G472">_xlfn.IFNA(INDEX(Tbl_GEKA[wedstrijd],MATCH(Tbl_Namiddag[[#This Row],[Datum]]&amp;"5",Tbl_GEKA[Datum_GEKA]&amp;Tbl_GEKA[Biljart],0)),"")</f>
        <v/>
      </c>
    </row>
    <row r="473" spans="1:7" x14ac:dyDescent="0.25">
      <c r="A473" s="1">
        <v>46574</v>
      </c>
      <c r="B473">
        <f>WEEKDAY(Tbl_Namiddag[[#This Row],[Datum]],11)</f>
        <v>2</v>
      </c>
      <c r="C473" t="str" cm="1">
        <f t="array" ref="C473">_xlfn.IFNA(INDEX(Tbl_GEKA[wedstrijd],MATCH(Tbl_Namiddag[[#This Row],[Datum]]&amp;"1",Tbl_GEKA[Datum_GEKA]&amp;Tbl_GEKA[Biljart],0)),"")</f>
        <v/>
      </c>
      <c r="D473" t="str" cm="1">
        <f t="array" ref="D473">_xlfn.IFNA(INDEX(Tbl_GEKA[wedstrijd],MATCH(Tbl_Namiddag[[#This Row],[Datum]]&amp;"2",Tbl_GEKA[Datum_GEKA]&amp;Tbl_GEKA[Biljart],0)),"")</f>
        <v/>
      </c>
      <c r="E473" t="str" cm="1">
        <f t="array" ref="E473">_xlfn.IFNA(INDEX(Tbl_GEKA[wedstrijd],MATCH(Tbl_Namiddag[[#This Row],[Datum]]&amp;"3",Tbl_GEKA[Datum_GEKA]&amp;Tbl_GEKA[Biljart],0)),"")</f>
        <v/>
      </c>
      <c r="F473" t="str" cm="1">
        <f t="array" ref="F473">_xlfn.IFNA(INDEX(Tbl_GEKA[wedstrijd],MATCH(Tbl_Namiddag[[#This Row],[Datum]]&amp;"4",Tbl_GEKA[Datum_GEKA]&amp;Tbl_GEKA[Biljart],0)),"")</f>
        <v/>
      </c>
      <c r="G473" t="str" cm="1">
        <f t="array" ref="G473">_xlfn.IFNA(INDEX(Tbl_GEKA[wedstrijd],MATCH(Tbl_Namiddag[[#This Row],[Datum]]&amp;"5",Tbl_GEKA[Datum_GEKA]&amp;Tbl_GEKA[Biljart],0)),"")</f>
        <v/>
      </c>
    </row>
    <row r="474" spans="1:7" x14ac:dyDescent="0.25">
      <c r="A474" s="1">
        <v>46575</v>
      </c>
      <c r="B474">
        <f>WEEKDAY(Tbl_Namiddag[[#This Row],[Datum]],11)</f>
        <v>3</v>
      </c>
      <c r="C474" t="str" cm="1">
        <f t="array" ref="C474">_xlfn.IFNA(INDEX(Tbl_GEKA[wedstrijd],MATCH(Tbl_Namiddag[[#This Row],[Datum]]&amp;"1",Tbl_GEKA[Datum_GEKA]&amp;Tbl_GEKA[Biljart],0)),"")</f>
        <v/>
      </c>
      <c r="D474" t="str" cm="1">
        <f t="array" ref="D474">_xlfn.IFNA(INDEX(Tbl_GEKA[wedstrijd],MATCH(Tbl_Namiddag[[#This Row],[Datum]]&amp;"2",Tbl_GEKA[Datum_GEKA]&amp;Tbl_GEKA[Biljart],0)),"")</f>
        <v/>
      </c>
      <c r="E474" t="str" cm="1">
        <f t="array" ref="E474">_xlfn.IFNA(INDEX(Tbl_GEKA[wedstrijd],MATCH(Tbl_Namiddag[[#This Row],[Datum]]&amp;"3",Tbl_GEKA[Datum_GEKA]&amp;Tbl_GEKA[Biljart],0)),"")</f>
        <v/>
      </c>
      <c r="F474" t="str" cm="1">
        <f t="array" ref="F474">_xlfn.IFNA(INDEX(Tbl_GEKA[wedstrijd],MATCH(Tbl_Namiddag[[#This Row],[Datum]]&amp;"4",Tbl_GEKA[Datum_GEKA]&amp;Tbl_GEKA[Biljart],0)),"")</f>
        <v/>
      </c>
      <c r="G474" t="str" cm="1">
        <f t="array" ref="G474">_xlfn.IFNA(INDEX(Tbl_GEKA[wedstrijd],MATCH(Tbl_Namiddag[[#This Row],[Datum]]&amp;"5",Tbl_GEKA[Datum_GEKA]&amp;Tbl_GEKA[Biljart],0)),"")</f>
        <v/>
      </c>
    </row>
    <row r="475" spans="1:7" x14ac:dyDescent="0.25">
      <c r="A475" s="1">
        <v>46576</v>
      </c>
      <c r="B475">
        <f>WEEKDAY(Tbl_Namiddag[[#This Row],[Datum]],11)</f>
        <v>4</v>
      </c>
      <c r="C475" t="str" cm="1">
        <f t="array" ref="C475">_xlfn.IFNA(INDEX(Tbl_GEKA[wedstrijd],MATCH(Tbl_Namiddag[[#This Row],[Datum]]&amp;"1",Tbl_GEKA[Datum_GEKA]&amp;Tbl_GEKA[Biljart],0)),"")</f>
        <v xml:space="preserve">G E K A  - - -&gt; </v>
      </c>
      <c r="D475" t="str" cm="1">
        <f t="array" ref="D475">_xlfn.IFNA(INDEX(Tbl_GEKA[wedstrijd],MATCH(Tbl_Namiddag[[#This Row],[Datum]]&amp;"2",Tbl_GEKA[Datum_GEKA]&amp;Tbl_GEKA[Biljart],0)),"")</f>
        <v xml:space="preserve">G E K A  - - -&gt; </v>
      </c>
      <c r="E475" t="str" cm="1">
        <f t="array" ref="E475">_xlfn.IFNA(INDEX(Tbl_GEKA[wedstrijd],MATCH(Tbl_Namiddag[[#This Row],[Datum]]&amp;"3",Tbl_GEKA[Datum_GEKA]&amp;Tbl_GEKA[Biljart],0)),"")</f>
        <v xml:space="preserve">G E K A  - - -&gt; </v>
      </c>
      <c r="F475" t="str" cm="1">
        <f t="array" ref="F475">_xlfn.IFNA(INDEX(Tbl_GEKA[wedstrijd],MATCH(Tbl_Namiddag[[#This Row],[Datum]]&amp;"4",Tbl_GEKA[Datum_GEKA]&amp;Tbl_GEKA[Biljart],0)),"")</f>
        <v/>
      </c>
      <c r="G475" t="str" cm="1">
        <f t="array" ref="G475">_xlfn.IFNA(INDEX(Tbl_GEKA[wedstrijd],MATCH(Tbl_Namiddag[[#This Row],[Datum]]&amp;"5",Tbl_GEKA[Datum_GEKA]&amp;Tbl_GEKA[Biljart],0)),"")</f>
        <v xml:space="preserve">G E K A  - - -&gt; </v>
      </c>
    </row>
    <row r="476" spans="1:7" x14ac:dyDescent="0.25">
      <c r="A476" s="1">
        <v>46577</v>
      </c>
      <c r="B476">
        <f>WEEKDAY(Tbl_Namiddag[[#This Row],[Datum]],11)</f>
        <v>5</v>
      </c>
      <c r="C476" t="str" cm="1">
        <f t="array" ref="C476">_xlfn.IFNA(INDEX(Tbl_GEKA[wedstrijd],MATCH(Tbl_Namiddag[[#This Row],[Datum]]&amp;"1",Tbl_GEKA[Datum_GEKA]&amp;Tbl_GEKA[Biljart],0)),"")</f>
        <v/>
      </c>
      <c r="D476" t="str" cm="1">
        <f t="array" ref="D476">_xlfn.IFNA(INDEX(Tbl_GEKA[wedstrijd],MATCH(Tbl_Namiddag[[#This Row],[Datum]]&amp;"2",Tbl_GEKA[Datum_GEKA]&amp;Tbl_GEKA[Biljart],0)),"")</f>
        <v/>
      </c>
      <c r="E476" t="str" cm="1">
        <f t="array" ref="E476">_xlfn.IFNA(INDEX(Tbl_GEKA[wedstrijd],MATCH(Tbl_Namiddag[[#This Row],[Datum]]&amp;"3",Tbl_GEKA[Datum_GEKA]&amp;Tbl_GEKA[Biljart],0)),"")</f>
        <v/>
      </c>
      <c r="F476" t="str" cm="1">
        <f t="array" ref="F476">_xlfn.IFNA(INDEX(Tbl_GEKA[wedstrijd],MATCH(Tbl_Namiddag[[#This Row],[Datum]]&amp;"4",Tbl_GEKA[Datum_GEKA]&amp;Tbl_GEKA[Biljart],0)),"")</f>
        <v xml:space="preserve">G E K A  - - -&gt; </v>
      </c>
      <c r="G476" t="str" cm="1">
        <f t="array" ref="G476">_xlfn.IFNA(INDEX(Tbl_GEKA[wedstrijd],MATCH(Tbl_Namiddag[[#This Row],[Datum]]&amp;"5",Tbl_GEKA[Datum_GEKA]&amp;Tbl_GEKA[Biljart],0)),"")</f>
        <v/>
      </c>
    </row>
    <row r="477" spans="1:7" x14ac:dyDescent="0.25">
      <c r="A477" s="1">
        <v>46578</v>
      </c>
      <c r="B477">
        <f>WEEKDAY(Tbl_Namiddag[[#This Row],[Datum]],11)</f>
        <v>6</v>
      </c>
      <c r="C477" t="str" cm="1">
        <f t="array" ref="C477">_xlfn.IFNA(INDEX(Tbl_GEKA[wedstrijd],MATCH(Tbl_Namiddag[[#This Row],[Datum]]&amp;"1",Tbl_GEKA[Datum_GEKA]&amp;Tbl_GEKA[Biljart],0)),"")</f>
        <v/>
      </c>
      <c r="D477" t="str" cm="1">
        <f t="array" ref="D477">_xlfn.IFNA(INDEX(Tbl_GEKA[wedstrijd],MATCH(Tbl_Namiddag[[#This Row],[Datum]]&amp;"2",Tbl_GEKA[Datum_GEKA]&amp;Tbl_GEKA[Biljart],0)),"")</f>
        <v/>
      </c>
      <c r="E477" t="str" cm="1">
        <f t="array" ref="E477">_xlfn.IFNA(INDEX(Tbl_GEKA[wedstrijd],MATCH(Tbl_Namiddag[[#This Row],[Datum]]&amp;"3",Tbl_GEKA[Datum_GEKA]&amp;Tbl_GEKA[Biljart],0)),"")</f>
        <v/>
      </c>
      <c r="F477" t="str" cm="1">
        <f t="array" ref="F477">_xlfn.IFNA(INDEX(Tbl_GEKA[wedstrijd],MATCH(Tbl_Namiddag[[#This Row],[Datum]]&amp;"4",Tbl_GEKA[Datum_GEKA]&amp;Tbl_GEKA[Biljart],0)),"")</f>
        <v/>
      </c>
      <c r="G477" t="str" cm="1">
        <f t="array" ref="G477">_xlfn.IFNA(INDEX(Tbl_GEKA[wedstrijd],MATCH(Tbl_Namiddag[[#This Row],[Datum]]&amp;"5",Tbl_GEKA[Datum_GEKA]&amp;Tbl_GEKA[Biljart],0)),"")</f>
        <v/>
      </c>
    </row>
    <row r="478" spans="1:7" x14ac:dyDescent="0.25">
      <c r="A478" s="1">
        <v>46579</v>
      </c>
      <c r="B478">
        <f>WEEKDAY(Tbl_Namiddag[[#This Row],[Datum]],11)</f>
        <v>7</v>
      </c>
      <c r="C478" t="str" cm="1">
        <f t="array" ref="C478">_xlfn.IFNA(INDEX(Tbl_GEKA[wedstrijd],MATCH(Tbl_Namiddag[[#This Row],[Datum]]&amp;"1",Tbl_GEKA[Datum_GEKA]&amp;Tbl_GEKA[Biljart],0)),"")</f>
        <v/>
      </c>
      <c r="D478" t="str" cm="1">
        <f t="array" ref="D478">_xlfn.IFNA(INDEX(Tbl_GEKA[wedstrijd],MATCH(Tbl_Namiddag[[#This Row],[Datum]]&amp;"2",Tbl_GEKA[Datum_GEKA]&amp;Tbl_GEKA[Biljart],0)),"")</f>
        <v/>
      </c>
      <c r="E478" t="str" cm="1">
        <f t="array" ref="E478">_xlfn.IFNA(INDEX(Tbl_GEKA[wedstrijd],MATCH(Tbl_Namiddag[[#This Row],[Datum]]&amp;"3",Tbl_GEKA[Datum_GEKA]&amp;Tbl_GEKA[Biljart],0)),"")</f>
        <v/>
      </c>
      <c r="F478" t="str" cm="1">
        <f t="array" ref="F478">_xlfn.IFNA(INDEX(Tbl_GEKA[wedstrijd],MATCH(Tbl_Namiddag[[#This Row],[Datum]]&amp;"4",Tbl_GEKA[Datum_GEKA]&amp;Tbl_GEKA[Biljart],0)),"")</f>
        <v/>
      </c>
      <c r="G478" t="str" cm="1">
        <f t="array" ref="G478">_xlfn.IFNA(INDEX(Tbl_GEKA[wedstrijd],MATCH(Tbl_Namiddag[[#This Row],[Datum]]&amp;"5",Tbl_GEKA[Datum_GEKA]&amp;Tbl_GEKA[Biljart],0)),"")</f>
        <v/>
      </c>
    </row>
    <row r="479" spans="1:7" x14ac:dyDescent="0.25">
      <c r="A479" s="1">
        <v>46580</v>
      </c>
      <c r="B479">
        <f>WEEKDAY(Tbl_Namiddag[[#This Row],[Datum]],11)</f>
        <v>1</v>
      </c>
      <c r="C479" t="str" cm="1">
        <f t="array" ref="C479">_xlfn.IFNA(INDEX(Tbl_GEKA[wedstrijd],MATCH(Tbl_Namiddag[[#This Row],[Datum]]&amp;"1",Tbl_GEKA[Datum_GEKA]&amp;Tbl_GEKA[Biljart],0)),"")</f>
        <v/>
      </c>
      <c r="D479" t="str" cm="1">
        <f t="array" ref="D479">_xlfn.IFNA(INDEX(Tbl_GEKA[wedstrijd],MATCH(Tbl_Namiddag[[#This Row],[Datum]]&amp;"2",Tbl_GEKA[Datum_GEKA]&amp;Tbl_GEKA[Biljart],0)),"")</f>
        <v/>
      </c>
      <c r="E479" t="str" cm="1">
        <f t="array" ref="E479">_xlfn.IFNA(INDEX(Tbl_GEKA[wedstrijd],MATCH(Tbl_Namiddag[[#This Row],[Datum]]&amp;"3",Tbl_GEKA[Datum_GEKA]&amp;Tbl_GEKA[Biljart],0)),"")</f>
        <v/>
      </c>
      <c r="F479" t="str" cm="1">
        <f t="array" ref="F479">_xlfn.IFNA(INDEX(Tbl_GEKA[wedstrijd],MATCH(Tbl_Namiddag[[#This Row],[Datum]]&amp;"4",Tbl_GEKA[Datum_GEKA]&amp;Tbl_GEKA[Biljart],0)),"")</f>
        <v/>
      </c>
      <c r="G479" t="str" cm="1">
        <f t="array" ref="G479">_xlfn.IFNA(INDEX(Tbl_GEKA[wedstrijd],MATCH(Tbl_Namiddag[[#This Row],[Datum]]&amp;"5",Tbl_GEKA[Datum_GEKA]&amp;Tbl_GEKA[Biljart],0)),"")</f>
        <v/>
      </c>
    </row>
    <row r="480" spans="1:7" x14ac:dyDescent="0.25">
      <c r="A480" s="1">
        <v>46581</v>
      </c>
      <c r="B480">
        <f>WEEKDAY(Tbl_Namiddag[[#This Row],[Datum]],11)</f>
        <v>2</v>
      </c>
      <c r="C480" t="str" cm="1">
        <f t="array" ref="C480">_xlfn.IFNA(INDEX(Tbl_GEKA[wedstrijd],MATCH(Tbl_Namiddag[[#This Row],[Datum]]&amp;"1",Tbl_GEKA[Datum_GEKA]&amp;Tbl_GEKA[Biljart],0)),"")</f>
        <v/>
      </c>
      <c r="D480" t="str" cm="1">
        <f t="array" ref="D480">_xlfn.IFNA(INDEX(Tbl_GEKA[wedstrijd],MATCH(Tbl_Namiddag[[#This Row],[Datum]]&amp;"2",Tbl_GEKA[Datum_GEKA]&amp;Tbl_GEKA[Biljart],0)),"")</f>
        <v/>
      </c>
      <c r="E480" t="str" cm="1">
        <f t="array" ref="E480">_xlfn.IFNA(INDEX(Tbl_GEKA[wedstrijd],MATCH(Tbl_Namiddag[[#This Row],[Datum]]&amp;"3",Tbl_GEKA[Datum_GEKA]&amp;Tbl_GEKA[Biljart],0)),"")</f>
        <v/>
      </c>
      <c r="F480" t="str" cm="1">
        <f t="array" ref="F480">_xlfn.IFNA(INDEX(Tbl_GEKA[wedstrijd],MATCH(Tbl_Namiddag[[#This Row],[Datum]]&amp;"4",Tbl_GEKA[Datum_GEKA]&amp;Tbl_GEKA[Biljart],0)),"")</f>
        <v/>
      </c>
      <c r="G480" t="str" cm="1">
        <f t="array" ref="G480">_xlfn.IFNA(INDEX(Tbl_GEKA[wedstrijd],MATCH(Tbl_Namiddag[[#This Row],[Datum]]&amp;"5",Tbl_GEKA[Datum_GEKA]&amp;Tbl_GEKA[Biljart],0)),"")</f>
        <v/>
      </c>
    </row>
    <row r="481" spans="1:7" x14ac:dyDescent="0.25">
      <c r="A481" s="1">
        <v>46582</v>
      </c>
      <c r="B481">
        <f>WEEKDAY(Tbl_Namiddag[[#This Row],[Datum]],11)</f>
        <v>3</v>
      </c>
      <c r="C481" t="str" cm="1">
        <f t="array" ref="C481">_xlfn.IFNA(INDEX(Tbl_GEKA[wedstrijd],MATCH(Tbl_Namiddag[[#This Row],[Datum]]&amp;"1",Tbl_GEKA[Datum_GEKA]&amp;Tbl_GEKA[Biljart],0)),"")</f>
        <v/>
      </c>
      <c r="D481" t="str" cm="1">
        <f t="array" ref="D481">_xlfn.IFNA(INDEX(Tbl_GEKA[wedstrijd],MATCH(Tbl_Namiddag[[#This Row],[Datum]]&amp;"2",Tbl_GEKA[Datum_GEKA]&amp;Tbl_GEKA[Biljart],0)),"")</f>
        <v/>
      </c>
      <c r="E481" t="str" cm="1">
        <f t="array" ref="E481">_xlfn.IFNA(INDEX(Tbl_GEKA[wedstrijd],MATCH(Tbl_Namiddag[[#This Row],[Datum]]&amp;"3",Tbl_GEKA[Datum_GEKA]&amp;Tbl_GEKA[Biljart],0)),"")</f>
        <v/>
      </c>
      <c r="F481" t="str" cm="1">
        <f t="array" ref="F481">_xlfn.IFNA(INDEX(Tbl_GEKA[wedstrijd],MATCH(Tbl_Namiddag[[#This Row],[Datum]]&amp;"4",Tbl_GEKA[Datum_GEKA]&amp;Tbl_GEKA[Biljart],0)),"")</f>
        <v/>
      </c>
      <c r="G481" t="str" cm="1">
        <f t="array" ref="G481">_xlfn.IFNA(INDEX(Tbl_GEKA[wedstrijd],MATCH(Tbl_Namiddag[[#This Row],[Datum]]&amp;"5",Tbl_GEKA[Datum_GEKA]&amp;Tbl_GEKA[Biljart],0)),"")</f>
        <v/>
      </c>
    </row>
    <row r="482" spans="1:7" x14ac:dyDescent="0.25">
      <c r="A482" s="1">
        <v>46583</v>
      </c>
      <c r="B482">
        <f>WEEKDAY(Tbl_Namiddag[[#This Row],[Datum]],11)</f>
        <v>4</v>
      </c>
      <c r="C482" t="str" cm="1">
        <f t="array" ref="C482">_xlfn.IFNA(INDEX(Tbl_GEKA[wedstrijd],MATCH(Tbl_Namiddag[[#This Row],[Datum]]&amp;"1",Tbl_GEKA[Datum_GEKA]&amp;Tbl_GEKA[Biljart],0)),"")</f>
        <v xml:space="preserve">G E K A  - - -&gt; </v>
      </c>
      <c r="D482" t="str" cm="1">
        <f t="array" ref="D482">_xlfn.IFNA(INDEX(Tbl_GEKA[wedstrijd],MATCH(Tbl_Namiddag[[#This Row],[Datum]]&amp;"2",Tbl_GEKA[Datum_GEKA]&amp;Tbl_GEKA[Biljart],0)),"")</f>
        <v xml:space="preserve">G E K A  - - -&gt; </v>
      </c>
      <c r="E482" t="str" cm="1">
        <f t="array" ref="E482">_xlfn.IFNA(INDEX(Tbl_GEKA[wedstrijd],MATCH(Tbl_Namiddag[[#This Row],[Datum]]&amp;"3",Tbl_GEKA[Datum_GEKA]&amp;Tbl_GEKA[Biljart],0)),"")</f>
        <v xml:space="preserve">G E K A  - - -&gt; </v>
      </c>
      <c r="F482" t="str" cm="1">
        <f t="array" ref="F482">_xlfn.IFNA(INDEX(Tbl_GEKA[wedstrijd],MATCH(Tbl_Namiddag[[#This Row],[Datum]]&amp;"4",Tbl_GEKA[Datum_GEKA]&amp;Tbl_GEKA[Biljart],0)),"")</f>
        <v xml:space="preserve">G E K A  - - -&gt; </v>
      </c>
      <c r="G482" t="str" cm="1">
        <f t="array" ref="G482">_xlfn.IFNA(INDEX(Tbl_GEKA[wedstrijd],MATCH(Tbl_Namiddag[[#This Row],[Datum]]&amp;"5",Tbl_GEKA[Datum_GEKA]&amp;Tbl_GEKA[Biljart],0)),"")</f>
        <v xml:space="preserve">G E K A  - - -&gt; </v>
      </c>
    </row>
    <row r="483" spans="1:7" x14ac:dyDescent="0.25">
      <c r="A483" s="1">
        <v>46584</v>
      </c>
      <c r="B483">
        <f>WEEKDAY(Tbl_Namiddag[[#This Row],[Datum]],11)</f>
        <v>5</v>
      </c>
      <c r="C483" t="str" cm="1">
        <f t="array" ref="C483">_xlfn.IFNA(INDEX(Tbl_GEKA[wedstrijd],MATCH(Tbl_Namiddag[[#This Row],[Datum]]&amp;"1",Tbl_GEKA[Datum_GEKA]&amp;Tbl_GEKA[Biljart],0)),"")</f>
        <v/>
      </c>
      <c r="D483" t="str" cm="1">
        <f t="array" ref="D483">_xlfn.IFNA(INDEX(Tbl_GEKA[wedstrijd],MATCH(Tbl_Namiddag[[#This Row],[Datum]]&amp;"2",Tbl_GEKA[Datum_GEKA]&amp;Tbl_GEKA[Biljart],0)),"")</f>
        <v/>
      </c>
      <c r="E483" t="str" cm="1">
        <f t="array" ref="E483">_xlfn.IFNA(INDEX(Tbl_GEKA[wedstrijd],MATCH(Tbl_Namiddag[[#This Row],[Datum]]&amp;"3",Tbl_GEKA[Datum_GEKA]&amp;Tbl_GEKA[Biljart],0)),"")</f>
        <v/>
      </c>
      <c r="F483" t="str" cm="1">
        <f t="array" ref="F483">_xlfn.IFNA(INDEX(Tbl_GEKA[wedstrijd],MATCH(Tbl_Namiddag[[#This Row],[Datum]]&amp;"4",Tbl_GEKA[Datum_GEKA]&amp;Tbl_GEKA[Biljart],0)),"")</f>
        <v/>
      </c>
      <c r="G483" t="str" cm="1">
        <f t="array" ref="G483">_xlfn.IFNA(INDEX(Tbl_GEKA[wedstrijd],MATCH(Tbl_Namiddag[[#This Row],[Datum]]&amp;"5",Tbl_GEKA[Datum_GEKA]&amp;Tbl_GEKA[Biljart],0)),"")</f>
        <v/>
      </c>
    </row>
    <row r="484" spans="1:7" x14ac:dyDescent="0.25">
      <c r="A484" s="1">
        <v>46585</v>
      </c>
      <c r="B484">
        <f>WEEKDAY(Tbl_Namiddag[[#This Row],[Datum]],11)</f>
        <v>6</v>
      </c>
      <c r="C484" t="str" cm="1">
        <f t="array" ref="C484">_xlfn.IFNA(INDEX(Tbl_GEKA[wedstrijd],MATCH(Tbl_Namiddag[[#This Row],[Datum]]&amp;"1",Tbl_GEKA[Datum_GEKA]&amp;Tbl_GEKA[Biljart],0)),"")</f>
        <v/>
      </c>
      <c r="D484" t="str" cm="1">
        <f t="array" ref="D484">_xlfn.IFNA(INDEX(Tbl_GEKA[wedstrijd],MATCH(Tbl_Namiddag[[#This Row],[Datum]]&amp;"2",Tbl_GEKA[Datum_GEKA]&amp;Tbl_GEKA[Biljart],0)),"")</f>
        <v/>
      </c>
      <c r="E484" t="str" cm="1">
        <f t="array" ref="E484">_xlfn.IFNA(INDEX(Tbl_GEKA[wedstrijd],MATCH(Tbl_Namiddag[[#This Row],[Datum]]&amp;"3",Tbl_GEKA[Datum_GEKA]&amp;Tbl_GEKA[Biljart],0)),"")</f>
        <v/>
      </c>
      <c r="F484" t="str" cm="1">
        <f t="array" ref="F484">_xlfn.IFNA(INDEX(Tbl_GEKA[wedstrijd],MATCH(Tbl_Namiddag[[#This Row],[Datum]]&amp;"4",Tbl_GEKA[Datum_GEKA]&amp;Tbl_GEKA[Biljart],0)),"")</f>
        <v/>
      </c>
      <c r="G484" t="str" cm="1">
        <f t="array" ref="G484">_xlfn.IFNA(INDEX(Tbl_GEKA[wedstrijd],MATCH(Tbl_Namiddag[[#This Row],[Datum]]&amp;"5",Tbl_GEKA[Datum_GEKA]&amp;Tbl_GEKA[Biljart],0)),"")</f>
        <v/>
      </c>
    </row>
    <row r="485" spans="1:7" x14ac:dyDescent="0.25">
      <c r="A485" s="1">
        <v>46586</v>
      </c>
      <c r="B485">
        <f>WEEKDAY(Tbl_Namiddag[[#This Row],[Datum]],11)</f>
        <v>7</v>
      </c>
      <c r="C485" t="str" cm="1">
        <f t="array" ref="C485">_xlfn.IFNA(INDEX(Tbl_GEKA[wedstrijd],MATCH(Tbl_Namiddag[[#This Row],[Datum]]&amp;"1",Tbl_GEKA[Datum_GEKA]&amp;Tbl_GEKA[Biljart],0)),"")</f>
        <v/>
      </c>
      <c r="D485" t="str" cm="1">
        <f t="array" ref="D485">_xlfn.IFNA(INDEX(Tbl_GEKA[wedstrijd],MATCH(Tbl_Namiddag[[#This Row],[Datum]]&amp;"2",Tbl_GEKA[Datum_GEKA]&amp;Tbl_GEKA[Biljart],0)),"")</f>
        <v/>
      </c>
      <c r="E485" t="str" cm="1">
        <f t="array" ref="E485">_xlfn.IFNA(INDEX(Tbl_GEKA[wedstrijd],MATCH(Tbl_Namiddag[[#This Row],[Datum]]&amp;"3",Tbl_GEKA[Datum_GEKA]&amp;Tbl_GEKA[Biljart],0)),"")</f>
        <v/>
      </c>
      <c r="F485" t="str" cm="1">
        <f t="array" ref="F485">_xlfn.IFNA(INDEX(Tbl_GEKA[wedstrijd],MATCH(Tbl_Namiddag[[#This Row],[Datum]]&amp;"4",Tbl_GEKA[Datum_GEKA]&amp;Tbl_GEKA[Biljart],0)),"")</f>
        <v/>
      </c>
      <c r="G485" t="str" cm="1">
        <f t="array" ref="G485">_xlfn.IFNA(INDEX(Tbl_GEKA[wedstrijd],MATCH(Tbl_Namiddag[[#This Row],[Datum]]&amp;"5",Tbl_GEKA[Datum_GEKA]&amp;Tbl_GEKA[Biljart],0)),"")</f>
        <v/>
      </c>
    </row>
    <row r="486" spans="1:7" x14ac:dyDescent="0.25">
      <c r="A486" s="1">
        <v>46587</v>
      </c>
      <c r="B486">
        <f>WEEKDAY(Tbl_Namiddag[[#This Row],[Datum]],11)</f>
        <v>1</v>
      </c>
      <c r="C486" t="str" cm="1">
        <f t="array" ref="C486">_xlfn.IFNA(INDEX(Tbl_GEKA[wedstrijd],MATCH(Tbl_Namiddag[[#This Row],[Datum]]&amp;"1",Tbl_GEKA[Datum_GEKA]&amp;Tbl_GEKA[Biljart],0)),"")</f>
        <v/>
      </c>
      <c r="D486" t="str" cm="1">
        <f t="array" ref="D486">_xlfn.IFNA(INDEX(Tbl_GEKA[wedstrijd],MATCH(Tbl_Namiddag[[#This Row],[Datum]]&amp;"2",Tbl_GEKA[Datum_GEKA]&amp;Tbl_GEKA[Biljart],0)),"")</f>
        <v/>
      </c>
      <c r="E486" t="str" cm="1">
        <f t="array" ref="E486">_xlfn.IFNA(INDEX(Tbl_GEKA[wedstrijd],MATCH(Tbl_Namiddag[[#This Row],[Datum]]&amp;"3",Tbl_GEKA[Datum_GEKA]&amp;Tbl_GEKA[Biljart],0)),"")</f>
        <v/>
      </c>
      <c r="F486" t="str" cm="1">
        <f t="array" ref="F486">_xlfn.IFNA(INDEX(Tbl_GEKA[wedstrijd],MATCH(Tbl_Namiddag[[#This Row],[Datum]]&amp;"4",Tbl_GEKA[Datum_GEKA]&amp;Tbl_GEKA[Biljart],0)),"")</f>
        <v/>
      </c>
      <c r="G486" t="str" cm="1">
        <f t="array" ref="G486">_xlfn.IFNA(INDEX(Tbl_GEKA[wedstrijd],MATCH(Tbl_Namiddag[[#This Row],[Datum]]&amp;"5",Tbl_GEKA[Datum_GEKA]&amp;Tbl_GEKA[Biljart],0)),"")</f>
        <v/>
      </c>
    </row>
    <row r="487" spans="1:7" x14ac:dyDescent="0.25">
      <c r="A487" s="1">
        <v>46588</v>
      </c>
      <c r="B487">
        <f>WEEKDAY(Tbl_Namiddag[[#This Row],[Datum]],11)</f>
        <v>2</v>
      </c>
      <c r="C487" t="str" cm="1">
        <f t="array" ref="C487">_xlfn.IFNA(INDEX(Tbl_GEKA[wedstrijd],MATCH(Tbl_Namiddag[[#This Row],[Datum]]&amp;"1",Tbl_GEKA[Datum_GEKA]&amp;Tbl_GEKA[Biljart],0)),"")</f>
        <v/>
      </c>
      <c r="D487" t="str" cm="1">
        <f t="array" ref="D487">_xlfn.IFNA(INDEX(Tbl_GEKA[wedstrijd],MATCH(Tbl_Namiddag[[#This Row],[Datum]]&amp;"2",Tbl_GEKA[Datum_GEKA]&amp;Tbl_GEKA[Biljart],0)),"")</f>
        <v/>
      </c>
      <c r="E487" t="str" cm="1">
        <f t="array" ref="E487">_xlfn.IFNA(INDEX(Tbl_GEKA[wedstrijd],MATCH(Tbl_Namiddag[[#This Row],[Datum]]&amp;"3",Tbl_GEKA[Datum_GEKA]&amp;Tbl_GEKA[Biljart],0)),"")</f>
        <v/>
      </c>
      <c r="F487" t="str" cm="1">
        <f t="array" ref="F487">_xlfn.IFNA(INDEX(Tbl_GEKA[wedstrijd],MATCH(Tbl_Namiddag[[#This Row],[Datum]]&amp;"4",Tbl_GEKA[Datum_GEKA]&amp;Tbl_GEKA[Biljart],0)),"")</f>
        <v/>
      </c>
      <c r="G487" t="str" cm="1">
        <f t="array" ref="G487">_xlfn.IFNA(INDEX(Tbl_GEKA[wedstrijd],MATCH(Tbl_Namiddag[[#This Row],[Datum]]&amp;"5",Tbl_GEKA[Datum_GEKA]&amp;Tbl_GEKA[Biljart],0)),"")</f>
        <v/>
      </c>
    </row>
    <row r="488" spans="1:7" x14ac:dyDescent="0.25">
      <c r="A488" s="1">
        <v>46589</v>
      </c>
      <c r="B488">
        <f>WEEKDAY(Tbl_Namiddag[[#This Row],[Datum]],11)</f>
        <v>3</v>
      </c>
      <c r="C488" t="str" cm="1">
        <f t="array" ref="C488">_xlfn.IFNA(INDEX(Tbl_GEKA[wedstrijd],MATCH(Tbl_Namiddag[[#This Row],[Datum]]&amp;"1",Tbl_GEKA[Datum_GEKA]&amp;Tbl_GEKA[Biljart],0)),"")</f>
        <v/>
      </c>
      <c r="D488" t="str" cm="1">
        <f t="array" ref="D488">_xlfn.IFNA(INDEX(Tbl_GEKA[wedstrijd],MATCH(Tbl_Namiddag[[#This Row],[Datum]]&amp;"2",Tbl_GEKA[Datum_GEKA]&amp;Tbl_GEKA[Biljart],0)),"")</f>
        <v/>
      </c>
      <c r="E488" t="str" cm="1">
        <f t="array" ref="E488">_xlfn.IFNA(INDEX(Tbl_GEKA[wedstrijd],MATCH(Tbl_Namiddag[[#This Row],[Datum]]&amp;"3",Tbl_GEKA[Datum_GEKA]&amp;Tbl_GEKA[Biljart],0)),"")</f>
        <v/>
      </c>
      <c r="F488" t="str" cm="1">
        <f t="array" ref="F488">_xlfn.IFNA(INDEX(Tbl_GEKA[wedstrijd],MATCH(Tbl_Namiddag[[#This Row],[Datum]]&amp;"4",Tbl_GEKA[Datum_GEKA]&amp;Tbl_GEKA[Biljart],0)),"")</f>
        <v/>
      </c>
      <c r="G488" t="str" cm="1">
        <f t="array" ref="G488">_xlfn.IFNA(INDEX(Tbl_GEKA[wedstrijd],MATCH(Tbl_Namiddag[[#This Row],[Datum]]&amp;"5",Tbl_GEKA[Datum_GEKA]&amp;Tbl_GEKA[Biljart],0)),"")</f>
        <v/>
      </c>
    </row>
    <row r="489" spans="1:7" x14ac:dyDescent="0.25">
      <c r="A489" s="1">
        <v>46590</v>
      </c>
      <c r="B489">
        <f>WEEKDAY(Tbl_Namiddag[[#This Row],[Datum]],11)</f>
        <v>4</v>
      </c>
      <c r="C489" t="str" cm="1">
        <f t="array" ref="C489">_xlfn.IFNA(INDEX(Tbl_GEKA[wedstrijd],MATCH(Tbl_Namiddag[[#This Row],[Datum]]&amp;"1",Tbl_GEKA[Datum_GEKA]&amp;Tbl_GEKA[Biljart],0)),"")</f>
        <v xml:space="preserve">G E K A  - - -&gt; </v>
      </c>
      <c r="D489" t="str" cm="1">
        <f t="array" ref="D489">_xlfn.IFNA(INDEX(Tbl_GEKA[wedstrijd],MATCH(Tbl_Namiddag[[#This Row],[Datum]]&amp;"2",Tbl_GEKA[Datum_GEKA]&amp;Tbl_GEKA[Biljart],0)),"")</f>
        <v xml:space="preserve">G E K A  - - -&gt; </v>
      </c>
      <c r="E489" t="str" cm="1">
        <f t="array" ref="E489">_xlfn.IFNA(INDEX(Tbl_GEKA[wedstrijd],MATCH(Tbl_Namiddag[[#This Row],[Datum]]&amp;"3",Tbl_GEKA[Datum_GEKA]&amp;Tbl_GEKA[Biljart],0)),"")</f>
        <v xml:space="preserve">G E K A  - - -&gt; </v>
      </c>
      <c r="F489" t="str" cm="1">
        <f t="array" ref="F489">_xlfn.IFNA(INDEX(Tbl_GEKA[wedstrijd],MATCH(Tbl_Namiddag[[#This Row],[Datum]]&amp;"4",Tbl_GEKA[Datum_GEKA]&amp;Tbl_GEKA[Biljart],0)),"")</f>
        <v xml:space="preserve">G E K A  - - -&gt; </v>
      </c>
      <c r="G489" t="str" cm="1">
        <f t="array" ref="G489">_xlfn.IFNA(INDEX(Tbl_GEKA[wedstrijd],MATCH(Tbl_Namiddag[[#This Row],[Datum]]&amp;"5",Tbl_GEKA[Datum_GEKA]&amp;Tbl_GEKA[Biljart],0)),"")</f>
        <v xml:space="preserve">G E K A  - - -&gt; </v>
      </c>
    </row>
    <row r="490" spans="1:7" x14ac:dyDescent="0.25">
      <c r="A490" s="1">
        <v>46591</v>
      </c>
      <c r="B490">
        <f>WEEKDAY(Tbl_Namiddag[[#This Row],[Datum]],11)</f>
        <v>5</v>
      </c>
      <c r="C490" t="str" cm="1">
        <f t="array" ref="C490">_xlfn.IFNA(INDEX(Tbl_GEKA[wedstrijd],MATCH(Tbl_Namiddag[[#This Row],[Datum]]&amp;"1",Tbl_GEKA[Datum_GEKA]&amp;Tbl_GEKA[Biljart],0)),"")</f>
        <v/>
      </c>
      <c r="D490" t="str" cm="1">
        <f t="array" ref="D490">_xlfn.IFNA(INDEX(Tbl_GEKA[wedstrijd],MATCH(Tbl_Namiddag[[#This Row],[Datum]]&amp;"2",Tbl_GEKA[Datum_GEKA]&amp;Tbl_GEKA[Biljart],0)),"")</f>
        <v/>
      </c>
      <c r="E490" t="str" cm="1">
        <f t="array" ref="E490">_xlfn.IFNA(INDEX(Tbl_GEKA[wedstrijd],MATCH(Tbl_Namiddag[[#This Row],[Datum]]&amp;"3",Tbl_GEKA[Datum_GEKA]&amp;Tbl_GEKA[Biljart],0)),"")</f>
        <v/>
      </c>
      <c r="F490" t="str" cm="1">
        <f t="array" ref="F490">_xlfn.IFNA(INDEX(Tbl_GEKA[wedstrijd],MATCH(Tbl_Namiddag[[#This Row],[Datum]]&amp;"4",Tbl_GEKA[Datum_GEKA]&amp;Tbl_GEKA[Biljart],0)),"")</f>
        <v/>
      </c>
      <c r="G490" t="str" cm="1">
        <f t="array" ref="G490">_xlfn.IFNA(INDEX(Tbl_GEKA[wedstrijd],MATCH(Tbl_Namiddag[[#This Row],[Datum]]&amp;"5",Tbl_GEKA[Datum_GEKA]&amp;Tbl_GEKA[Biljart],0)),"")</f>
        <v/>
      </c>
    </row>
    <row r="491" spans="1:7" x14ac:dyDescent="0.25">
      <c r="A491" s="1">
        <v>46592</v>
      </c>
      <c r="B491">
        <f>WEEKDAY(Tbl_Namiddag[[#This Row],[Datum]],11)</f>
        <v>6</v>
      </c>
      <c r="C491" t="str" cm="1">
        <f t="array" ref="C491">_xlfn.IFNA(INDEX(Tbl_GEKA[wedstrijd],MATCH(Tbl_Namiddag[[#This Row],[Datum]]&amp;"1",Tbl_GEKA[Datum_GEKA]&amp;Tbl_GEKA[Biljart],0)),"")</f>
        <v/>
      </c>
      <c r="D491" t="str" cm="1">
        <f t="array" ref="D491">_xlfn.IFNA(INDEX(Tbl_GEKA[wedstrijd],MATCH(Tbl_Namiddag[[#This Row],[Datum]]&amp;"2",Tbl_GEKA[Datum_GEKA]&amp;Tbl_GEKA[Biljart],0)),"")</f>
        <v/>
      </c>
      <c r="E491" t="str" cm="1">
        <f t="array" ref="E491">_xlfn.IFNA(INDEX(Tbl_GEKA[wedstrijd],MATCH(Tbl_Namiddag[[#This Row],[Datum]]&amp;"3",Tbl_GEKA[Datum_GEKA]&amp;Tbl_GEKA[Biljart],0)),"")</f>
        <v/>
      </c>
      <c r="F491" t="str" cm="1">
        <f t="array" ref="F491">_xlfn.IFNA(INDEX(Tbl_GEKA[wedstrijd],MATCH(Tbl_Namiddag[[#This Row],[Datum]]&amp;"4",Tbl_GEKA[Datum_GEKA]&amp;Tbl_GEKA[Biljart],0)),"")</f>
        <v/>
      </c>
      <c r="G491" t="str" cm="1">
        <f t="array" ref="G491">_xlfn.IFNA(INDEX(Tbl_GEKA[wedstrijd],MATCH(Tbl_Namiddag[[#This Row],[Datum]]&amp;"5",Tbl_GEKA[Datum_GEKA]&amp;Tbl_GEKA[Biljart],0)),"")</f>
        <v/>
      </c>
    </row>
    <row r="492" spans="1:7" x14ac:dyDescent="0.25">
      <c r="A492" s="1">
        <v>46593</v>
      </c>
      <c r="B492">
        <f>WEEKDAY(Tbl_Namiddag[[#This Row],[Datum]],11)</f>
        <v>7</v>
      </c>
      <c r="C492" t="str" cm="1">
        <f t="array" ref="C492">_xlfn.IFNA(INDEX(Tbl_GEKA[wedstrijd],MATCH(Tbl_Namiddag[[#This Row],[Datum]]&amp;"1",Tbl_GEKA[Datum_GEKA]&amp;Tbl_GEKA[Biljart],0)),"")</f>
        <v/>
      </c>
      <c r="D492" t="str" cm="1">
        <f t="array" ref="D492">_xlfn.IFNA(INDEX(Tbl_GEKA[wedstrijd],MATCH(Tbl_Namiddag[[#This Row],[Datum]]&amp;"2",Tbl_GEKA[Datum_GEKA]&amp;Tbl_GEKA[Biljart],0)),"")</f>
        <v/>
      </c>
      <c r="E492" t="str" cm="1">
        <f t="array" ref="E492">_xlfn.IFNA(INDEX(Tbl_GEKA[wedstrijd],MATCH(Tbl_Namiddag[[#This Row],[Datum]]&amp;"3",Tbl_GEKA[Datum_GEKA]&amp;Tbl_GEKA[Biljart],0)),"")</f>
        <v/>
      </c>
      <c r="F492" t="str" cm="1">
        <f t="array" ref="F492">_xlfn.IFNA(INDEX(Tbl_GEKA[wedstrijd],MATCH(Tbl_Namiddag[[#This Row],[Datum]]&amp;"4",Tbl_GEKA[Datum_GEKA]&amp;Tbl_GEKA[Biljart],0)),"")</f>
        <v/>
      </c>
      <c r="G492" t="str" cm="1">
        <f t="array" ref="G492">_xlfn.IFNA(INDEX(Tbl_GEKA[wedstrijd],MATCH(Tbl_Namiddag[[#This Row],[Datum]]&amp;"5",Tbl_GEKA[Datum_GEKA]&amp;Tbl_GEKA[Biljart],0)),"")</f>
        <v/>
      </c>
    </row>
    <row r="493" spans="1:7" x14ac:dyDescent="0.25">
      <c r="A493" s="1">
        <v>46594</v>
      </c>
      <c r="B493">
        <f>WEEKDAY(Tbl_Namiddag[[#This Row],[Datum]],11)</f>
        <v>1</v>
      </c>
      <c r="C493" t="str" cm="1">
        <f t="array" ref="C493">_xlfn.IFNA(INDEX(Tbl_GEKA[wedstrijd],MATCH(Tbl_Namiddag[[#This Row],[Datum]]&amp;"1",Tbl_GEKA[Datum_GEKA]&amp;Tbl_GEKA[Biljart],0)),"")</f>
        <v/>
      </c>
      <c r="D493" t="str" cm="1">
        <f t="array" ref="D493">_xlfn.IFNA(INDEX(Tbl_GEKA[wedstrijd],MATCH(Tbl_Namiddag[[#This Row],[Datum]]&amp;"2",Tbl_GEKA[Datum_GEKA]&amp;Tbl_GEKA[Biljart],0)),"")</f>
        <v/>
      </c>
      <c r="E493" t="str" cm="1">
        <f t="array" ref="E493">_xlfn.IFNA(INDEX(Tbl_GEKA[wedstrijd],MATCH(Tbl_Namiddag[[#This Row],[Datum]]&amp;"3",Tbl_GEKA[Datum_GEKA]&amp;Tbl_GEKA[Biljart],0)),"")</f>
        <v/>
      </c>
      <c r="F493" t="str" cm="1">
        <f t="array" ref="F493">_xlfn.IFNA(INDEX(Tbl_GEKA[wedstrijd],MATCH(Tbl_Namiddag[[#This Row],[Datum]]&amp;"4",Tbl_GEKA[Datum_GEKA]&amp;Tbl_GEKA[Biljart],0)),"")</f>
        <v/>
      </c>
      <c r="G493" t="str" cm="1">
        <f t="array" ref="G493">_xlfn.IFNA(INDEX(Tbl_GEKA[wedstrijd],MATCH(Tbl_Namiddag[[#This Row],[Datum]]&amp;"5",Tbl_GEKA[Datum_GEKA]&amp;Tbl_GEKA[Biljart],0)),"")</f>
        <v/>
      </c>
    </row>
    <row r="494" spans="1:7" x14ac:dyDescent="0.25">
      <c r="A494" s="1">
        <v>46595</v>
      </c>
      <c r="B494">
        <f>WEEKDAY(Tbl_Namiddag[[#This Row],[Datum]],11)</f>
        <v>2</v>
      </c>
      <c r="C494" t="str" cm="1">
        <f t="array" ref="C494">_xlfn.IFNA(INDEX(Tbl_GEKA[wedstrijd],MATCH(Tbl_Namiddag[[#This Row],[Datum]]&amp;"1",Tbl_GEKA[Datum_GEKA]&amp;Tbl_GEKA[Biljart],0)),"")</f>
        <v/>
      </c>
      <c r="D494" t="str" cm="1">
        <f t="array" ref="D494">_xlfn.IFNA(INDEX(Tbl_GEKA[wedstrijd],MATCH(Tbl_Namiddag[[#This Row],[Datum]]&amp;"2",Tbl_GEKA[Datum_GEKA]&amp;Tbl_GEKA[Biljart],0)),"")</f>
        <v/>
      </c>
      <c r="E494" t="str" cm="1">
        <f t="array" ref="E494">_xlfn.IFNA(INDEX(Tbl_GEKA[wedstrijd],MATCH(Tbl_Namiddag[[#This Row],[Datum]]&amp;"3",Tbl_GEKA[Datum_GEKA]&amp;Tbl_GEKA[Biljart],0)),"")</f>
        <v/>
      </c>
      <c r="F494" t="str" cm="1">
        <f t="array" ref="F494">_xlfn.IFNA(INDEX(Tbl_GEKA[wedstrijd],MATCH(Tbl_Namiddag[[#This Row],[Datum]]&amp;"4",Tbl_GEKA[Datum_GEKA]&amp;Tbl_GEKA[Biljart],0)),"")</f>
        <v/>
      </c>
      <c r="G494" t="str" cm="1">
        <f t="array" ref="G494">_xlfn.IFNA(INDEX(Tbl_GEKA[wedstrijd],MATCH(Tbl_Namiddag[[#This Row],[Datum]]&amp;"5",Tbl_GEKA[Datum_GEKA]&amp;Tbl_GEKA[Biljart],0)),"")</f>
        <v/>
      </c>
    </row>
    <row r="495" spans="1:7" x14ac:dyDescent="0.25">
      <c r="A495" s="1">
        <v>46596</v>
      </c>
      <c r="B495">
        <f>WEEKDAY(Tbl_Namiddag[[#This Row],[Datum]],11)</f>
        <v>3</v>
      </c>
      <c r="C495" t="str" cm="1">
        <f t="array" ref="C495">_xlfn.IFNA(INDEX(Tbl_GEKA[wedstrijd],MATCH(Tbl_Namiddag[[#This Row],[Datum]]&amp;"1",Tbl_GEKA[Datum_GEKA]&amp;Tbl_GEKA[Biljart],0)),"")</f>
        <v/>
      </c>
      <c r="D495" t="str" cm="1">
        <f t="array" ref="D495">_xlfn.IFNA(INDEX(Tbl_GEKA[wedstrijd],MATCH(Tbl_Namiddag[[#This Row],[Datum]]&amp;"2",Tbl_GEKA[Datum_GEKA]&amp;Tbl_GEKA[Biljart],0)),"")</f>
        <v/>
      </c>
      <c r="E495" t="str" cm="1">
        <f t="array" ref="E495">_xlfn.IFNA(INDEX(Tbl_GEKA[wedstrijd],MATCH(Tbl_Namiddag[[#This Row],[Datum]]&amp;"3",Tbl_GEKA[Datum_GEKA]&amp;Tbl_GEKA[Biljart],0)),"")</f>
        <v/>
      </c>
      <c r="F495" t="str" cm="1">
        <f t="array" ref="F495">_xlfn.IFNA(INDEX(Tbl_GEKA[wedstrijd],MATCH(Tbl_Namiddag[[#This Row],[Datum]]&amp;"4",Tbl_GEKA[Datum_GEKA]&amp;Tbl_GEKA[Biljart],0)),"")</f>
        <v/>
      </c>
      <c r="G495" t="str" cm="1">
        <f t="array" ref="G495">_xlfn.IFNA(INDEX(Tbl_GEKA[wedstrijd],MATCH(Tbl_Namiddag[[#This Row],[Datum]]&amp;"5",Tbl_GEKA[Datum_GEKA]&amp;Tbl_GEKA[Biljart],0)),"")</f>
        <v/>
      </c>
    </row>
    <row r="496" spans="1:7" x14ac:dyDescent="0.25">
      <c r="A496" s="1">
        <v>46597</v>
      </c>
      <c r="B496">
        <f>WEEKDAY(Tbl_Namiddag[[#This Row],[Datum]],11)</f>
        <v>4</v>
      </c>
      <c r="C496" t="str" cm="1">
        <f t="array" ref="C496">_xlfn.IFNA(INDEX(Tbl_GEKA[wedstrijd],MATCH(Tbl_Namiddag[[#This Row],[Datum]]&amp;"1",Tbl_GEKA[Datum_GEKA]&amp;Tbl_GEKA[Biljart],0)),"")</f>
        <v xml:space="preserve">G E K A  - - -&gt; </v>
      </c>
      <c r="D496" t="str" cm="1">
        <f t="array" ref="D496">_xlfn.IFNA(INDEX(Tbl_GEKA[wedstrijd],MATCH(Tbl_Namiddag[[#This Row],[Datum]]&amp;"2",Tbl_GEKA[Datum_GEKA]&amp;Tbl_GEKA[Biljart],0)),"")</f>
        <v xml:space="preserve">G E K A  - - -&gt; </v>
      </c>
      <c r="E496" t="str" cm="1">
        <f t="array" ref="E496">_xlfn.IFNA(INDEX(Tbl_GEKA[wedstrijd],MATCH(Tbl_Namiddag[[#This Row],[Datum]]&amp;"3",Tbl_GEKA[Datum_GEKA]&amp;Tbl_GEKA[Biljart],0)),"")</f>
        <v xml:space="preserve">G E K A  - - -&gt; </v>
      </c>
      <c r="F496" t="str" cm="1">
        <f t="array" ref="F496">_xlfn.IFNA(INDEX(Tbl_GEKA[wedstrijd],MATCH(Tbl_Namiddag[[#This Row],[Datum]]&amp;"4",Tbl_GEKA[Datum_GEKA]&amp;Tbl_GEKA[Biljart],0)),"")</f>
        <v xml:space="preserve">G E K A  - - -&gt; </v>
      </c>
      <c r="G496" t="str" cm="1">
        <f t="array" ref="G496">_xlfn.IFNA(INDEX(Tbl_GEKA[wedstrijd],MATCH(Tbl_Namiddag[[#This Row],[Datum]]&amp;"5",Tbl_GEKA[Datum_GEKA]&amp;Tbl_GEKA[Biljart],0)),"")</f>
        <v xml:space="preserve">G E K A  - - -&gt; </v>
      </c>
    </row>
    <row r="497" spans="1:7" x14ac:dyDescent="0.25">
      <c r="A497" s="1">
        <v>46598</v>
      </c>
      <c r="B497">
        <f>WEEKDAY(Tbl_Namiddag[[#This Row],[Datum]],11)</f>
        <v>5</v>
      </c>
      <c r="C497" t="str" cm="1">
        <f t="array" ref="C497">_xlfn.IFNA(INDEX(Tbl_GEKA[wedstrijd],MATCH(Tbl_Namiddag[[#This Row],[Datum]]&amp;"1",Tbl_GEKA[Datum_GEKA]&amp;Tbl_GEKA[Biljart],0)),"")</f>
        <v/>
      </c>
      <c r="D497" t="str" cm="1">
        <f t="array" ref="D497">_xlfn.IFNA(INDEX(Tbl_GEKA[wedstrijd],MATCH(Tbl_Namiddag[[#This Row],[Datum]]&amp;"2",Tbl_GEKA[Datum_GEKA]&amp;Tbl_GEKA[Biljart],0)),"")</f>
        <v/>
      </c>
      <c r="E497" t="str" cm="1">
        <f t="array" ref="E497">_xlfn.IFNA(INDEX(Tbl_GEKA[wedstrijd],MATCH(Tbl_Namiddag[[#This Row],[Datum]]&amp;"3",Tbl_GEKA[Datum_GEKA]&amp;Tbl_GEKA[Biljart],0)),"")</f>
        <v/>
      </c>
      <c r="F497" t="str" cm="1">
        <f t="array" ref="F497">_xlfn.IFNA(INDEX(Tbl_GEKA[wedstrijd],MATCH(Tbl_Namiddag[[#This Row],[Datum]]&amp;"4",Tbl_GEKA[Datum_GEKA]&amp;Tbl_GEKA[Biljart],0)),"")</f>
        <v/>
      </c>
      <c r="G497" t="str" cm="1">
        <f t="array" ref="G497">_xlfn.IFNA(INDEX(Tbl_GEKA[wedstrijd],MATCH(Tbl_Namiddag[[#This Row],[Datum]]&amp;"5",Tbl_GEKA[Datum_GEKA]&amp;Tbl_GEKA[Biljart],0)),"")</f>
        <v/>
      </c>
    </row>
    <row r="498" spans="1:7" x14ac:dyDescent="0.25">
      <c r="A498" s="1">
        <v>46599</v>
      </c>
      <c r="B498">
        <f>WEEKDAY(Tbl_Namiddag[[#This Row],[Datum]],11)</f>
        <v>6</v>
      </c>
      <c r="C498" t="str" cm="1">
        <f t="array" ref="C498">_xlfn.IFNA(INDEX(Tbl_GEKA[wedstrijd],MATCH(Tbl_Namiddag[[#This Row],[Datum]]&amp;"1",Tbl_GEKA[Datum_GEKA]&amp;Tbl_GEKA[Biljart],0)),"")</f>
        <v/>
      </c>
      <c r="D498" t="str" cm="1">
        <f t="array" ref="D498">_xlfn.IFNA(INDEX(Tbl_GEKA[wedstrijd],MATCH(Tbl_Namiddag[[#This Row],[Datum]]&amp;"2",Tbl_GEKA[Datum_GEKA]&amp;Tbl_GEKA[Biljart],0)),"")</f>
        <v/>
      </c>
      <c r="E498" t="str" cm="1">
        <f t="array" ref="E498">_xlfn.IFNA(INDEX(Tbl_GEKA[wedstrijd],MATCH(Tbl_Namiddag[[#This Row],[Datum]]&amp;"3",Tbl_GEKA[Datum_GEKA]&amp;Tbl_GEKA[Biljart],0)),"")</f>
        <v/>
      </c>
      <c r="F498" t="str" cm="1">
        <f t="array" ref="F498">_xlfn.IFNA(INDEX(Tbl_GEKA[wedstrijd],MATCH(Tbl_Namiddag[[#This Row],[Datum]]&amp;"4",Tbl_GEKA[Datum_GEKA]&amp;Tbl_GEKA[Biljart],0)),"")</f>
        <v/>
      </c>
      <c r="G498" t="str" cm="1">
        <f t="array" ref="G498">_xlfn.IFNA(INDEX(Tbl_GEKA[wedstrijd],MATCH(Tbl_Namiddag[[#This Row],[Datum]]&amp;"5",Tbl_GEKA[Datum_GEKA]&amp;Tbl_GEKA[Biljart],0)),"")</f>
        <v/>
      </c>
    </row>
    <row r="499" spans="1:7" x14ac:dyDescent="0.25">
      <c r="A499" s="1">
        <v>46600</v>
      </c>
      <c r="B499">
        <f>WEEKDAY(Tbl_Namiddag[[#This Row],[Datum]],11)</f>
        <v>7</v>
      </c>
      <c r="C499" t="str" cm="1">
        <f t="array" ref="C499">_xlfn.IFNA(INDEX(Tbl_GEKA[wedstrijd],MATCH(Tbl_Namiddag[[#This Row],[Datum]]&amp;"1",Tbl_GEKA[Datum_GEKA]&amp;Tbl_GEKA[Biljart],0)),"")</f>
        <v/>
      </c>
      <c r="D499" t="str" cm="1">
        <f t="array" ref="D499">_xlfn.IFNA(INDEX(Tbl_GEKA[wedstrijd],MATCH(Tbl_Namiddag[[#This Row],[Datum]]&amp;"2",Tbl_GEKA[Datum_GEKA]&amp;Tbl_GEKA[Biljart],0)),"")</f>
        <v/>
      </c>
      <c r="E499" t="str" cm="1">
        <f t="array" ref="E499">_xlfn.IFNA(INDEX(Tbl_GEKA[wedstrijd],MATCH(Tbl_Namiddag[[#This Row],[Datum]]&amp;"3",Tbl_GEKA[Datum_GEKA]&amp;Tbl_GEKA[Biljart],0)),"")</f>
        <v/>
      </c>
      <c r="F499" t="str" cm="1">
        <f t="array" ref="F499">_xlfn.IFNA(INDEX(Tbl_GEKA[wedstrijd],MATCH(Tbl_Namiddag[[#This Row],[Datum]]&amp;"4",Tbl_GEKA[Datum_GEKA]&amp;Tbl_GEKA[Biljart],0)),"")</f>
        <v/>
      </c>
      <c r="G499" t="str" cm="1">
        <f t="array" ref="G499">_xlfn.IFNA(INDEX(Tbl_GEKA[wedstrijd],MATCH(Tbl_Namiddag[[#This Row],[Datum]]&amp;"5",Tbl_GEKA[Datum_GEKA]&amp;Tbl_GEKA[Biljart],0)),"")</f>
        <v/>
      </c>
    </row>
    <row r="500" spans="1:7" x14ac:dyDescent="0.25">
      <c r="A500" s="1">
        <v>46601</v>
      </c>
      <c r="B500">
        <f>WEEKDAY(Tbl_Namiddag[[#This Row],[Datum]],11)</f>
        <v>1</v>
      </c>
      <c r="C500" t="str" cm="1">
        <f t="array" ref="C500">_xlfn.IFNA(INDEX(Tbl_GEKA[wedstrijd],MATCH(Tbl_Namiddag[[#This Row],[Datum]]&amp;"1",Tbl_GEKA[Datum_GEKA]&amp;Tbl_GEKA[Biljart],0)),"")</f>
        <v/>
      </c>
      <c r="D500" t="str" cm="1">
        <f t="array" ref="D500">_xlfn.IFNA(INDEX(Tbl_GEKA[wedstrijd],MATCH(Tbl_Namiddag[[#This Row],[Datum]]&amp;"2",Tbl_GEKA[Datum_GEKA]&amp;Tbl_GEKA[Biljart],0)),"")</f>
        <v/>
      </c>
      <c r="E500" t="str" cm="1">
        <f t="array" ref="E500">_xlfn.IFNA(INDEX(Tbl_GEKA[wedstrijd],MATCH(Tbl_Namiddag[[#This Row],[Datum]]&amp;"3",Tbl_GEKA[Datum_GEKA]&amp;Tbl_GEKA[Biljart],0)),"")</f>
        <v/>
      </c>
      <c r="F500" t="str" cm="1">
        <f t="array" ref="F500">_xlfn.IFNA(INDEX(Tbl_GEKA[wedstrijd],MATCH(Tbl_Namiddag[[#This Row],[Datum]]&amp;"4",Tbl_GEKA[Datum_GEKA]&amp;Tbl_GEKA[Biljart],0)),"")</f>
        <v/>
      </c>
      <c r="G500" t="str" cm="1">
        <f t="array" ref="G500">_xlfn.IFNA(INDEX(Tbl_GEKA[wedstrijd],MATCH(Tbl_Namiddag[[#This Row],[Datum]]&amp;"5",Tbl_GEKA[Datum_GEKA]&amp;Tbl_GEKA[Biljart],0)),"")</f>
        <v/>
      </c>
    </row>
    <row r="501" spans="1:7" x14ac:dyDescent="0.25">
      <c r="A501" s="1">
        <v>46602</v>
      </c>
      <c r="B501">
        <f>WEEKDAY(Tbl_Namiddag[[#This Row],[Datum]],11)</f>
        <v>2</v>
      </c>
      <c r="C501" t="str" cm="1">
        <f t="array" ref="C501">_xlfn.IFNA(INDEX(Tbl_GEKA[wedstrijd],MATCH(Tbl_Namiddag[[#This Row],[Datum]]&amp;"1",Tbl_GEKA[Datum_GEKA]&amp;Tbl_GEKA[Biljart],0)),"")</f>
        <v/>
      </c>
      <c r="D501" t="str" cm="1">
        <f t="array" ref="D501">_xlfn.IFNA(INDEX(Tbl_GEKA[wedstrijd],MATCH(Tbl_Namiddag[[#This Row],[Datum]]&amp;"2",Tbl_GEKA[Datum_GEKA]&amp;Tbl_GEKA[Biljart],0)),"")</f>
        <v/>
      </c>
      <c r="E501" t="str" cm="1">
        <f t="array" ref="E501">_xlfn.IFNA(INDEX(Tbl_GEKA[wedstrijd],MATCH(Tbl_Namiddag[[#This Row],[Datum]]&amp;"3",Tbl_GEKA[Datum_GEKA]&amp;Tbl_GEKA[Biljart],0)),"")</f>
        <v/>
      </c>
      <c r="F501" t="str" cm="1">
        <f t="array" ref="F501">_xlfn.IFNA(INDEX(Tbl_GEKA[wedstrijd],MATCH(Tbl_Namiddag[[#This Row],[Datum]]&amp;"4",Tbl_GEKA[Datum_GEKA]&amp;Tbl_GEKA[Biljart],0)),"")</f>
        <v/>
      </c>
      <c r="G501" t="str" cm="1">
        <f t="array" ref="G501">_xlfn.IFNA(INDEX(Tbl_GEKA[wedstrijd],MATCH(Tbl_Namiddag[[#This Row],[Datum]]&amp;"5",Tbl_GEKA[Datum_GEKA]&amp;Tbl_GEKA[Biljart],0)),"")</f>
        <v/>
      </c>
    </row>
    <row r="502" spans="1:7" x14ac:dyDescent="0.25">
      <c r="A502" s="1">
        <v>46603</v>
      </c>
      <c r="B502">
        <f>WEEKDAY(Tbl_Namiddag[[#This Row],[Datum]],11)</f>
        <v>3</v>
      </c>
      <c r="C502" t="str" cm="1">
        <f t="array" ref="C502">_xlfn.IFNA(INDEX(Tbl_GEKA[wedstrijd],MATCH(Tbl_Namiddag[[#This Row],[Datum]]&amp;"1",Tbl_GEKA[Datum_GEKA]&amp;Tbl_GEKA[Biljart],0)),"")</f>
        <v/>
      </c>
      <c r="D502" t="str" cm="1">
        <f t="array" ref="D502">_xlfn.IFNA(INDEX(Tbl_GEKA[wedstrijd],MATCH(Tbl_Namiddag[[#This Row],[Datum]]&amp;"2",Tbl_GEKA[Datum_GEKA]&amp;Tbl_GEKA[Biljart],0)),"")</f>
        <v/>
      </c>
      <c r="E502" t="str" cm="1">
        <f t="array" ref="E502">_xlfn.IFNA(INDEX(Tbl_GEKA[wedstrijd],MATCH(Tbl_Namiddag[[#This Row],[Datum]]&amp;"3",Tbl_GEKA[Datum_GEKA]&amp;Tbl_GEKA[Biljart],0)),"")</f>
        <v/>
      </c>
      <c r="F502" t="str" cm="1">
        <f t="array" ref="F502">_xlfn.IFNA(INDEX(Tbl_GEKA[wedstrijd],MATCH(Tbl_Namiddag[[#This Row],[Datum]]&amp;"4",Tbl_GEKA[Datum_GEKA]&amp;Tbl_GEKA[Biljart],0)),"")</f>
        <v/>
      </c>
      <c r="G502" t="str" cm="1">
        <f t="array" ref="G502">_xlfn.IFNA(INDEX(Tbl_GEKA[wedstrijd],MATCH(Tbl_Namiddag[[#This Row],[Datum]]&amp;"5",Tbl_GEKA[Datum_GEKA]&amp;Tbl_GEKA[Biljart],0)),"")</f>
        <v/>
      </c>
    </row>
    <row r="503" spans="1:7" x14ac:dyDescent="0.25">
      <c r="A503" s="1">
        <v>46604</v>
      </c>
      <c r="B503">
        <f>WEEKDAY(Tbl_Namiddag[[#This Row],[Datum]],11)</f>
        <v>4</v>
      </c>
      <c r="C503" t="str" cm="1">
        <f t="array" ref="C503">_xlfn.IFNA(INDEX(Tbl_GEKA[wedstrijd],MATCH(Tbl_Namiddag[[#This Row],[Datum]]&amp;"1",Tbl_GEKA[Datum_GEKA]&amp;Tbl_GEKA[Biljart],0)),"")</f>
        <v xml:space="preserve">G E K A  - - -&gt; </v>
      </c>
      <c r="D503" t="str" cm="1">
        <f t="array" ref="D503">_xlfn.IFNA(INDEX(Tbl_GEKA[wedstrijd],MATCH(Tbl_Namiddag[[#This Row],[Datum]]&amp;"2",Tbl_GEKA[Datum_GEKA]&amp;Tbl_GEKA[Biljart],0)),"")</f>
        <v xml:space="preserve">G E K A  - - -&gt; </v>
      </c>
      <c r="E503" t="str" cm="1">
        <f t="array" ref="E503">_xlfn.IFNA(INDEX(Tbl_GEKA[wedstrijd],MATCH(Tbl_Namiddag[[#This Row],[Datum]]&amp;"3",Tbl_GEKA[Datum_GEKA]&amp;Tbl_GEKA[Biljart],0)),"")</f>
        <v xml:space="preserve">G E K A  - - -&gt; </v>
      </c>
      <c r="F503" t="str" cm="1">
        <f t="array" ref="F503">_xlfn.IFNA(INDEX(Tbl_GEKA[wedstrijd],MATCH(Tbl_Namiddag[[#This Row],[Datum]]&amp;"4",Tbl_GEKA[Datum_GEKA]&amp;Tbl_GEKA[Biljart],0)),"")</f>
        <v xml:space="preserve">G E K A  - - -&gt; </v>
      </c>
      <c r="G503" t="str" cm="1">
        <f t="array" ref="G503">_xlfn.IFNA(INDEX(Tbl_GEKA[wedstrijd],MATCH(Tbl_Namiddag[[#This Row],[Datum]]&amp;"5",Tbl_GEKA[Datum_GEKA]&amp;Tbl_GEKA[Biljart],0)),"")</f>
        <v xml:space="preserve">G E K A  - - -&gt; </v>
      </c>
    </row>
    <row r="504" spans="1:7" x14ac:dyDescent="0.25">
      <c r="A504" s="1">
        <v>46605</v>
      </c>
      <c r="B504">
        <f>WEEKDAY(Tbl_Namiddag[[#This Row],[Datum]],11)</f>
        <v>5</v>
      </c>
      <c r="C504" t="str" cm="1">
        <f t="array" ref="C504">_xlfn.IFNA(INDEX(Tbl_GEKA[wedstrijd],MATCH(Tbl_Namiddag[[#This Row],[Datum]]&amp;"1",Tbl_GEKA[Datum_GEKA]&amp;Tbl_GEKA[Biljart],0)),"")</f>
        <v/>
      </c>
      <c r="D504" t="str" cm="1">
        <f t="array" ref="D504">_xlfn.IFNA(INDEX(Tbl_GEKA[wedstrijd],MATCH(Tbl_Namiddag[[#This Row],[Datum]]&amp;"2",Tbl_GEKA[Datum_GEKA]&amp;Tbl_GEKA[Biljart],0)),"")</f>
        <v/>
      </c>
      <c r="E504" t="str" cm="1">
        <f t="array" ref="E504">_xlfn.IFNA(INDEX(Tbl_GEKA[wedstrijd],MATCH(Tbl_Namiddag[[#This Row],[Datum]]&amp;"3",Tbl_GEKA[Datum_GEKA]&amp;Tbl_GEKA[Biljart],0)),"")</f>
        <v/>
      </c>
      <c r="F504" t="str" cm="1">
        <f t="array" ref="F504">_xlfn.IFNA(INDEX(Tbl_GEKA[wedstrijd],MATCH(Tbl_Namiddag[[#This Row],[Datum]]&amp;"4",Tbl_GEKA[Datum_GEKA]&amp;Tbl_GEKA[Biljart],0)),"")</f>
        <v/>
      </c>
      <c r="G504" t="str" cm="1">
        <f t="array" ref="G504">_xlfn.IFNA(INDEX(Tbl_GEKA[wedstrijd],MATCH(Tbl_Namiddag[[#This Row],[Datum]]&amp;"5",Tbl_GEKA[Datum_GEKA]&amp;Tbl_GEKA[Biljart],0)),"")</f>
        <v/>
      </c>
    </row>
    <row r="505" spans="1:7" x14ac:dyDescent="0.25">
      <c r="A505" s="1">
        <v>46606</v>
      </c>
      <c r="B505">
        <f>WEEKDAY(Tbl_Namiddag[[#This Row],[Datum]],11)</f>
        <v>6</v>
      </c>
      <c r="C505" t="str" cm="1">
        <f t="array" ref="C505">_xlfn.IFNA(INDEX(Tbl_GEKA[wedstrijd],MATCH(Tbl_Namiddag[[#This Row],[Datum]]&amp;"1",Tbl_GEKA[Datum_GEKA]&amp;Tbl_GEKA[Biljart],0)),"")</f>
        <v/>
      </c>
      <c r="D505" t="str" cm="1">
        <f t="array" ref="D505">_xlfn.IFNA(INDEX(Tbl_GEKA[wedstrijd],MATCH(Tbl_Namiddag[[#This Row],[Datum]]&amp;"2",Tbl_GEKA[Datum_GEKA]&amp;Tbl_GEKA[Biljart],0)),"")</f>
        <v/>
      </c>
      <c r="E505" t="str" cm="1">
        <f t="array" ref="E505">_xlfn.IFNA(INDEX(Tbl_GEKA[wedstrijd],MATCH(Tbl_Namiddag[[#This Row],[Datum]]&amp;"3",Tbl_GEKA[Datum_GEKA]&amp;Tbl_GEKA[Biljart],0)),"")</f>
        <v/>
      </c>
      <c r="F505" t="str" cm="1">
        <f t="array" ref="F505">_xlfn.IFNA(INDEX(Tbl_GEKA[wedstrijd],MATCH(Tbl_Namiddag[[#This Row],[Datum]]&amp;"4",Tbl_GEKA[Datum_GEKA]&amp;Tbl_GEKA[Biljart],0)),"")</f>
        <v/>
      </c>
      <c r="G505" t="str" cm="1">
        <f t="array" ref="G505">_xlfn.IFNA(INDEX(Tbl_GEKA[wedstrijd],MATCH(Tbl_Namiddag[[#This Row],[Datum]]&amp;"5",Tbl_GEKA[Datum_GEKA]&amp;Tbl_GEKA[Biljart],0)),"")</f>
        <v/>
      </c>
    </row>
    <row r="506" spans="1:7" x14ac:dyDescent="0.25">
      <c r="A506" s="1">
        <v>46607</v>
      </c>
      <c r="B506">
        <f>WEEKDAY(Tbl_Namiddag[[#This Row],[Datum]],11)</f>
        <v>7</v>
      </c>
      <c r="C506" t="str" cm="1">
        <f t="array" ref="C506">_xlfn.IFNA(INDEX(Tbl_GEKA[wedstrijd],MATCH(Tbl_Namiddag[[#This Row],[Datum]]&amp;"1",Tbl_GEKA[Datum_GEKA]&amp;Tbl_GEKA[Biljart],0)),"")</f>
        <v/>
      </c>
      <c r="D506" t="str" cm="1">
        <f t="array" ref="D506">_xlfn.IFNA(INDEX(Tbl_GEKA[wedstrijd],MATCH(Tbl_Namiddag[[#This Row],[Datum]]&amp;"2",Tbl_GEKA[Datum_GEKA]&amp;Tbl_GEKA[Biljart],0)),"")</f>
        <v/>
      </c>
      <c r="E506" t="str" cm="1">
        <f t="array" ref="E506">_xlfn.IFNA(INDEX(Tbl_GEKA[wedstrijd],MATCH(Tbl_Namiddag[[#This Row],[Datum]]&amp;"3",Tbl_GEKA[Datum_GEKA]&amp;Tbl_GEKA[Biljart],0)),"")</f>
        <v/>
      </c>
      <c r="F506" t="str" cm="1">
        <f t="array" ref="F506">_xlfn.IFNA(INDEX(Tbl_GEKA[wedstrijd],MATCH(Tbl_Namiddag[[#This Row],[Datum]]&amp;"4",Tbl_GEKA[Datum_GEKA]&amp;Tbl_GEKA[Biljart],0)),"")</f>
        <v/>
      </c>
      <c r="G506" t="str" cm="1">
        <f t="array" ref="G506">_xlfn.IFNA(INDEX(Tbl_GEKA[wedstrijd],MATCH(Tbl_Namiddag[[#This Row],[Datum]]&amp;"5",Tbl_GEKA[Datum_GEKA]&amp;Tbl_GEKA[Biljart],0)),"")</f>
        <v/>
      </c>
    </row>
    <row r="507" spans="1:7" x14ac:dyDescent="0.25">
      <c r="A507" s="1">
        <v>46608</v>
      </c>
      <c r="B507">
        <f>WEEKDAY(Tbl_Namiddag[[#This Row],[Datum]],11)</f>
        <v>1</v>
      </c>
      <c r="C507" t="str" cm="1">
        <f t="array" ref="C507">_xlfn.IFNA(INDEX(Tbl_GEKA[wedstrijd],MATCH(Tbl_Namiddag[[#This Row],[Datum]]&amp;"1",Tbl_GEKA[Datum_GEKA]&amp;Tbl_GEKA[Biljart],0)),"")</f>
        <v/>
      </c>
      <c r="D507" t="str" cm="1">
        <f t="array" ref="D507">_xlfn.IFNA(INDEX(Tbl_GEKA[wedstrijd],MATCH(Tbl_Namiddag[[#This Row],[Datum]]&amp;"2",Tbl_GEKA[Datum_GEKA]&amp;Tbl_GEKA[Biljart],0)),"")</f>
        <v/>
      </c>
      <c r="E507" t="str" cm="1">
        <f t="array" ref="E507">_xlfn.IFNA(INDEX(Tbl_GEKA[wedstrijd],MATCH(Tbl_Namiddag[[#This Row],[Datum]]&amp;"3",Tbl_GEKA[Datum_GEKA]&amp;Tbl_GEKA[Biljart],0)),"")</f>
        <v/>
      </c>
      <c r="F507" t="str" cm="1">
        <f t="array" ref="F507">_xlfn.IFNA(INDEX(Tbl_GEKA[wedstrijd],MATCH(Tbl_Namiddag[[#This Row],[Datum]]&amp;"4",Tbl_GEKA[Datum_GEKA]&amp;Tbl_GEKA[Biljart],0)),"")</f>
        <v/>
      </c>
      <c r="G507" t="str" cm="1">
        <f t="array" ref="G507">_xlfn.IFNA(INDEX(Tbl_GEKA[wedstrijd],MATCH(Tbl_Namiddag[[#This Row],[Datum]]&amp;"5",Tbl_GEKA[Datum_GEKA]&amp;Tbl_GEKA[Biljart],0)),"")</f>
        <v/>
      </c>
    </row>
    <row r="508" spans="1:7" x14ac:dyDescent="0.25">
      <c r="A508" s="1">
        <v>46609</v>
      </c>
      <c r="B508">
        <f>WEEKDAY(Tbl_Namiddag[[#This Row],[Datum]],11)</f>
        <v>2</v>
      </c>
      <c r="C508" t="str" cm="1">
        <f t="array" ref="C508">_xlfn.IFNA(INDEX(Tbl_GEKA[wedstrijd],MATCH(Tbl_Namiddag[[#This Row],[Datum]]&amp;"1",Tbl_GEKA[Datum_GEKA]&amp;Tbl_GEKA[Biljart],0)),"")</f>
        <v/>
      </c>
      <c r="D508" t="str" cm="1">
        <f t="array" ref="D508">_xlfn.IFNA(INDEX(Tbl_GEKA[wedstrijd],MATCH(Tbl_Namiddag[[#This Row],[Datum]]&amp;"2",Tbl_GEKA[Datum_GEKA]&amp;Tbl_GEKA[Biljart],0)),"")</f>
        <v/>
      </c>
      <c r="E508" t="str" cm="1">
        <f t="array" ref="E508">_xlfn.IFNA(INDEX(Tbl_GEKA[wedstrijd],MATCH(Tbl_Namiddag[[#This Row],[Datum]]&amp;"3",Tbl_GEKA[Datum_GEKA]&amp;Tbl_GEKA[Biljart],0)),"")</f>
        <v/>
      </c>
      <c r="F508" t="str" cm="1">
        <f t="array" ref="F508">_xlfn.IFNA(INDEX(Tbl_GEKA[wedstrijd],MATCH(Tbl_Namiddag[[#This Row],[Datum]]&amp;"4",Tbl_GEKA[Datum_GEKA]&amp;Tbl_GEKA[Biljart],0)),"")</f>
        <v/>
      </c>
      <c r="G508" t="str" cm="1">
        <f t="array" ref="G508">_xlfn.IFNA(INDEX(Tbl_GEKA[wedstrijd],MATCH(Tbl_Namiddag[[#This Row],[Datum]]&amp;"5",Tbl_GEKA[Datum_GEKA]&amp;Tbl_GEKA[Biljart],0)),"")</f>
        <v/>
      </c>
    </row>
    <row r="509" spans="1:7" x14ac:dyDescent="0.25">
      <c r="A509" s="1">
        <v>46610</v>
      </c>
      <c r="B509">
        <f>WEEKDAY(Tbl_Namiddag[[#This Row],[Datum]],11)</f>
        <v>3</v>
      </c>
      <c r="C509" t="str" cm="1">
        <f t="array" ref="C509">_xlfn.IFNA(INDEX(Tbl_GEKA[wedstrijd],MATCH(Tbl_Namiddag[[#This Row],[Datum]]&amp;"1",Tbl_GEKA[Datum_GEKA]&amp;Tbl_GEKA[Biljart],0)),"")</f>
        <v/>
      </c>
      <c r="D509" t="str" cm="1">
        <f t="array" ref="D509">_xlfn.IFNA(INDEX(Tbl_GEKA[wedstrijd],MATCH(Tbl_Namiddag[[#This Row],[Datum]]&amp;"2",Tbl_GEKA[Datum_GEKA]&amp;Tbl_GEKA[Biljart],0)),"")</f>
        <v/>
      </c>
      <c r="E509" t="str" cm="1">
        <f t="array" ref="E509">_xlfn.IFNA(INDEX(Tbl_GEKA[wedstrijd],MATCH(Tbl_Namiddag[[#This Row],[Datum]]&amp;"3",Tbl_GEKA[Datum_GEKA]&amp;Tbl_GEKA[Biljart],0)),"")</f>
        <v/>
      </c>
      <c r="F509" t="str" cm="1">
        <f t="array" ref="F509">_xlfn.IFNA(INDEX(Tbl_GEKA[wedstrijd],MATCH(Tbl_Namiddag[[#This Row],[Datum]]&amp;"4",Tbl_GEKA[Datum_GEKA]&amp;Tbl_GEKA[Biljart],0)),"")</f>
        <v/>
      </c>
      <c r="G509" t="str" cm="1">
        <f t="array" ref="G509">_xlfn.IFNA(INDEX(Tbl_GEKA[wedstrijd],MATCH(Tbl_Namiddag[[#This Row],[Datum]]&amp;"5",Tbl_GEKA[Datum_GEKA]&amp;Tbl_GEKA[Biljart],0)),"")</f>
        <v/>
      </c>
    </row>
    <row r="510" spans="1:7" x14ac:dyDescent="0.25">
      <c r="A510" s="1">
        <v>46611</v>
      </c>
      <c r="B510">
        <f>WEEKDAY(Tbl_Namiddag[[#This Row],[Datum]],11)</f>
        <v>4</v>
      </c>
      <c r="C510" t="str" cm="1">
        <f t="array" ref="C510">_xlfn.IFNA(INDEX(Tbl_GEKA[wedstrijd],MATCH(Tbl_Namiddag[[#This Row],[Datum]]&amp;"1",Tbl_GEKA[Datum_GEKA]&amp;Tbl_GEKA[Biljart],0)),"")</f>
        <v xml:space="preserve">G E K A  - - -&gt; </v>
      </c>
      <c r="D510" t="str" cm="1">
        <f t="array" ref="D510">_xlfn.IFNA(INDEX(Tbl_GEKA[wedstrijd],MATCH(Tbl_Namiddag[[#This Row],[Datum]]&amp;"2",Tbl_GEKA[Datum_GEKA]&amp;Tbl_GEKA[Biljart],0)),"")</f>
        <v xml:space="preserve">G E K A  - - -&gt; </v>
      </c>
      <c r="E510" t="str" cm="1">
        <f t="array" ref="E510">_xlfn.IFNA(INDEX(Tbl_GEKA[wedstrijd],MATCH(Tbl_Namiddag[[#This Row],[Datum]]&amp;"3",Tbl_GEKA[Datum_GEKA]&amp;Tbl_GEKA[Biljart],0)),"")</f>
        <v xml:space="preserve">G E K A  - - -&gt; </v>
      </c>
      <c r="F510" t="str" cm="1">
        <f t="array" ref="F510">_xlfn.IFNA(INDEX(Tbl_GEKA[wedstrijd],MATCH(Tbl_Namiddag[[#This Row],[Datum]]&amp;"4",Tbl_GEKA[Datum_GEKA]&amp;Tbl_GEKA[Biljart],0)),"")</f>
        <v xml:space="preserve">G E K A  - - -&gt; </v>
      </c>
      <c r="G510" t="str" cm="1">
        <f t="array" ref="G510">_xlfn.IFNA(INDEX(Tbl_GEKA[wedstrijd],MATCH(Tbl_Namiddag[[#This Row],[Datum]]&amp;"5",Tbl_GEKA[Datum_GEKA]&amp;Tbl_GEKA[Biljart],0)),"")</f>
        <v xml:space="preserve">G E K A  - - -&gt; </v>
      </c>
    </row>
    <row r="511" spans="1:7" x14ac:dyDescent="0.25">
      <c r="A511" s="1">
        <v>46612</v>
      </c>
      <c r="B511">
        <f>WEEKDAY(Tbl_Namiddag[[#This Row],[Datum]],11)</f>
        <v>5</v>
      </c>
      <c r="C511" t="str" cm="1">
        <f t="array" ref="C511">_xlfn.IFNA(INDEX(Tbl_GEKA[wedstrijd],MATCH(Tbl_Namiddag[[#This Row],[Datum]]&amp;"1",Tbl_GEKA[Datum_GEKA]&amp;Tbl_GEKA[Biljart],0)),"")</f>
        <v/>
      </c>
      <c r="D511" t="str" cm="1">
        <f t="array" ref="D511">_xlfn.IFNA(INDEX(Tbl_GEKA[wedstrijd],MATCH(Tbl_Namiddag[[#This Row],[Datum]]&amp;"2",Tbl_GEKA[Datum_GEKA]&amp;Tbl_GEKA[Biljart],0)),"")</f>
        <v/>
      </c>
      <c r="E511" t="str" cm="1">
        <f t="array" ref="E511">_xlfn.IFNA(INDEX(Tbl_GEKA[wedstrijd],MATCH(Tbl_Namiddag[[#This Row],[Datum]]&amp;"3",Tbl_GEKA[Datum_GEKA]&amp;Tbl_GEKA[Biljart],0)),"")</f>
        <v/>
      </c>
      <c r="F511" t="str" cm="1">
        <f t="array" ref="F511">_xlfn.IFNA(INDEX(Tbl_GEKA[wedstrijd],MATCH(Tbl_Namiddag[[#This Row],[Datum]]&amp;"4",Tbl_GEKA[Datum_GEKA]&amp;Tbl_GEKA[Biljart],0)),"")</f>
        <v/>
      </c>
      <c r="G511" t="str" cm="1">
        <f t="array" ref="G511">_xlfn.IFNA(INDEX(Tbl_GEKA[wedstrijd],MATCH(Tbl_Namiddag[[#This Row],[Datum]]&amp;"5",Tbl_GEKA[Datum_GEKA]&amp;Tbl_GEKA[Biljart],0)),"")</f>
        <v/>
      </c>
    </row>
    <row r="512" spans="1:7" x14ac:dyDescent="0.25">
      <c r="A512" s="1">
        <v>46613</v>
      </c>
      <c r="B512">
        <f>WEEKDAY(Tbl_Namiddag[[#This Row],[Datum]],11)</f>
        <v>6</v>
      </c>
      <c r="C512" t="str" cm="1">
        <f t="array" ref="C512">_xlfn.IFNA(INDEX(Tbl_GEKA[wedstrijd],MATCH(Tbl_Namiddag[[#This Row],[Datum]]&amp;"1",Tbl_GEKA[Datum_GEKA]&amp;Tbl_GEKA[Biljart],0)),"")</f>
        <v/>
      </c>
      <c r="D512" t="str" cm="1">
        <f t="array" ref="D512">_xlfn.IFNA(INDEX(Tbl_GEKA[wedstrijd],MATCH(Tbl_Namiddag[[#This Row],[Datum]]&amp;"2",Tbl_GEKA[Datum_GEKA]&amp;Tbl_GEKA[Biljart],0)),"")</f>
        <v/>
      </c>
      <c r="E512" t="str" cm="1">
        <f t="array" ref="E512">_xlfn.IFNA(INDEX(Tbl_GEKA[wedstrijd],MATCH(Tbl_Namiddag[[#This Row],[Datum]]&amp;"3",Tbl_GEKA[Datum_GEKA]&amp;Tbl_GEKA[Biljart],0)),"")</f>
        <v/>
      </c>
      <c r="F512" t="str" cm="1">
        <f t="array" ref="F512">_xlfn.IFNA(INDEX(Tbl_GEKA[wedstrijd],MATCH(Tbl_Namiddag[[#This Row],[Datum]]&amp;"4",Tbl_GEKA[Datum_GEKA]&amp;Tbl_GEKA[Biljart],0)),"")</f>
        <v/>
      </c>
      <c r="G512" t="str" cm="1">
        <f t="array" ref="G512">_xlfn.IFNA(INDEX(Tbl_GEKA[wedstrijd],MATCH(Tbl_Namiddag[[#This Row],[Datum]]&amp;"5",Tbl_GEKA[Datum_GEKA]&amp;Tbl_GEKA[Biljart],0)),"")</f>
        <v/>
      </c>
    </row>
    <row r="513" spans="1:7" x14ac:dyDescent="0.25">
      <c r="A513" s="1">
        <v>46614</v>
      </c>
      <c r="B513">
        <f>WEEKDAY(Tbl_Namiddag[[#This Row],[Datum]],11)</f>
        <v>7</v>
      </c>
      <c r="C513" t="str" cm="1">
        <f t="array" ref="C513">_xlfn.IFNA(INDEX(Tbl_GEKA[wedstrijd],MATCH(Tbl_Namiddag[[#This Row],[Datum]]&amp;"1",Tbl_GEKA[Datum_GEKA]&amp;Tbl_GEKA[Biljart],0)),"")</f>
        <v/>
      </c>
      <c r="D513" t="str" cm="1">
        <f t="array" ref="D513">_xlfn.IFNA(INDEX(Tbl_GEKA[wedstrijd],MATCH(Tbl_Namiddag[[#This Row],[Datum]]&amp;"2",Tbl_GEKA[Datum_GEKA]&amp;Tbl_GEKA[Biljart],0)),"")</f>
        <v/>
      </c>
      <c r="E513" t="str" cm="1">
        <f t="array" ref="E513">_xlfn.IFNA(INDEX(Tbl_GEKA[wedstrijd],MATCH(Tbl_Namiddag[[#This Row],[Datum]]&amp;"3",Tbl_GEKA[Datum_GEKA]&amp;Tbl_GEKA[Biljart],0)),"")</f>
        <v/>
      </c>
      <c r="F513" t="str" cm="1">
        <f t="array" ref="F513">_xlfn.IFNA(INDEX(Tbl_GEKA[wedstrijd],MATCH(Tbl_Namiddag[[#This Row],[Datum]]&amp;"4",Tbl_GEKA[Datum_GEKA]&amp;Tbl_GEKA[Biljart],0)),"")</f>
        <v/>
      </c>
      <c r="G513" t="str" cm="1">
        <f t="array" ref="G513">_xlfn.IFNA(INDEX(Tbl_GEKA[wedstrijd],MATCH(Tbl_Namiddag[[#This Row],[Datum]]&amp;"5",Tbl_GEKA[Datum_GEKA]&amp;Tbl_GEKA[Biljart],0)),"")</f>
        <v/>
      </c>
    </row>
    <row r="514" spans="1:7" x14ac:dyDescent="0.25">
      <c r="A514" s="1">
        <v>46615</v>
      </c>
      <c r="B514">
        <f>WEEKDAY(Tbl_Namiddag[[#This Row],[Datum]],11)</f>
        <v>1</v>
      </c>
      <c r="C514" t="str" cm="1">
        <f t="array" ref="C514">_xlfn.IFNA(INDEX(Tbl_GEKA[wedstrijd],MATCH(Tbl_Namiddag[[#This Row],[Datum]]&amp;"1",Tbl_GEKA[Datum_GEKA]&amp;Tbl_GEKA[Biljart],0)),"")</f>
        <v/>
      </c>
      <c r="D514" t="str" cm="1">
        <f t="array" ref="D514">_xlfn.IFNA(INDEX(Tbl_GEKA[wedstrijd],MATCH(Tbl_Namiddag[[#This Row],[Datum]]&amp;"2",Tbl_GEKA[Datum_GEKA]&amp;Tbl_GEKA[Biljart],0)),"")</f>
        <v/>
      </c>
      <c r="E514" t="str" cm="1">
        <f t="array" ref="E514">_xlfn.IFNA(INDEX(Tbl_GEKA[wedstrijd],MATCH(Tbl_Namiddag[[#This Row],[Datum]]&amp;"3",Tbl_GEKA[Datum_GEKA]&amp;Tbl_GEKA[Biljart],0)),"")</f>
        <v/>
      </c>
      <c r="F514" t="str" cm="1">
        <f t="array" ref="F514">_xlfn.IFNA(INDEX(Tbl_GEKA[wedstrijd],MATCH(Tbl_Namiddag[[#This Row],[Datum]]&amp;"4",Tbl_GEKA[Datum_GEKA]&amp;Tbl_GEKA[Biljart],0)),"")</f>
        <v/>
      </c>
      <c r="G514" t="str" cm="1">
        <f t="array" ref="G514">_xlfn.IFNA(INDEX(Tbl_GEKA[wedstrijd],MATCH(Tbl_Namiddag[[#This Row],[Datum]]&amp;"5",Tbl_GEKA[Datum_GEKA]&amp;Tbl_GEKA[Biljart],0)),"")</f>
        <v/>
      </c>
    </row>
    <row r="515" spans="1:7" x14ac:dyDescent="0.25">
      <c r="A515" s="1">
        <v>46616</v>
      </c>
      <c r="B515">
        <f>WEEKDAY(Tbl_Namiddag[[#This Row],[Datum]],11)</f>
        <v>2</v>
      </c>
      <c r="C515" t="str" cm="1">
        <f t="array" ref="C515">_xlfn.IFNA(INDEX(Tbl_GEKA[wedstrijd],MATCH(Tbl_Namiddag[[#This Row],[Datum]]&amp;"1",Tbl_GEKA[Datum_GEKA]&amp;Tbl_GEKA[Biljart],0)),"")</f>
        <v/>
      </c>
      <c r="D515" t="str" cm="1">
        <f t="array" ref="D515">_xlfn.IFNA(INDEX(Tbl_GEKA[wedstrijd],MATCH(Tbl_Namiddag[[#This Row],[Datum]]&amp;"2",Tbl_GEKA[Datum_GEKA]&amp;Tbl_GEKA[Biljart],0)),"")</f>
        <v/>
      </c>
      <c r="E515" t="str" cm="1">
        <f t="array" ref="E515">_xlfn.IFNA(INDEX(Tbl_GEKA[wedstrijd],MATCH(Tbl_Namiddag[[#This Row],[Datum]]&amp;"3",Tbl_GEKA[Datum_GEKA]&amp;Tbl_GEKA[Biljart],0)),"")</f>
        <v/>
      </c>
      <c r="F515" t="str" cm="1">
        <f t="array" ref="F515">_xlfn.IFNA(INDEX(Tbl_GEKA[wedstrijd],MATCH(Tbl_Namiddag[[#This Row],[Datum]]&amp;"4",Tbl_GEKA[Datum_GEKA]&amp;Tbl_GEKA[Biljart],0)),"")</f>
        <v/>
      </c>
      <c r="G515" t="str" cm="1">
        <f t="array" ref="G515">_xlfn.IFNA(INDEX(Tbl_GEKA[wedstrijd],MATCH(Tbl_Namiddag[[#This Row],[Datum]]&amp;"5",Tbl_GEKA[Datum_GEKA]&amp;Tbl_GEKA[Biljart],0)),"")</f>
        <v/>
      </c>
    </row>
    <row r="516" spans="1:7" x14ac:dyDescent="0.25">
      <c r="A516" s="1">
        <v>46617</v>
      </c>
      <c r="B516">
        <f>WEEKDAY(Tbl_Namiddag[[#This Row],[Datum]],11)</f>
        <v>3</v>
      </c>
      <c r="C516" t="str" cm="1">
        <f t="array" ref="C516">_xlfn.IFNA(INDEX(Tbl_GEKA[wedstrijd],MATCH(Tbl_Namiddag[[#This Row],[Datum]]&amp;"1",Tbl_GEKA[Datum_GEKA]&amp;Tbl_GEKA[Biljart],0)),"")</f>
        <v/>
      </c>
      <c r="D516" t="str" cm="1">
        <f t="array" ref="D516">_xlfn.IFNA(INDEX(Tbl_GEKA[wedstrijd],MATCH(Tbl_Namiddag[[#This Row],[Datum]]&amp;"2",Tbl_GEKA[Datum_GEKA]&amp;Tbl_GEKA[Biljart],0)),"")</f>
        <v/>
      </c>
      <c r="E516" t="str" cm="1">
        <f t="array" ref="E516">_xlfn.IFNA(INDEX(Tbl_GEKA[wedstrijd],MATCH(Tbl_Namiddag[[#This Row],[Datum]]&amp;"3",Tbl_GEKA[Datum_GEKA]&amp;Tbl_GEKA[Biljart],0)),"")</f>
        <v/>
      </c>
      <c r="F516" t="str" cm="1">
        <f t="array" ref="F516">_xlfn.IFNA(INDEX(Tbl_GEKA[wedstrijd],MATCH(Tbl_Namiddag[[#This Row],[Datum]]&amp;"4",Tbl_GEKA[Datum_GEKA]&amp;Tbl_GEKA[Biljart],0)),"")</f>
        <v/>
      </c>
      <c r="G516" t="str" cm="1">
        <f t="array" ref="G516">_xlfn.IFNA(INDEX(Tbl_GEKA[wedstrijd],MATCH(Tbl_Namiddag[[#This Row],[Datum]]&amp;"5",Tbl_GEKA[Datum_GEKA]&amp;Tbl_GEKA[Biljart],0)),"")</f>
        <v/>
      </c>
    </row>
    <row r="517" spans="1:7" x14ac:dyDescent="0.25">
      <c r="A517" s="1">
        <v>46618</v>
      </c>
      <c r="B517">
        <f>WEEKDAY(Tbl_Namiddag[[#This Row],[Datum]],11)</f>
        <v>4</v>
      </c>
      <c r="C517" t="str" cm="1">
        <f t="array" ref="C517">_xlfn.IFNA(INDEX(Tbl_GEKA[wedstrijd],MATCH(Tbl_Namiddag[[#This Row],[Datum]]&amp;"1",Tbl_GEKA[Datum_GEKA]&amp;Tbl_GEKA[Biljart],0)),"")</f>
        <v xml:space="preserve">G E K A  - - -&gt; </v>
      </c>
      <c r="D517" t="str" cm="1">
        <f t="array" ref="D517">_xlfn.IFNA(INDEX(Tbl_GEKA[wedstrijd],MATCH(Tbl_Namiddag[[#This Row],[Datum]]&amp;"2",Tbl_GEKA[Datum_GEKA]&amp;Tbl_GEKA[Biljart],0)),"")</f>
        <v xml:space="preserve">G E K A  - - -&gt; </v>
      </c>
      <c r="E517" t="str" cm="1">
        <f t="array" ref="E517">_xlfn.IFNA(INDEX(Tbl_GEKA[wedstrijd],MATCH(Tbl_Namiddag[[#This Row],[Datum]]&amp;"3",Tbl_GEKA[Datum_GEKA]&amp;Tbl_GEKA[Biljart],0)),"")</f>
        <v xml:space="preserve">G E K A  - - -&gt; </v>
      </c>
      <c r="F517" t="str" cm="1">
        <f t="array" ref="F517">_xlfn.IFNA(INDEX(Tbl_GEKA[wedstrijd],MATCH(Tbl_Namiddag[[#This Row],[Datum]]&amp;"4",Tbl_GEKA[Datum_GEKA]&amp;Tbl_GEKA[Biljart],0)),"")</f>
        <v xml:space="preserve">G E K A  - - -&gt; </v>
      </c>
      <c r="G517" t="str" cm="1">
        <f t="array" ref="G517">_xlfn.IFNA(INDEX(Tbl_GEKA[wedstrijd],MATCH(Tbl_Namiddag[[#This Row],[Datum]]&amp;"5",Tbl_GEKA[Datum_GEKA]&amp;Tbl_GEKA[Biljart],0)),"")</f>
        <v xml:space="preserve">G E K A  - - -&gt; </v>
      </c>
    </row>
    <row r="518" spans="1:7" x14ac:dyDescent="0.25">
      <c r="A518" s="1">
        <v>46619</v>
      </c>
      <c r="B518">
        <f>WEEKDAY(Tbl_Namiddag[[#This Row],[Datum]],11)</f>
        <v>5</v>
      </c>
      <c r="C518" t="str" cm="1">
        <f t="array" ref="C518">_xlfn.IFNA(INDEX(Tbl_GEKA[wedstrijd],MATCH(Tbl_Namiddag[[#This Row],[Datum]]&amp;"1",Tbl_GEKA[Datum_GEKA]&amp;Tbl_GEKA[Biljart],0)),"")</f>
        <v/>
      </c>
      <c r="D518" t="str" cm="1">
        <f t="array" ref="D518">_xlfn.IFNA(INDEX(Tbl_GEKA[wedstrijd],MATCH(Tbl_Namiddag[[#This Row],[Datum]]&amp;"2",Tbl_GEKA[Datum_GEKA]&amp;Tbl_GEKA[Biljart],0)),"")</f>
        <v/>
      </c>
      <c r="E518" t="str" cm="1">
        <f t="array" ref="E518">_xlfn.IFNA(INDEX(Tbl_GEKA[wedstrijd],MATCH(Tbl_Namiddag[[#This Row],[Datum]]&amp;"3",Tbl_GEKA[Datum_GEKA]&amp;Tbl_GEKA[Biljart],0)),"")</f>
        <v/>
      </c>
      <c r="F518" t="str" cm="1">
        <f t="array" ref="F518">_xlfn.IFNA(INDEX(Tbl_GEKA[wedstrijd],MATCH(Tbl_Namiddag[[#This Row],[Datum]]&amp;"4",Tbl_GEKA[Datum_GEKA]&amp;Tbl_GEKA[Biljart],0)),"")</f>
        <v/>
      </c>
      <c r="G518" t="str" cm="1">
        <f t="array" ref="G518">_xlfn.IFNA(INDEX(Tbl_GEKA[wedstrijd],MATCH(Tbl_Namiddag[[#This Row],[Datum]]&amp;"5",Tbl_GEKA[Datum_GEKA]&amp;Tbl_GEKA[Biljart],0)),"")</f>
        <v/>
      </c>
    </row>
    <row r="519" spans="1:7" x14ac:dyDescent="0.25">
      <c r="A519" s="1">
        <v>46620</v>
      </c>
      <c r="B519">
        <f>WEEKDAY(Tbl_Namiddag[[#This Row],[Datum]],11)</f>
        <v>6</v>
      </c>
      <c r="C519" t="str" cm="1">
        <f t="array" ref="C519">_xlfn.IFNA(INDEX(Tbl_GEKA[wedstrijd],MATCH(Tbl_Namiddag[[#This Row],[Datum]]&amp;"1",Tbl_GEKA[Datum_GEKA]&amp;Tbl_GEKA[Biljart],0)),"")</f>
        <v/>
      </c>
      <c r="D519" t="str" cm="1">
        <f t="array" ref="D519">_xlfn.IFNA(INDEX(Tbl_GEKA[wedstrijd],MATCH(Tbl_Namiddag[[#This Row],[Datum]]&amp;"2",Tbl_GEKA[Datum_GEKA]&amp;Tbl_GEKA[Biljart],0)),"")</f>
        <v/>
      </c>
      <c r="E519" t="str" cm="1">
        <f t="array" ref="E519">_xlfn.IFNA(INDEX(Tbl_GEKA[wedstrijd],MATCH(Tbl_Namiddag[[#This Row],[Datum]]&amp;"3",Tbl_GEKA[Datum_GEKA]&amp;Tbl_GEKA[Biljart],0)),"")</f>
        <v/>
      </c>
      <c r="F519" t="str" cm="1">
        <f t="array" ref="F519">_xlfn.IFNA(INDEX(Tbl_GEKA[wedstrijd],MATCH(Tbl_Namiddag[[#This Row],[Datum]]&amp;"4",Tbl_GEKA[Datum_GEKA]&amp;Tbl_GEKA[Biljart],0)),"")</f>
        <v/>
      </c>
      <c r="G519" t="str" cm="1">
        <f t="array" ref="G519">_xlfn.IFNA(INDEX(Tbl_GEKA[wedstrijd],MATCH(Tbl_Namiddag[[#This Row],[Datum]]&amp;"5",Tbl_GEKA[Datum_GEKA]&amp;Tbl_GEKA[Biljart],0)),"")</f>
        <v/>
      </c>
    </row>
    <row r="520" spans="1:7" x14ac:dyDescent="0.25">
      <c r="A520" s="1">
        <v>46621</v>
      </c>
      <c r="B520">
        <f>WEEKDAY(Tbl_Namiddag[[#This Row],[Datum]],11)</f>
        <v>7</v>
      </c>
      <c r="C520" t="str" cm="1">
        <f t="array" ref="C520">_xlfn.IFNA(INDEX(Tbl_GEKA[wedstrijd],MATCH(Tbl_Namiddag[[#This Row],[Datum]]&amp;"1",Tbl_GEKA[Datum_GEKA]&amp;Tbl_GEKA[Biljart],0)),"")</f>
        <v/>
      </c>
      <c r="D520" t="str" cm="1">
        <f t="array" ref="D520">_xlfn.IFNA(INDEX(Tbl_GEKA[wedstrijd],MATCH(Tbl_Namiddag[[#This Row],[Datum]]&amp;"2",Tbl_GEKA[Datum_GEKA]&amp;Tbl_GEKA[Biljart],0)),"")</f>
        <v/>
      </c>
      <c r="E520" t="str" cm="1">
        <f t="array" ref="E520">_xlfn.IFNA(INDEX(Tbl_GEKA[wedstrijd],MATCH(Tbl_Namiddag[[#This Row],[Datum]]&amp;"3",Tbl_GEKA[Datum_GEKA]&amp;Tbl_GEKA[Biljart],0)),"")</f>
        <v/>
      </c>
      <c r="F520" t="str" cm="1">
        <f t="array" ref="F520">_xlfn.IFNA(INDEX(Tbl_GEKA[wedstrijd],MATCH(Tbl_Namiddag[[#This Row],[Datum]]&amp;"4",Tbl_GEKA[Datum_GEKA]&amp;Tbl_GEKA[Biljart],0)),"")</f>
        <v/>
      </c>
      <c r="G520" t="str" cm="1">
        <f t="array" ref="G520">_xlfn.IFNA(INDEX(Tbl_GEKA[wedstrijd],MATCH(Tbl_Namiddag[[#This Row],[Datum]]&amp;"5",Tbl_GEKA[Datum_GEKA]&amp;Tbl_GEKA[Biljart],0)),"")</f>
        <v/>
      </c>
    </row>
    <row r="521" spans="1:7" x14ac:dyDescent="0.25">
      <c r="A521" s="1">
        <v>46622</v>
      </c>
      <c r="B521">
        <f>WEEKDAY(Tbl_Namiddag[[#This Row],[Datum]],11)</f>
        <v>1</v>
      </c>
      <c r="C521" t="str" cm="1">
        <f t="array" ref="C521">_xlfn.IFNA(INDEX(Tbl_GEKA[wedstrijd],MATCH(Tbl_Namiddag[[#This Row],[Datum]]&amp;"1",Tbl_GEKA[Datum_GEKA]&amp;Tbl_GEKA[Biljart],0)),"")</f>
        <v/>
      </c>
      <c r="D521" t="str" cm="1">
        <f t="array" ref="D521">_xlfn.IFNA(INDEX(Tbl_GEKA[wedstrijd],MATCH(Tbl_Namiddag[[#This Row],[Datum]]&amp;"2",Tbl_GEKA[Datum_GEKA]&amp;Tbl_GEKA[Biljart],0)),"")</f>
        <v/>
      </c>
      <c r="E521" t="str" cm="1">
        <f t="array" ref="E521">_xlfn.IFNA(INDEX(Tbl_GEKA[wedstrijd],MATCH(Tbl_Namiddag[[#This Row],[Datum]]&amp;"3",Tbl_GEKA[Datum_GEKA]&amp;Tbl_GEKA[Biljart],0)),"")</f>
        <v/>
      </c>
      <c r="F521" t="str" cm="1">
        <f t="array" ref="F521">_xlfn.IFNA(INDEX(Tbl_GEKA[wedstrijd],MATCH(Tbl_Namiddag[[#This Row],[Datum]]&amp;"4",Tbl_GEKA[Datum_GEKA]&amp;Tbl_GEKA[Biljart],0)),"")</f>
        <v/>
      </c>
      <c r="G521" t="str" cm="1">
        <f t="array" ref="G521">_xlfn.IFNA(INDEX(Tbl_GEKA[wedstrijd],MATCH(Tbl_Namiddag[[#This Row],[Datum]]&amp;"5",Tbl_GEKA[Datum_GEKA]&amp;Tbl_GEKA[Biljart],0)),"")</f>
        <v/>
      </c>
    </row>
    <row r="522" spans="1:7" x14ac:dyDescent="0.25">
      <c r="A522" s="1">
        <v>46623</v>
      </c>
      <c r="B522">
        <f>WEEKDAY(Tbl_Namiddag[[#This Row],[Datum]],11)</f>
        <v>2</v>
      </c>
      <c r="C522" t="str" cm="1">
        <f t="array" ref="C522">_xlfn.IFNA(INDEX(Tbl_GEKA[wedstrijd],MATCH(Tbl_Namiddag[[#This Row],[Datum]]&amp;"1",Tbl_GEKA[Datum_GEKA]&amp;Tbl_GEKA[Biljart],0)),"")</f>
        <v/>
      </c>
      <c r="D522" t="str" cm="1">
        <f t="array" ref="D522">_xlfn.IFNA(INDEX(Tbl_GEKA[wedstrijd],MATCH(Tbl_Namiddag[[#This Row],[Datum]]&amp;"2",Tbl_GEKA[Datum_GEKA]&amp;Tbl_GEKA[Biljart],0)),"")</f>
        <v/>
      </c>
      <c r="E522" t="str" cm="1">
        <f t="array" ref="E522">_xlfn.IFNA(INDEX(Tbl_GEKA[wedstrijd],MATCH(Tbl_Namiddag[[#This Row],[Datum]]&amp;"3",Tbl_GEKA[Datum_GEKA]&amp;Tbl_GEKA[Biljart],0)),"")</f>
        <v/>
      </c>
      <c r="F522" t="str" cm="1">
        <f t="array" ref="F522">_xlfn.IFNA(INDEX(Tbl_GEKA[wedstrijd],MATCH(Tbl_Namiddag[[#This Row],[Datum]]&amp;"4",Tbl_GEKA[Datum_GEKA]&amp;Tbl_GEKA[Biljart],0)),"")</f>
        <v/>
      </c>
      <c r="G522" t="str" cm="1">
        <f t="array" ref="G522">_xlfn.IFNA(INDEX(Tbl_GEKA[wedstrijd],MATCH(Tbl_Namiddag[[#This Row],[Datum]]&amp;"5",Tbl_GEKA[Datum_GEKA]&amp;Tbl_GEKA[Biljart],0)),"")</f>
        <v/>
      </c>
    </row>
    <row r="523" spans="1:7" x14ac:dyDescent="0.25">
      <c r="A523" s="1">
        <v>46624</v>
      </c>
      <c r="B523">
        <f>WEEKDAY(Tbl_Namiddag[[#This Row],[Datum]],11)</f>
        <v>3</v>
      </c>
      <c r="C523" t="str" cm="1">
        <f t="array" ref="C523">_xlfn.IFNA(INDEX(Tbl_GEKA[wedstrijd],MATCH(Tbl_Namiddag[[#This Row],[Datum]]&amp;"1",Tbl_GEKA[Datum_GEKA]&amp;Tbl_GEKA[Biljart],0)),"")</f>
        <v/>
      </c>
      <c r="D523" t="str" cm="1">
        <f t="array" ref="D523">_xlfn.IFNA(INDEX(Tbl_GEKA[wedstrijd],MATCH(Tbl_Namiddag[[#This Row],[Datum]]&amp;"2",Tbl_GEKA[Datum_GEKA]&amp;Tbl_GEKA[Biljart],0)),"")</f>
        <v/>
      </c>
      <c r="E523" t="str" cm="1">
        <f t="array" ref="E523">_xlfn.IFNA(INDEX(Tbl_GEKA[wedstrijd],MATCH(Tbl_Namiddag[[#This Row],[Datum]]&amp;"3",Tbl_GEKA[Datum_GEKA]&amp;Tbl_GEKA[Biljart],0)),"")</f>
        <v/>
      </c>
      <c r="F523" t="str" cm="1">
        <f t="array" ref="F523">_xlfn.IFNA(INDEX(Tbl_GEKA[wedstrijd],MATCH(Tbl_Namiddag[[#This Row],[Datum]]&amp;"4",Tbl_GEKA[Datum_GEKA]&amp;Tbl_GEKA[Biljart],0)),"")</f>
        <v/>
      </c>
      <c r="G523" t="str" cm="1">
        <f t="array" ref="G523">_xlfn.IFNA(INDEX(Tbl_GEKA[wedstrijd],MATCH(Tbl_Namiddag[[#This Row],[Datum]]&amp;"5",Tbl_GEKA[Datum_GEKA]&amp;Tbl_GEKA[Biljart],0)),"")</f>
        <v/>
      </c>
    </row>
    <row r="524" spans="1:7" x14ac:dyDescent="0.25">
      <c r="A524" s="1">
        <v>46625</v>
      </c>
      <c r="B524">
        <f>WEEKDAY(Tbl_Namiddag[[#This Row],[Datum]],11)</f>
        <v>4</v>
      </c>
      <c r="C524" t="str" cm="1">
        <f t="array" ref="C524">_xlfn.IFNA(INDEX(Tbl_GEKA[wedstrijd],MATCH(Tbl_Namiddag[[#This Row],[Datum]]&amp;"1",Tbl_GEKA[Datum_GEKA]&amp;Tbl_GEKA[Biljart],0)),"")</f>
        <v xml:space="preserve">G E K A  - - -&gt; </v>
      </c>
      <c r="D524" t="str" cm="1">
        <f t="array" ref="D524">_xlfn.IFNA(INDEX(Tbl_GEKA[wedstrijd],MATCH(Tbl_Namiddag[[#This Row],[Datum]]&amp;"2",Tbl_GEKA[Datum_GEKA]&amp;Tbl_GEKA[Biljart],0)),"")</f>
        <v xml:space="preserve">G E K A  - - -&gt; </v>
      </c>
      <c r="E524" t="str" cm="1">
        <f t="array" ref="E524">_xlfn.IFNA(INDEX(Tbl_GEKA[wedstrijd],MATCH(Tbl_Namiddag[[#This Row],[Datum]]&amp;"3",Tbl_GEKA[Datum_GEKA]&amp;Tbl_GEKA[Biljart],0)),"")</f>
        <v xml:space="preserve">G E K A  - - -&gt; </v>
      </c>
      <c r="F524" t="str" cm="1">
        <f t="array" ref="F524">_xlfn.IFNA(INDEX(Tbl_GEKA[wedstrijd],MATCH(Tbl_Namiddag[[#This Row],[Datum]]&amp;"4",Tbl_GEKA[Datum_GEKA]&amp;Tbl_GEKA[Biljart],0)),"")</f>
        <v xml:space="preserve">G E K A  - - -&gt; </v>
      </c>
      <c r="G524" t="str" cm="1">
        <f t="array" ref="G524">_xlfn.IFNA(INDEX(Tbl_GEKA[wedstrijd],MATCH(Tbl_Namiddag[[#This Row],[Datum]]&amp;"5",Tbl_GEKA[Datum_GEKA]&amp;Tbl_GEKA[Biljart],0)),"")</f>
        <v xml:space="preserve">G E K A  - - -&gt; </v>
      </c>
    </row>
    <row r="525" spans="1:7" x14ac:dyDescent="0.25">
      <c r="A525" s="1">
        <v>46626</v>
      </c>
      <c r="B525">
        <f>WEEKDAY(Tbl_Namiddag[[#This Row],[Datum]],11)</f>
        <v>5</v>
      </c>
      <c r="C525" t="str" cm="1">
        <f t="array" ref="C525">_xlfn.IFNA(INDEX(Tbl_GEKA[wedstrijd],MATCH(Tbl_Namiddag[[#This Row],[Datum]]&amp;"1",Tbl_GEKA[Datum_GEKA]&amp;Tbl_GEKA[Biljart],0)),"")</f>
        <v/>
      </c>
      <c r="D525" t="str" cm="1">
        <f t="array" ref="D525">_xlfn.IFNA(INDEX(Tbl_GEKA[wedstrijd],MATCH(Tbl_Namiddag[[#This Row],[Datum]]&amp;"2",Tbl_GEKA[Datum_GEKA]&amp;Tbl_GEKA[Biljart],0)),"")</f>
        <v/>
      </c>
      <c r="E525" t="str" cm="1">
        <f t="array" ref="E525">_xlfn.IFNA(INDEX(Tbl_GEKA[wedstrijd],MATCH(Tbl_Namiddag[[#This Row],[Datum]]&amp;"3",Tbl_GEKA[Datum_GEKA]&amp;Tbl_GEKA[Biljart],0)),"")</f>
        <v/>
      </c>
      <c r="F525" t="str" cm="1">
        <f t="array" ref="F525">_xlfn.IFNA(INDEX(Tbl_GEKA[wedstrijd],MATCH(Tbl_Namiddag[[#This Row],[Datum]]&amp;"4",Tbl_GEKA[Datum_GEKA]&amp;Tbl_GEKA[Biljart],0)),"")</f>
        <v/>
      </c>
      <c r="G525" t="str" cm="1">
        <f t="array" ref="G525">_xlfn.IFNA(INDEX(Tbl_GEKA[wedstrijd],MATCH(Tbl_Namiddag[[#This Row],[Datum]]&amp;"5",Tbl_GEKA[Datum_GEKA]&amp;Tbl_GEKA[Biljart],0)),"")</f>
        <v/>
      </c>
    </row>
    <row r="526" spans="1:7" x14ac:dyDescent="0.25">
      <c r="A526" s="1">
        <v>46627</v>
      </c>
      <c r="B526">
        <f>WEEKDAY(Tbl_Namiddag[[#This Row],[Datum]],11)</f>
        <v>6</v>
      </c>
      <c r="C526" t="str" cm="1">
        <f t="array" ref="C526">_xlfn.IFNA(INDEX(Tbl_GEKA[wedstrijd],MATCH(Tbl_Namiddag[[#This Row],[Datum]]&amp;"1",Tbl_GEKA[Datum_GEKA]&amp;Tbl_GEKA[Biljart],0)),"")</f>
        <v/>
      </c>
      <c r="D526" t="str" cm="1">
        <f t="array" ref="D526">_xlfn.IFNA(INDEX(Tbl_GEKA[wedstrijd],MATCH(Tbl_Namiddag[[#This Row],[Datum]]&amp;"2",Tbl_GEKA[Datum_GEKA]&amp;Tbl_GEKA[Biljart],0)),"")</f>
        <v/>
      </c>
      <c r="E526" t="str" cm="1">
        <f t="array" ref="E526">_xlfn.IFNA(INDEX(Tbl_GEKA[wedstrijd],MATCH(Tbl_Namiddag[[#This Row],[Datum]]&amp;"3",Tbl_GEKA[Datum_GEKA]&amp;Tbl_GEKA[Biljart],0)),"")</f>
        <v/>
      </c>
      <c r="F526" t="str" cm="1">
        <f t="array" ref="F526">_xlfn.IFNA(INDEX(Tbl_GEKA[wedstrijd],MATCH(Tbl_Namiddag[[#This Row],[Datum]]&amp;"4",Tbl_GEKA[Datum_GEKA]&amp;Tbl_GEKA[Biljart],0)),"")</f>
        <v/>
      </c>
      <c r="G526" t="str" cm="1">
        <f t="array" ref="G526">_xlfn.IFNA(INDEX(Tbl_GEKA[wedstrijd],MATCH(Tbl_Namiddag[[#This Row],[Datum]]&amp;"5",Tbl_GEKA[Datum_GEKA]&amp;Tbl_GEKA[Biljart],0)),"")</f>
        <v/>
      </c>
    </row>
    <row r="527" spans="1:7" x14ac:dyDescent="0.25">
      <c r="A527" s="1">
        <v>46628</v>
      </c>
      <c r="B527">
        <f>WEEKDAY(Tbl_Namiddag[[#This Row],[Datum]],11)</f>
        <v>7</v>
      </c>
      <c r="C527" t="str" cm="1">
        <f t="array" ref="C527">_xlfn.IFNA(INDEX(Tbl_GEKA[wedstrijd],MATCH(Tbl_Namiddag[[#This Row],[Datum]]&amp;"1",Tbl_GEKA[Datum_GEKA]&amp;Tbl_GEKA[Biljart],0)),"")</f>
        <v/>
      </c>
      <c r="D527" t="str" cm="1">
        <f t="array" ref="D527">_xlfn.IFNA(INDEX(Tbl_GEKA[wedstrijd],MATCH(Tbl_Namiddag[[#This Row],[Datum]]&amp;"2",Tbl_GEKA[Datum_GEKA]&amp;Tbl_GEKA[Biljart],0)),"")</f>
        <v/>
      </c>
      <c r="E527" t="str" cm="1">
        <f t="array" ref="E527">_xlfn.IFNA(INDEX(Tbl_GEKA[wedstrijd],MATCH(Tbl_Namiddag[[#This Row],[Datum]]&amp;"3",Tbl_GEKA[Datum_GEKA]&amp;Tbl_GEKA[Biljart],0)),"")</f>
        <v/>
      </c>
      <c r="F527" t="str" cm="1">
        <f t="array" ref="F527">_xlfn.IFNA(INDEX(Tbl_GEKA[wedstrijd],MATCH(Tbl_Namiddag[[#This Row],[Datum]]&amp;"4",Tbl_GEKA[Datum_GEKA]&amp;Tbl_GEKA[Biljart],0)),"")</f>
        <v/>
      </c>
      <c r="G527" t="str" cm="1">
        <f t="array" ref="G527">_xlfn.IFNA(INDEX(Tbl_GEKA[wedstrijd],MATCH(Tbl_Namiddag[[#This Row],[Datum]]&amp;"5",Tbl_GEKA[Datum_GEKA]&amp;Tbl_GEKA[Biljart],0)),"")</f>
        <v/>
      </c>
    </row>
    <row r="528" spans="1:7" x14ac:dyDescent="0.25">
      <c r="A528" s="1">
        <v>46629</v>
      </c>
      <c r="B528">
        <f>WEEKDAY(Tbl_Namiddag[[#This Row],[Datum]],11)</f>
        <v>1</v>
      </c>
      <c r="C528" t="str" cm="1">
        <f t="array" ref="C528">_xlfn.IFNA(INDEX(Tbl_GEKA[wedstrijd],MATCH(Tbl_Namiddag[[#This Row],[Datum]]&amp;"1",Tbl_GEKA[Datum_GEKA]&amp;Tbl_GEKA[Biljart],0)),"")</f>
        <v/>
      </c>
      <c r="D528" t="str" cm="1">
        <f t="array" ref="D528">_xlfn.IFNA(INDEX(Tbl_GEKA[wedstrijd],MATCH(Tbl_Namiddag[[#This Row],[Datum]]&amp;"2",Tbl_GEKA[Datum_GEKA]&amp;Tbl_GEKA[Biljart],0)),"")</f>
        <v/>
      </c>
      <c r="E528" t="str" cm="1">
        <f t="array" ref="E528">_xlfn.IFNA(INDEX(Tbl_GEKA[wedstrijd],MATCH(Tbl_Namiddag[[#This Row],[Datum]]&amp;"3",Tbl_GEKA[Datum_GEKA]&amp;Tbl_GEKA[Biljart],0)),"")</f>
        <v/>
      </c>
      <c r="F528" t="str" cm="1">
        <f t="array" ref="F528">_xlfn.IFNA(INDEX(Tbl_GEKA[wedstrijd],MATCH(Tbl_Namiddag[[#This Row],[Datum]]&amp;"4",Tbl_GEKA[Datum_GEKA]&amp;Tbl_GEKA[Biljart],0)),"")</f>
        <v/>
      </c>
      <c r="G528" t="str" cm="1">
        <f t="array" ref="G528">_xlfn.IFNA(INDEX(Tbl_GEKA[wedstrijd],MATCH(Tbl_Namiddag[[#This Row],[Datum]]&amp;"5",Tbl_GEKA[Datum_GEKA]&amp;Tbl_GEKA[Biljart],0)),"")</f>
        <v/>
      </c>
    </row>
    <row r="529" spans="1:7" x14ac:dyDescent="0.25">
      <c r="A529" s="1">
        <v>46630</v>
      </c>
      <c r="B529">
        <f>WEEKDAY(Tbl_Namiddag[[#This Row],[Datum]],11)</f>
        <v>2</v>
      </c>
      <c r="C529" t="str" cm="1">
        <f t="array" ref="C529">_xlfn.IFNA(INDEX(Tbl_GEKA[wedstrijd],MATCH(Tbl_Namiddag[[#This Row],[Datum]]&amp;"1",Tbl_GEKA[Datum_GEKA]&amp;Tbl_GEKA[Biljart],0)),"")</f>
        <v/>
      </c>
      <c r="D529" t="str" cm="1">
        <f t="array" ref="D529">_xlfn.IFNA(INDEX(Tbl_GEKA[wedstrijd],MATCH(Tbl_Namiddag[[#This Row],[Datum]]&amp;"2",Tbl_GEKA[Datum_GEKA]&amp;Tbl_GEKA[Biljart],0)),"")</f>
        <v/>
      </c>
      <c r="E529" t="str" cm="1">
        <f t="array" ref="E529">_xlfn.IFNA(INDEX(Tbl_GEKA[wedstrijd],MATCH(Tbl_Namiddag[[#This Row],[Datum]]&amp;"3",Tbl_GEKA[Datum_GEKA]&amp;Tbl_GEKA[Biljart],0)),"")</f>
        <v/>
      </c>
      <c r="F529" t="str" cm="1">
        <f t="array" ref="F529">_xlfn.IFNA(INDEX(Tbl_GEKA[wedstrijd],MATCH(Tbl_Namiddag[[#This Row],[Datum]]&amp;"4",Tbl_GEKA[Datum_GEKA]&amp;Tbl_GEKA[Biljart],0)),"")</f>
        <v/>
      </c>
      <c r="G529" t="str" cm="1">
        <f t="array" ref="G529">_xlfn.IFNA(INDEX(Tbl_GEKA[wedstrijd],MATCH(Tbl_Namiddag[[#This Row],[Datum]]&amp;"5",Tbl_GEKA[Datum_GEKA]&amp;Tbl_GEKA[Biljart],0)),"")</f>
        <v/>
      </c>
    </row>
    <row r="530" spans="1:7" x14ac:dyDescent="0.25">
      <c r="A530" s="1">
        <v>46631</v>
      </c>
      <c r="B530">
        <f>WEEKDAY(Tbl_Namiddag[[#This Row],[Datum]],11)</f>
        <v>3</v>
      </c>
      <c r="C530" t="str" cm="1">
        <f t="array" ref="C530">_xlfn.IFNA(INDEX(Tbl_GEKA[wedstrijd],MATCH(Tbl_Namiddag[[#This Row],[Datum]]&amp;"1",Tbl_GEKA[Datum_GEKA]&amp;Tbl_GEKA[Biljart],0)),"")</f>
        <v/>
      </c>
      <c r="D530" t="str" cm="1">
        <f t="array" ref="D530">_xlfn.IFNA(INDEX(Tbl_GEKA[wedstrijd],MATCH(Tbl_Namiddag[[#This Row],[Datum]]&amp;"2",Tbl_GEKA[Datum_GEKA]&amp;Tbl_GEKA[Biljart],0)),"")</f>
        <v/>
      </c>
      <c r="E530" t="str" cm="1">
        <f t="array" ref="E530">_xlfn.IFNA(INDEX(Tbl_GEKA[wedstrijd],MATCH(Tbl_Namiddag[[#This Row],[Datum]]&amp;"3",Tbl_GEKA[Datum_GEKA]&amp;Tbl_GEKA[Biljart],0)),"")</f>
        <v/>
      </c>
      <c r="F530" t="str" cm="1">
        <f t="array" ref="F530">_xlfn.IFNA(INDEX(Tbl_GEKA[wedstrijd],MATCH(Tbl_Namiddag[[#This Row],[Datum]]&amp;"4",Tbl_GEKA[Datum_GEKA]&amp;Tbl_GEKA[Biljart],0)),"")</f>
        <v/>
      </c>
      <c r="G530" t="str" cm="1">
        <f t="array" ref="G530">_xlfn.IFNA(INDEX(Tbl_GEKA[wedstrijd],MATCH(Tbl_Namiddag[[#This Row],[Datum]]&amp;"5",Tbl_GEKA[Datum_GEKA]&amp;Tbl_GEKA[Biljart],0)),"")</f>
        <v/>
      </c>
    </row>
    <row r="531" spans="1:7" x14ac:dyDescent="0.25">
      <c r="A531" s="1">
        <v>46632</v>
      </c>
      <c r="B531">
        <f>WEEKDAY(Tbl_Namiddag[[#This Row],[Datum]],11)</f>
        <v>4</v>
      </c>
      <c r="C531" t="str" cm="1">
        <f t="array" ref="C531">_xlfn.IFNA(INDEX(Tbl_GEKA[wedstrijd],MATCH(Tbl_Namiddag[[#This Row],[Datum]]&amp;"1",Tbl_GEKA[Datum_GEKA]&amp;Tbl_GEKA[Biljart],0)),"")</f>
        <v xml:space="preserve">G E K A  - - -&gt; </v>
      </c>
      <c r="D531" t="str" cm="1">
        <f t="array" ref="D531">_xlfn.IFNA(INDEX(Tbl_GEKA[wedstrijd],MATCH(Tbl_Namiddag[[#This Row],[Datum]]&amp;"2",Tbl_GEKA[Datum_GEKA]&amp;Tbl_GEKA[Biljart],0)),"")</f>
        <v xml:space="preserve">G E K A  - - -&gt; </v>
      </c>
      <c r="E531" t="str" cm="1">
        <f t="array" ref="E531">_xlfn.IFNA(INDEX(Tbl_GEKA[wedstrijd],MATCH(Tbl_Namiddag[[#This Row],[Datum]]&amp;"3",Tbl_GEKA[Datum_GEKA]&amp;Tbl_GEKA[Biljart],0)),"")</f>
        <v xml:space="preserve">G E K A  - - -&gt; </v>
      </c>
      <c r="F531" t="str" cm="1">
        <f t="array" ref="F531">_xlfn.IFNA(INDEX(Tbl_GEKA[wedstrijd],MATCH(Tbl_Namiddag[[#This Row],[Datum]]&amp;"4",Tbl_GEKA[Datum_GEKA]&amp;Tbl_GEKA[Biljart],0)),"")</f>
        <v xml:space="preserve">G E K A  - - -&gt; </v>
      </c>
      <c r="G531" t="str" cm="1">
        <f t="array" ref="G531">_xlfn.IFNA(INDEX(Tbl_GEKA[wedstrijd],MATCH(Tbl_Namiddag[[#This Row],[Datum]]&amp;"5",Tbl_GEKA[Datum_GEKA]&amp;Tbl_GEKA[Biljart],0)),"")</f>
        <v xml:space="preserve">G E K A  - - -&gt; </v>
      </c>
    </row>
    <row r="532" spans="1:7" x14ac:dyDescent="0.25">
      <c r="A532" s="1">
        <v>46633</v>
      </c>
      <c r="B532">
        <f>WEEKDAY(Tbl_Namiddag[[#This Row],[Datum]],11)</f>
        <v>5</v>
      </c>
      <c r="C532" t="str" cm="1">
        <f t="array" ref="C532">_xlfn.IFNA(INDEX(Tbl_GEKA[wedstrijd],MATCH(Tbl_Namiddag[[#This Row],[Datum]]&amp;"1",Tbl_GEKA[Datum_GEKA]&amp;Tbl_GEKA[Biljart],0)),"")</f>
        <v/>
      </c>
      <c r="D532" t="str" cm="1">
        <f t="array" ref="D532">_xlfn.IFNA(INDEX(Tbl_GEKA[wedstrijd],MATCH(Tbl_Namiddag[[#This Row],[Datum]]&amp;"2",Tbl_GEKA[Datum_GEKA]&amp;Tbl_GEKA[Biljart],0)),"")</f>
        <v/>
      </c>
      <c r="E532" t="str" cm="1">
        <f t="array" ref="E532">_xlfn.IFNA(INDEX(Tbl_GEKA[wedstrijd],MATCH(Tbl_Namiddag[[#This Row],[Datum]]&amp;"3",Tbl_GEKA[Datum_GEKA]&amp;Tbl_GEKA[Biljart],0)),"")</f>
        <v/>
      </c>
      <c r="F532" t="str" cm="1">
        <f t="array" ref="F532">_xlfn.IFNA(INDEX(Tbl_GEKA[wedstrijd],MATCH(Tbl_Namiddag[[#This Row],[Datum]]&amp;"4",Tbl_GEKA[Datum_GEKA]&amp;Tbl_GEKA[Biljart],0)),"")</f>
        <v/>
      </c>
      <c r="G532" t="str" cm="1">
        <f t="array" ref="G532">_xlfn.IFNA(INDEX(Tbl_GEKA[wedstrijd],MATCH(Tbl_Namiddag[[#This Row],[Datum]]&amp;"5",Tbl_GEKA[Datum_GEKA]&amp;Tbl_GEKA[Biljart],0)),"")</f>
        <v/>
      </c>
    </row>
    <row r="533" spans="1:7" x14ac:dyDescent="0.25">
      <c r="A533" s="1">
        <v>46634</v>
      </c>
      <c r="B533">
        <f>WEEKDAY(Tbl_Namiddag[[#This Row],[Datum]],11)</f>
        <v>6</v>
      </c>
      <c r="C533" t="str" cm="1">
        <f t="array" ref="C533">_xlfn.IFNA(INDEX(Tbl_GEKA[wedstrijd],MATCH(Tbl_Namiddag[[#This Row],[Datum]]&amp;"1",Tbl_GEKA[Datum_GEKA]&amp;Tbl_GEKA[Biljart],0)),"")</f>
        <v/>
      </c>
      <c r="D533" t="str" cm="1">
        <f t="array" ref="D533">_xlfn.IFNA(INDEX(Tbl_GEKA[wedstrijd],MATCH(Tbl_Namiddag[[#This Row],[Datum]]&amp;"2",Tbl_GEKA[Datum_GEKA]&amp;Tbl_GEKA[Biljart],0)),"")</f>
        <v/>
      </c>
      <c r="E533" t="str" cm="1">
        <f t="array" ref="E533">_xlfn.IFNA(INDEX(Tbl_GEKA[wedstrijd],MATCH(Tbl_Namiddag[[#This Row],[Datum]]&amp;"3",Tbl_GEKA[Datum_GEKA]&amp;Tbl_GEKA[Biljart],0)),"")</f>
        <v/>
      </c>
      <c r="F533" t="str" cm="1">
        <f t="array" ref="F533">_xlfn.IFNA(INDEX(Tbl_GEKA[wedstrijd],MATCH(Tbl_Namiddag[[#This Row],[Datum]]&amp;"4",Tbl_GEKA[Datum_GEKA]&amp;Tbl_GEKA[Biljart],0)),"")</f>
        <v/>
      </c>
      <c r="G533" t="str" cm="1">
        <f t="array" ref="G533">_xlfn.IFNA(INDEX(Tbl_GEKA[wedstrijd],MATCH(Tbl_Namiddag[[#This Row],[Datum]]&amp;"5",Tbl_GEKA[Datum_GEKA]&amp;Tbl_GEKA[Biljart],0)),"")</f>
        <v/>
      </c>
    </row>
    <row r="534" spans="1:7" x14ac:dyDescent="0.25">
      <c r="A534" s="1">
        <v>46635</v>
      </c>
      <c r="B534">
        <f>WEEKDAY(Tbl_Namiddag[[#This Row],[Datum]],11)</f>
        <v>7</v>
      </c>
      <c r="C534" t="str" cm="1">
        <f t="array" ref="C534">_xlfn.IFNA(INDEX(Tbl_GEKA[wedstrijd],MATCH(Tbl_Namiddag[[#This Row],[Datum]]&amp;"1",Tbl_GEKA[Datum_GEKA]&amp;Tbl_GEKA[Biljart],0)),"")</f>
        <v/>
      </c>
      <c r="D534" t="str" cm="1">
        <f t="array" ref="D534">_xlfn.IFNA(INDEX(Tbl_GEKA[wedstrijd],MATCH(Tbl_Namiddag[[#This Row],[Datum]]&amp;"2",Tbl_GEKA[Datum_GEKA]&amp;Tbl_GEKA[Biljart],0)),"")</f>
        <v/>
      </c>
      <c r="E534" t="str" cm="1">
        <f t="array" ref="E534">_xlfn.IFNA(INDEX(Tbl_GEKA[wedstrijd],MATCH(Tbl_Namiddag[[#This Row],[Datum]]&amp;"3",Tbl_GEKA[Datum_GEKA]&amp;Tbl_GEKA[Biljart],0)),"")</f>
        <v/>
      </c>
      <c r="F534" t="str" cm="1">
        <f t="array" ref="F534">_xlfn.IFNA(INDEX(Tbl_GEKA[wedstrijd],MATCH(Tbl_Namiddag[[#This Row],[Datum]]&amp;"4",Tbl_GEKA[Datum_GEKA]&amp;Tbl_GEKA[Biljart],0)),"")</f>
        <v/>
      </c>
      <c r="G534" t="str" cm="1">
        <f t="array" ref="G534">_xlfn.IFNA(INDEX(Tbl_GEKA[wedstrijd],MATCH(Tbl_Namiddag[[#This Row],[Datum]]&amp;"5",Tbl_GEKA[Datum_GEKA]&amp;Tbl_GEKA[Biljart],0)),"")</f>
        <v/>
      </c>
    </row>
    <row r="535" spans="1:7" x14ac:dyDescent="0.25">
      <c r="A535" s="1">
        <v>46636</v>
      </c>
      <c r="B535">
        <f>WEEKDAY(Tbl_Namiddag[[#This Row],[Datum]],11)</f>
        <v>1</v>
      </c>
      <c r="C535" t="str" cm="1">
        <f t="array" ref="C535">_xlfn.IFNA(INDEX(Tbl_GEKA[wedstrijd],MATCH(Tbl_Namiddag[[#This Row],[Datum]]&amp;"1",Tbl_GEKA[Datum_GEKA]&amp;Tbl_GEKA[Biljart],0)),"")</f>
        <v/>
      </c>
      <c r="D535" t="str" cm="1">
        <f t="array" ref="D535">_xlfn.IFNA(INDEX(Tbl_GEKA[wedstrijd],MATCH(Tbl_Namiddag[[#This Row],[Datum]]&amp;"2",Tbl_GEKA[Datum_GEKA]&amp;Tbl_GEKA[Biljart],0)),"")</f>
        <v/>
      </c>
      <c r="E535" t="str" cm="1">
        <f t="array" ref="E535">_xlfn.IFNA(INDEX(Tbl_GEKA[wedstrijd],MATCH(Tbl_Namiddag[[#This Row],[Datum]]&amp;"3",Tbl_GEKA[Datum_GEKA]&amp;Tbl_GEKA[Biljart],0)),"")</f>
        <v/>
      </c>
      <c r="F535" t="str" cm="1">
        <f t="array" ref="F535">_xlfn.IFNA(INDEX(Tbl_GEKA[wedstrijd],MATCH(Tbl_Namiddag[[#This Row],[Datum]]&amp;"4",Tbl_GEKA[Datum_GEKA]&amp;Tbl_GEKA[Biljart],0)),"")</f>
        <v/>
      </c>
      <c r="G535" t="str" cm="1">
        <f t="array" ref="G535">_xlfn.IFNA(INDEX(Tbl_GEKA[wedstrijd],MATCH(Tbl_Namiddag[[#This Row],[Datum]]&amp;"5",Tbl_GEKA[Datum_GEKA]&amp;Tbl_GEKA[Biljart],0)),"")</f>
        <v/>
      </c>
    </row>
    <row r="536" spans="1:7" x14ac:dyDescent="0.25">
      <c r="A536" s="1">
        <v>46637</v>
      </c>
      <c r="B536">
        <f>WEEKDAY(Tbl_Namiddag[[#This Row],[Datum]],11)</f>
        <v>2</v>
      </c>
      <c r="C536" t="str" cm="1">
        <f t="array" ref="C536">_xlfn.IFNA(INDEX(Tbl_GEKA[wedstrijd],MATCH(Tbl_Namiddag[[#This Row],[Datum]]&amp;"1",Tbl_GEKA[Datum_GEKA]&amp;Tbl_GEKA[Biljart],0)),"")</f>
        <v/>
      </c>
      <c r="D536" t="str" cm="1">
        <f t="array" ref="D536">_xlfn.IFNA(INDEX(Tbl_GEKA[wedstrijd],MATCH(Tbl_Namiddag[[#This Row],[Datum]]&amp;"2",Tbl_GEKA[Datum_GEKA]&amp;Tbl_GEKA[Biljart],0)),"")</f>
        <v/>
      </c>
      <c r="E536" t="str" cm="1">
        <f t="array" ref="E536">_xlfn.IFNA(INDEX(Tbl_GEKA[wedstrijd],MATCH(Tbl_Namiddag[[#This Row],[Datum]]&amp;"3",Tbl_GEKA[Datum_GEKA]&amp;Tbl_GEKA[Biljart],0)),"")</f>
        <v/>
      </c>
      <c r="F536" t="str" cm="1">
        <f t="array" ref="F536">_xlfn.IFNA(INDEX(Tbl_GEKA[wedstrijd],MATCH(Tbl_Namiddag[[#This Row],[Datum]]&amp;"4",Tbl_GEKA[Datum_GEKA]&amp;Tbl_GEKA[Biljart],0)),"")</f>
        <v/>
      </c>
      <c r="G536" t="str" cm="1">
        <f t="array" ref="G536">_xlfn.IFNA(INDEX(Tbl_GEKA[wedstrijd],MATCH(Tbl_Namiddag[[#This Row],[Datum]]&amp;"5",Tbl_GEKA[Datum_GEKA]&amp;Tbl_GEKA[Biljart],0)),"")</f>
        <v/>
      </c>
    </row>
    <row r="537" spans="1:7" x14ac:dyDescent="0.25">
      <c r="A537" s="1">
        <v>46638</v>
      </c>
      <c r="B537">
        <f>WEEKDAY(Tbl_Namiddag[[#This Row],[Datum]],11)</f>
        <v>3</v>
      </c>
      <c r="C537" t="str" cm="1">
        <f t="array" ref="C537">_xlfn.IFNA(INDEX(Tbl_GEKA[wedstrijd],MATCH(Tbl_Namiddag[[#This Row],[Datum]]&amp;"1",Tbl_GEKA[Datum_GEKA]&amp;Tbl_GEKA[Biljart],0)),"")</f>
        <v/>
      </c>
      <c r="D537" t="str" cm="1">
        <f t="array" ref="D537">_xlfn.IFNA(INDEX(Tbl_GEKA[wedstrijd],MATCH(Tbl_Namiddag[[#This Row],[Datum]]&amp;"2",Tbl_GEKA[Datum_GEKA]&amp;Tbl_GEKA[Biljart],0)),"")</f>
        <v/>
      </c>
      <c r="E537" t="str" cm="1">
        <f t="array" ref="E537">_xlfn.IFNA(INDEX(Tbl_GEKA[wedstrijd],MATCH(Tbl_Namiddag[[#This Row],[Datum]]&amp;"3",Tbl_GEKA[Datum_GEKA]&amp;Tbl_GEKA[Biljart],0)),"")</f>
        <v/>
      </c>
      <c r="F537" t="str" cm="1">
        <f t="array" ref="F537">_xlfn.IFNA(INDEX(Tbl_GEKA[wedstrijd],MATCH(Tbl_Namiddag[[#This Row],[Datum]]&amp;"4",Tbl_GEKA[Datum_GEKA]&amp;Tbl_GEKA[Biljart],0)),"")</f>
        <v/>
      </c>
      <c r="G537" t="str" cm="1">
        <f t="array" ref="G537">_xlfn.IFNA(INDEX(Tbl_GEKA[wedstrijd],MATCH(Tbl_Namiddag[[#This Row],[Datum]]&amp;"5",Tbl_GEKA[Datum_GEKA]&amp;Tbl_GEKA[Biljart],0)),"")</f>
        <v/>
      </c>
    </row>
    <row r="538" spans="1:7" x14ac:dyDescent="0.25">
      <c r="A538" s="1">
        <v>46639</v>
      </c>
      <c r="B538">
        <f>WEEKDAY(Tbl_Namiddag[[#This Row],[Datum]],11)</f>
        <v>4</v>
      </c>
      <c r="C538" t="str" cm="1">
        <f t="array" ref="C538">_xlfn.IFNA(INDEX(Tbl_GEKA[wedstrijd],MATCH(Tbl_Namiddag[[#This Row],[Datum]]&amp;"1",Tbl_GEKA[Datum_GEKA]&amp;Tbl_GEKA[Biljart],0)),"")</f>
        <v xml:space="preserve">G E K A  - - -&gt; </v>
      </c>
      <c r="D538" t="str" cm="1">
        <f t="array" ref="D538">_xlfn.IFNA(INDEX(Tbl_GEKA[wedstrijd],MATCH(Tbl_Namiddag[[#This Row],[Datum]]&amp;"2",Tbl_GEKA[Datum_GEKA]&amp;Tbl_GEKA[Biljart],0)),"")</f>
        <v xml:space="preserve">G E K A  - - -&gt; </v>
      </c>
      <c r="E538" t="str" cm="1">
        <f t="array" ref="E538">_xlfn.IFNA(INDEX(Tbl_GEKA[wedstrijd],MATCH(Tbl_Namiddag[[#This Row],[Datum]]&amp;"3",Tbl_GEKA[Datum_GEKA]&amp;Tbl_GEKA[Biljart],0)),"")</f>
        <v xml:space="preserve">G E K A  - - -&gt; </v>
      </c>
      <c r="F538" t="str" cm="1">
        <f t="array" ref="F538">_xlfn.IFNA(INDEX(Tbl_GEKA[wedstrijd],MATCH(Tbl_Namiddag[[#This Row],[Datum]]&amp;"4",Tbl_GEKA[Datum_GEKA]&amp;Tbl_GEKA[Biljart],0)),"")</f>
        <v xml:space="preserve">G E K A  - - -&gt; </v>
      </c>
      <c r="G538" t="str" cm="1">
        <f t="array" ref="G538">_xlfn.IFNA(INDEX(Tbl_GEKA[wedstrijd],MATCH(Tbl_Namiddag[[#This Row],[Datum]]&amp;"5",Tbl_GEKA[Datum_GEKA]&amp;Tbl_GEKA[Biljart],0)),"")</f>
        <v xml:space="preserve">G E K A  - - -&gt; </v>
      </c>
    </row>
    <row r="539" spans="1:7" x14ac:dyDescent="0.25">
      <c r="A539" s="1">
        <v>46640</v>
      </c>
      <c r="B539">
        <f>WEEKDAY(Tbl_Namiddag[[#This Row],[Datum]],11)</f>
        <v>5</v>
      </c>
      <c r="C539" t="str" cm="1">
        <f t="array" ref="C539">_xlfn.IFNA(INDEX(Tbl_GEKA[wedstrijd],MATCH(Tbl_Namiddag[[#This Row],[Datum]]&amp;"1",Tbl_GEKA[Datum_GEKA]&amp;Tbl_GEKA[Biljart],0)),"")</f>
        <v/>
      </c>
      <c r="D539" t="str" cm="1">
        <f t="array" ref="D539">_xlfn.IFNA(INDEX(Tbl_GEKA[wedstrijd],MATCH(Tbl_Namiddag[[#This Row],[Datum]]&amp;"2",Tbl_GEKA[Datum_GEKA]&amp;Tbl_GEKA[Biljart],0)),"")</f>
        <v/>
      </c>
      <c r="E539" t="str" cm="1">
        <f t="array" ref="E539">_xlfn.IFNA(INDEX(Tbl_GEKA[wedstrijd],MATCH(Tbl_Namiddag[[#This Row],[Datum]]&amp;"3",Tbl_GEKA[Datum_GEKA]&amp;Tbl_GEKA[Biljart],0)),"")</f>
        <v/>
      </c>
      <c r="F539" t="str" cm="1">
        <f t="array" ref="F539">_xlfn.IFNA(INDEX(Tbl_GEKA[wedstrijd],MATCH(Tbl_Namiddag[[#This Row],[Datum]]&amp;"4",Tbl_GEKA[Datum_GEKA]&amp;Tbl_GEKA[Biljart],0)),"")</f>
        <v/>
      </c>
      <c r="G539" t="str" cm="1">
        <f t="array" ref="G539">_xlfn.IFNA(INDEX(Tbl_GEKA[wedstrijd],MATCH(Tbl_Namiddag[[#This Row],[Datum]]&amp;"5",Tbl_GEKA[Datum_GEKA]&amp;Tbl_GEKA[Biljart],0)),"")</f>
        <v/>
      </c>
    </row>
    <row r="540" spans="1:7" x14ac:dyDescent="0.25">
      <c r="A540" s="1">
        <v>46641</v>
      </c>
      <c r="B540">
        <f>WEEKDAY(Tbl_Namiddag[[#This Row],[Datum]],11)</f>
        <v>6</v>
      </c>
      <c r="C540" t="str" cm="1">
        <f t="array" ref="C540">_xlfn.IFNA(INDEX(Tbl_GEKA[wedstrijd],MATCH(Tbl_Namiddag[[#This Row],[Datum]]&amp;"1",Tbl_GEKA[Datum_GEKA]&amp;Tbl_GEKA[Biljart],0)),"")</f>
        <v/>
      </c>
      <c r="D540" t="str" cm="1">
        <f t="array" ref="D540">_xlfn.IFNA(INDEX(Tbl_GEKA[wedstrijd],MATCH(Tbl_Namiddag[[#This Row],[Datum]]&amp;"2",Tbl_GEKA[Datum_GEKA]&amp;Tbl_GEKA[Biljart],0)),"")</f>
        <v/>
      </c>
      <c r="E540" t="str" cm="1">
        <f t="array" ref="E540">_xlfn.IFNA(INDEX(Tbl_GEKA[wedstrijd],MATCH(Tbl_Namiddag[[#This Row],[Datum]]&amp;"3",Tbl_GEKA[Datum_GEKA]&amp;Tbl_GEKA[Biljart],0)),"")</f>
        <v/>
      </c>
      <c r="F540" t="str" cm="1">
        <f t="array" ref="F540">_xlfn.IFNA(INDEX(Tbl_GEKA[wedstrijd],MATCH(Tbl_Namiddag[[#This Row],[Datum]]&amp;"4",Tbl_GEKA[Datum_GEKA]&amp;Tbl_GEKA[Biljart],0)),"")</f>
        <v/>
      </c>
      <c r="G540" t="str" cm="1">
        <f t="array" ref="G540">_xlfn.IFNA(INDEX(Tbl_GEKA[wedstrijd],MATCH(Tbl_Namiddag[[#This Row],[Datum]]&amp;"5",Tbl_GEKA[Datum_GEKA]&amp;Tbl_GEKA[Biljart],0)),"")</f>
        <v/>
      </c>
    </row>
    <row r="541" spans="1:7" x14ac:dyDescent="0.25">
      <c r="A541" s="1">
        <v>46642</v>
      </c>
      <c r="B541">
        <f>WEEKDAY(Tbl_Namiddag[[#This Row],[Datum]],11)</f>
        <v>7</v>
      </c>
      <c r="C541" t="str" cm="1">
        <f t="array" ref="C541">_xlfn.IFNA(INDEX(Tbl_GEKA[wedstrijd],MATCH(Tbl_Namiddag[[#This Row],[Datum]]&amp;"1",Tbl_GEKA[Datum_GEKA]&amp;Tbl_GEKA[Biljart],0)),"")</f>
        <v/>
      </c>
      <c r="D541" t="str" cm="1">
        <f t="array" ref="D541">_xlfn.IFNA(INDEX(Tbl_GEKA[wedstrijd],MATCH(Tbl_Namiddag[[#This Row],[Datum]]&amp;"2",Tbl_GEKA[Datum_GEKA]&amp;Tbl_GEKA[Biljart],0)),"")</f>
        <v/>
      </c>
      <c r="E541" t="str" cm="1">
        <f t="array" ref="E541">_xlfn.IFNA(INDEX(Tbl_GEKA[wedstrijd],MATCH(Tbl_Namiddag[[#This Row],[Datum]]&amp;"3",Tbl_GEKA[Datum_GEKA]&amp;Tbl_GEKA[Biljart],0)),"")</f>
        <v/>
      </c>
      <c r="F541" t="str" cm="1">
        <f t="array" ref="F541">_xlfn.IFNA(INDEX(Tbl_GEKA[wedstrijd],MATCH(Tbl_Namiddag[[#This Row],[Datum]]&amp;"4",Tbl_GEKA[Datum_GEKA]&amp;Tbl_GEKA[Biljart],0)),"")</f>
        <v/>
      </c>
      <c r="G541" t="str" cm="1">
        <f t="array" ref="G541">_xlfn.IFNA(INDEX(Tbl_GEKA[wedstrijd],MATCH(Tbl_Namiddag[[#This Row],[Datum]]&amp;"5",Tbl_GEKA[Datum_GEKA]&amp;Tbl_GEKA[Biljart],0)),"")</f>
        <v/>
      </c>
    </row>
    <row r="542" spans="1:7" x14ac:dyDescent="0.25">
      <c r="A542" s="1">
        <v>46643</v>
      </c>
      <c r="B542">
        <f>WEEKDAY(Tbl_Namiddag[[#This Row],[Datum]],11)</f>
        <v>1</v>
      </c>
      <c r="C542" t="str" cm="1">
        <f t="array" ref="C542">_xlfn.IFNA(INDEX(Tbl_GEKA[wedstrijd],MATCH(Tbl_Namiddag[[#This Row],[Datum]]&amp;"1",Tbl_GEKA[Datum_GEKA]&amp;Tbl_GEKA[Biljart],0)),"")</f>
        <v/>
      </c>
      <c r="D542" t="str" cm="1">
        <f t="array" ref="D542">_xlfn.IFNA(INDEX(Tbl_GEKA[wedstrijd],MATCH(Tbl_Namiddag[[#This Row],[Datum]]&amp;"2",Tbl_GEKA[Datum_GEKA]&amp;Tbl_GEKA[Biljart],0)),"")</f>
        <v/>
      </c>
      <c r="E542" t="str" cm="1">
        <f t="array" ref="E542">_xlfn.IFNA(INDEX(Tbl_GEKA[wedstrijd],MATCH(Tbl_Namiddag[[#This Row],[Datum]]&amp;"3",Tbl_GEKA[Datum_GEKA]&amp;Tbl_GEKA[Biljart],0)),"")</f>
        <v/>
      </c>
      <c r="F542" t="str" cm="1">
        <f t="array" ref="F542">_xlfn.IFNA(INDEX(Tbl_GEKA[wedstrijd],MATCH(Tbl_Namiddag[[#This Row],[Datum]]&amp;"4",Tbl_GEKA[Datum_GEKA]&amp;Tbl_GEKA[Biljart],0)),"")</f>
        <v/>
      </c>
      <c r="G542" t="str" cm="1">
        <f t="array" ref="G542">_xlfn.IFNA(INDEX(Tbl_GEKA[wedstrijd],MATCH(Tbl_Namiddag[[#This Row],[Datum]]&amp;"5",Tbl_GEKA[Datum_GEKA]&amp;Tbl_GEKA[Biljart],0)),"")</f>
        <v/>
      </c>
    </row>
    <row r="543" spans="1:7" x14ac:dyDescent="0.25">
      <c r="A543" s="1">
        <v>46644</v>
      </c>
      <c r="B543">
        <f>WEEKDAY(Tbl_Namiddag[[#This Row],[Datum]],11)</f>
        <v>2</v>
      </c>
      <c r="C543" t="str" cm="1">
        <f t="array" ref="C543">_xlfn.IFNA(INDEX(Tbl_GEKA[wedstrijd],MATCH(Tbl_Namiddag[[#This Row],[Datum]]&amp;"1",Tbl_GEKA[Datum_GEKA]&amp;Tbl_GEKA[Biljart],0)),"")</f>
        <v/>
      </c>
      <c r="D543" t="str" cm="1">
        <f t="array" ref="D543">_xlfn.IFNA(INDEX(Tbl_GEKA[wedstrijd],MATCH(Tbl_Namiddag[[#This Row],[Datum]]&amp;"2",Tbl_GEKA[Datum_GEKA]&amp;Tbl_GEKA[Biljart],0)),"")</f>
        <v/>
      </c>
      <c r="E543" t="str" cm="1">
        <f t="array" ref="E543">_xlfn.IFNA(INDEX(Tbl_GEKA[wedstrijd],MATCH(Tbl_Namiddag[[#This Row],[Datum]]&amp;"3",Tbl_GEKA[Datum_GEKA]&amp;Tbl_GEKA[Biljart],0)),"")</f>
        <v/>
      </c>
      <c r="F543" t="str" cm="1">
        <f t="array" ref="F543">_xlfn.IFNA(INDEX(Tbl_GEKA[wedstrijd],MATCH(Tbl_Namiddag[[#This Row],[Datum]]&amp;"4",Tbl_GEKA[Datum_GEKA]&amp;Tbl_GEKA[Biljart],0)),"")</f>
        <v/>
      </c>
      <c r="G543" t="str" cm="1">
        <f t="array" ref="G543">_xlfn.IFNA(INDEX(Tbl_GEKA[wedstrijd],MATCH(Tbl_Namiddag[[#This Row],[Datum]]&amp;"5",Tbl_GEKA[Datum_GEKA]&amp;Tbl_GEKA[Biljart],0)),"")</f>
        <v/>
      </c>
    </row>
    <row r="544" spans="1:7" x14ac:dyDescent="0.25">
      <c r="A544" s="1">
        <v>46645</v>
      </c>
      <c r="B544">
        <f>WEEKDAY(Tbl_Namiddag[[#This Row],[Datum]],11)</f>
        <v>3</v>
      </c>
      <c r="C544" t="str" cm="1">
        <f t="array" ref="C544">_xlfn.IFNA(INDEX(Tbl_GEKA[wedstrijd],MATCH(Tbl_Namiddag[[#This Row],[Datum]]&amp;"1",Tbl_GEKA[Datum_GEKA]&amp;Tbl_GEKA[Biljart],0)),"")</f>
        <v/>
      </c>
      <c r="D544" t="str" cm="1">
        <f t="array" ref="D544">_xlfn.IFNA(INDEX(Tbl_GEKA[wedstrijd],MATCH(Tbl_Namiddag[[#This Row],[Datum]]&amp;"2",Tbl_GEKA[Datum_GEKA]&amp;Tbl_GEKA[Biljart],0)),"")</f>
        <v/>
      </c>
      <c r="E544" t="str" cm="1">
        <f t="array" ref="E544">_xlfn.IFNA(INDEX(Tbl_GEKA[wedstrijd],MATCH(Tbl_Namiddag[[#This Row],[Datum]]&amp;"3",Tbl_GEKA[Datum_GEKA]&amp;Tbl_GEKA[Biljart],0)),"")</f>
        <v/>
      </c>
      <c r="F544" t="str" cm="1">
        <f t="array" ref="F544">_xlfn.IFNA(INDEX(Tbl_GEKA[wedstrijd],MATCH(Tbl_Namiddag[[#This Row],[Datum]]&amp;"4",Tbl_GEKA[Datum_GEKA]&amp;Tbl_GEKA[Biljart],0)),"")</f>
        <v/>
      </c>
      <c r="G544" t="str" cm="1">
        <f t="array" ref="G544">_xlfn.IFNA(INDEX(Tbl_GEKA[wedstrijd],MATCH(Tbl_Namiddag[[#This Row],[Datum]]&amp;"5",Tbl_GEKA[Datum_GEKA]&amp;Tbl_GEKA[Biljart],0)),"")</f>
        <v/>
      </c>
    </row>
    <row r="545" spans="1:7" x14ac:dyDescent="0.25">
      <c r="A545" s="1">
        <v>46646</v>
      </c>
      <c r="B545">
        <f>WEEKDAY(Tbl_Namiddag[[#This Row],[Datum]],11)</f>
        <v>4</v>
      </c>
      <c r="C545" t="str" cm="1">
        <f t="array" ref="C545">_xlfn.IFNA(INDEX(Tbl_GEKA[wedstrijd],MATCH(Tbl_Namiddag[[#This Row],[Datum]]&amp;"1",Tbl_GEKA[Datum_GEKA]&amp;Tbl_GEKA[Biljart],0)),"")</f>
        <v xml:space="preserve">G E K A  - - -&gt; </v>
      </c>
      <c r="D545" t="str" cm="1">
        <f t="array" ref="D545">_xlfn.IFNA(INDEX(Tbl_GEKA[wedstrijd],MATCH(Tbl_Namiddag[[#This Row],[Datum]]&amp;"2",Tbl_GEKA[Datum_GEKA]&amp;Tbl_GEKA[Biljart],0)),"")</f>
        <v xml:space="preserve">G E K A  - - -&gt; </v>
      </c>
      <c r="E545" t="str" cm="1">
        <f t="array" ref="E545">_xlfn.IFNA(INDEX(Tbl_GEKA[wedstrijd],MATCH(Tbl_Namiddag[[#This Row],[Datum]]&amp;"3",Tbl_GEKA[Datum_GEKA]&amp;Tbl_GEKA[Biljart],0)),"")</f>
        <v xml:space="preserve">G E K A  - - -&gt; </v>
      </c>
      <c r="F545" t="str" cm="1">
        <f t="array" ref="F545">_xlfn.IFNA(INDEX(Tbl_GEKA[wedstrijd],MATCH(Tbl_Namiddag[[#This Row],[Datum]]&amp;"4",Tbl_GEKA[Datum_GEKA]&amp;Tbl_GEKA[Biljart],0)),"")</f>
        <v xml:space="preserve">G E K A  - - -&gt; </v>
      </c>
      <c r="G545" t="str" cm="1">
        <f t="array" ref="G545">_xlfn.IFNA(INDEX(Tbl_GEKA[wedstrijd],MATCH(Tbl_Namiddag[[#This Row],[Datum]]&amp;"5",Tbl_GEKA[Datum_GEKA]&amp;Tbl_GEKA[Biljart],0)),"")</f>
        <v xml:space="preserve">G E K A  - - -&gt; </v>
      </c>
    </row>
    <row r="546" spans="1:7" x14ac:dyDescent="0.25">
      <c r="A546" s="1">
        <v>46647</v>
      </c>
      <c r="B546">
        <f>WEEKDAY(Tbl_Namiddag[[#This Row],[Datum]],11)</f>
        <v>5</v>
      </c>
      <c r="C546" t="str" cm="1">
        <f t="array" ref="C546">_xlfn.IFNA(INDEX(Tbl_GEKA[wedstrijd],MATCH(Tbl_Namiddag[[#This Row],[Datum]]&amp;"1",Tbl_GEKA[Datum_GEKA]&amp;Tbl_GEKA[Biljart],0)),"")</f>
        <v/>
      </c>
      <c r="D546" t="str" cm="1">
        <f t="array" ref="D546">_xlfn.IFNA(INDEX(Tbl_GEKA[wedstrijd],MATCH(Tbl_Namiddag[[#This Row],[Datum]]&amp;"2",Tbl_GEKA[Datum_GEKA]&amp;Tbl_GEKA[Biljart],0)),"")</f>
        <v/>
      </c>
      <c r="E546" t="str" cm="1">
        <f t="array" ref="E546">_xlfn.IFNA(INDEX(Tbl_GEKA[wedstrijd],MATCH(Tbl_Namiddag[[#This Row],[Datum]]&amp;"3",Tbl_GEKA[Datum_GEKA]&amp;Tbl_GEKA[Biljart],0)),"")</f>
        <v/>
      </c>
      <c r="F546" t="str" cm="1">
        <f t="array" ref="F546">_xlfn.IFNA(INDEX(Tbl_GEKA[wedstrijd],MATCH(Tbl_Namiddag[[#This Row],[Datum]]&amp;"4",Tbl_GEKA[Datum_GEKA]&amp;Tbl_GEKA[Biljart],0)),"")</f>
        <v/>
      </c>
      <c r="G546" t="str" cm="1">
        <f t="array" ref="G546">_xlfn.IFNA(INDEX(Tbl_GEKA[wedstrijd],MATCH(Tbl_Namiddag[[#This Row],[Datum]]&amp;"5",Tbl_GEKA[Datum_GEKA]&amp;Tbl_GEKA[Biljart],0)),"")</f>
        <v/>
      </c>
    </row>
    <row r="547" spans="1:7" x14ac:dyDescent="0.25">
      <c r="A547" s="1">
        <v>46648</v>
      </c>
      <c r="B547">
        <f>WEEKDAY(Tbl_Namiddag[[#This Row],[Datum]],11)</f>
        <v>6</v>
      </c>
      <c r="C547" t="str" cm="1">
        <f t="array" ref="C547">_xlfn.IFNA(INDEX(Tbl_GEKA[wedstrijd],MATCH(Tbl_Namiddag[[#This Row],[Datum]]&amp;"1",Tbl_GEKA[Datum_GEKA]&amp;Tbl_GEKA[Biljart],0)),"")</f>
        <v/>
      </c>
      <c r="D547" t="str" cm="1">
        <f t="array" ref="D547">_xlfn.IFNA(INDEX(Tbl_GEKA[wedstrijd],MATCH(Tbl_Namiddag[[#This Row],[Datum]]&amp;"2",Tbl_GEKA[Datum_GEKA]&amp;Tbl_GEKA[Biljart],0)),"")</f>
        <v/>
      </c>
      <c r="E547" t="str" cm="1">
        <f t="array" ref="E547">_xlfn.IFNA(INDEX(Tbl_GEKA[wedstrijd],MATCH(Tbl_Namiddag[[#This Row],[Datum]]&amp;"3",Tbl_GEKA[Datum_GEKA]&amp;Tbl_GEKA[Biljart],0)),"")</f>
        <v/>
      </c>
      <c r="F547" t="str" cm="1">
        <f t="array" ref="F547">_xlfn.IFNA(INDEX(Tbl_GEKA[wedstrijd],MATCH(Tbl_Namiddag[[#This Row],[Datum]]&amp;"4",Tbl_GEKA[Datum_GEKA]&amp;Tbl_GEKA[Biljart],0)),"")</f>
        <v/>
      </c>
      <c r="G547" t="str" cm="1">
        <f t="array" ref="G547">_xlfn.IFNA(INDEX(Tbl_GEKA[wedstrijd],MATCH(Tbl_Namiddag[[#This Row],[Datum]]&amp;"5",Tbl_GEKA[Datum_GEKA]&amp;Tbl_GEKA[Biljart],0)),"")</f>
        <v/>
      </c>
    </row>
    <row r="548" spans="1:7" x14ac:dyDescent="0.25">
      <c r="A548" s="1">
        <v>46649</v>
      </c>
      <c r="B548">
        <f>WEEKDAY(Tbl_Namiddag[[#This Row],[Datum]],11)</f>
        <v>7</v>
      </c>
      <c r="C548" t="str" cm="1">
        <f t="array" ref="C548">_xlfn.IFNA(INDEX(Tbl_GEKA[wedstrijd],MATCH(Tbl_Namiddag[[#This Row],[Datum]]&amp;"1",Tbl_GEKA[Datum_GEKA]&amp;Tbl_GEKA[Biljart],0)),"")</f>
        <v/>
      </c>
      <c r="D548" t="str" cm="1">
        <f t="array" ref="D548">_xlfn.IFNA(INDEX(Tbl_GEKA[wedstrijd],MATCH(Tbl_Namiddag[[#This Row],[Datum]]&amp;"2",Tbl_GEKA[Datum_GEKA]&amp;Tbl_GEKA[Biljart],0)),"")</f>
        <v/>
      </c>
      <c r="E548" t="str" cm="1">
        <f t="array" ref="E548">_xlfn.IFNA(INDEX(Tbl_GEKA[wedstrijd],MATCH(Tbl_Namiddag[[#This Row],[Datum]]&amp;"3",Tbl_GEKA[Datum_GEKA]&amp;Tbl_GEKA[Biljart],0)),"")</f>
        <v/>
      </c>
      <c r="F548" t="str" cm="1">
        <f t="array" ref="F548">_xlfn.IFNA(INDEX(Tbl_GEKA[wedstrijd],MATCH(Tbl_Namiddag[[#This Row],[Datum]]&amp;"4",Tbl_GEKA[Datum_GEKA]&amp;Tbl_GEKA[Biljart],0)),"")</f>
        <v/>
      </c>
      <c r="G548" t="str" cm="1">
        <f t="array" ref="G548">_xlfn.IFNA(INDEX(Tbl_GEKA[wedstrijd],MATCH(Tbl_Namiddag[[#This Row],[Datum]]&amp;"5",Tbl_GEKA[Datum_GEKA]&amp;Tbl_GEKA[Biljart],0)),"")</f>
        <v/>
      </c>
    </row>
    <row r="549" spans="1:7" x14ac:dyDescent="0.25">
      <c r="A549" s="1">
        <v>46650</v>
      </c>
      <c r="B549">
        <f>WEEKDAY(Tbl_Namiddag[[#This Row],[Datum]],11)</f>
        <v>1</v>
      </c>
      <c r="C549" t="str" cm="1">
        <f t="array" ref="C549">_xlfn.IFNA(INDEX(Tbl_GEKA[wedstrijd],MATCH(Tbl_Namiddag[[#This Row],[Datum]]&amp;"1",Tbl_GEKA[Datum_GEKA]&amp;Tbl_GEKA[Biljart],0)),"")</f>
        <v/>
      </c>
      <c r="D549" t="str" cm="1">
        <f t="array" ref="D549">_xlfn.IFNA(INDEX(Tbl_GEKA[wedstrijd],MATCH(Tbl_Namiddag[[#This Row],[Datum]]&amp;"2",Tbl_GEKA[Datum_GEKA]&amp;Tbl_GEKA[Biljart],0)),"")</f>
        <v/>
      </c>
      <c r="E549" t="str" cm="1">
        <f t="array" ref="E549">_xlfn.IFNA(INDEX(Tbl_GEKA[wedstrijd],MATCH(Tbl_Namiddag[[#This Row],[Datum]]&amp;"3",Tbl_GEKA[Datum_GEKA]&amp;Tbl_GEKA[Biljart],0)),"")</f>
        <v/>
      </c>
      <c r="F549" t="str" cm="1">
        <f t="array" ref="F549">_xlfn.IFNA(INDEX(Tbl_GEKA[wedstrijd],MATCH(Tbl_Namiddag[[#This Row],[Datum]]&amp;"4",Tbl_GEKA[Datum_GEKA]&amp;Tbl_GEKA[Biljart],0)),"")</f>
        <v/>
      </c>
      <c r="G549" t="str" cm="1">
        <f t="array" ref="G549">_xlfn.IFNA(INDEX(Tbl_GEKA[wedstrijd],MATCH(Tbl_Namiddag[[#This Row],[Datum]]&amp;"5",Tbl_GEKA[Datum_GEKA]&amp;Tbl_GEKA[Biljart],0)),"")</f>
        <v/>
      </c>
    </row>
    <row r="550" spans="1:7" x14ac:dyDescent="0.25">
      <c r="A550" s="1">
        <v>46651</v>
      </c>
      <c r="B550">
        <f>WEEKDAY(Tbl_Namiddag[[#This Row],[Datum]],11)</f>
        <v>2</v>
      </c>
      <c r="C550" t="str" cm="1">
        <f t="array" ref="C550">_xlfn.IFNA(INDEX(Tbl_GEKA[wedstrijd],MATCH(Tbl_Namiddag[[#This Row],[Datum]]&amp;"1",Tbl_GEKA[Datum_GEKA]&amp;Tbl_GEKA[Biljart],0)),"")</f>
        <v/>
      </c>
      <c r="D550" t="str" cm="1">
        <f t="array" ref="D550">_xlfn.IFNA(INDEX(Tbl_GEKA[wedstrijd],MATCH(Tbl_Namiddag[[#This Row],[Datum]]&amp;"2",Tbl_GEKA[Datum_GEKA]&amp;Tbl_GEKA[Biljart],0)),"")</f>
        <v/>
      </c>
      <c r="E550" t="str" cm="1">
        <f t="array" ref="E550">_xlfn.IFNA(INDEX(Tbl_GEKA[wedstrijd],MATCH(Tbl_Namiddag[[#This Row],[Datum]]&amp;"3",Tbl_GEKA[Datum_GEKA]&amp;Tbl_GEKA[Biljart],0)),"")</f>
        <v/>
      </c>
      <c r="F550" t="str" cm="1">
        <f t="array" ref="F550">_xlfn.IFNA(INDEX(Tbl_GEKA[wedstrijd],MATCH(Tbl_Namiddag[[#This Row],[Datum]]&amp;"4",Tbl_GEKA[Datum_GEKA]&amp;Tbl_GEKA[Biljart],0)),"")</f>
        <v/>
      </c>
      <c r="G550" t="str" cm="1">
        <f t="array" ref="G550">_xlfn.IFNA(INDEX(Tbl_GEKA[wedstrijd],MATCH(Tbl_Namiddag[[#This Row],[Datum]]&amp;"5",Tbl_GEKA[Datum_GEKA]&amp;Tbl_GEKA[Biljart],0)),"")</f>
        <v/>
      </c>
    </row>
    <row r="551" spans="1:7" x14ac:dyDescent="0.25">
      <c r="A551" s="1">
        <v>46652</v>
      </c>
      <c r="B551">
        <f>WEEKDAY(Tbl_Namiddag[[#This Row],[Datum]],11)</f>
        <v>3</v>
      </c>
      <c r="C551" t="str" cm="1">
        <f t="array" ref="C551">_xlfn.IFNA(INDEX(Tbl_GEKA[wedstrijd],MATCH(Tbl_Namiddag[[#This Row],[Datum]]&amp;"1",Tbl_GEKA[Datum_GEKA]&amp;Tbl_GEKA[Biljart],0)),"")</f>
        <v/>
      </c>
      <c r="D551" t="str" cm="1">
        <f t="array" ref="D551">_xlfn.IFNA(INDEX(Tbl_GEKA[wedstrijd],MATCH(Tbl_Namiddag[[#This Row],[Datum]]&amp;"2",Tbl_GEKA[Datum_GEKA]&amp;Tbl_GEKA[Biljart],0)),"")</f>
        <v/>
      </c>
      <c r="E551" t="str" cm="1">
        <f t="array" ref="E551">_xlfn.IFNA(INDEX(Tbl_GEKA[wedstrijd],MATCH(Tbl_Namiddag[[#This Row],[Datum]]&amp;"3",Tbl_GEKA[Datum_GEKA]&amp;Tbl_GEKA[Biljart],0)),"")</f>
        <v/>
      </c>
      <c r="F551" t="str" cm="1">
        <f t="array" ref="F551">_xlfn.IFNA(INDEX(Tbl_GEKA[wedstrijd],MATCH(Tbl_Namiddag[[#This Row],[Datum]]&amp;"4",Tbl_GEKA[Datum_GEKA]&amp;Tbl_GEKA[Biljart],0)),"")</f>
        <v/>
      </c>
      <c r="G551" t="str" cm="1">
        <f t="array" ref="G551">_xlfn.IFNA(INDEX(Tbl_GEKA[wedstrijd],MATCH(Tbl_Namiddag[[#This Row],[Datum]]&amp;"5",Tbl_GEKA[Datum_GEKA]&amp;Tbl_GEKA[Biljart],0)),"")</f>
        <v/>
      </c>
    </row>
    <row r="552" spans="1:7" x14ac:dyDescent="0.25">
      <c r="A552" s="1">
        <v>46653</v>
      </c>
      <c r="B552">
        <f>WEEKDAY(Tbl_Namiddag[[#This Row],[Datum]],11)</f>
        <v>4</v>
      </c>
      <c r="C552" t="str" cm="1">
        <f t="array" ref="C552">_xlfn.IFNA(INDEX(Tbl_GEKA[wedstrijd],MATCH(Tbl_Namiddag[[#This Row],[Datum]]&amp;"1",Tbl_GEKA[Datum_GEKA]&amp;Tbl_GEKA[Biljart],0)),"")</f>
        <v xml:space="preserve">G E K A  - - -&gt; </v>
      </c>
      <c r="D552" t="str" cm="1">
        <f t="array" ref="D552">_xlfn.IFNA(INDEX(Tbl_GEKA[wedstrijd],MATCH(Tbl_Namiddag[[#This Row],[Datum]]&amp;"2",Tbl_GEKA[Datum_GEKA]&amp;Tbl_GEKA[Biljart],0)),"")</f>
        <v xml:space="preserve">G E K A  - - -&gt; </v>
      </c>
      <c r="E552" t="str" cm="1">
        <f t="array" ref="E552">_xlfn.IFNA(INDEX(Tbl_GEKA[wedstrijd],MATCH(Tbl_Namiddag[[#This Row],[Datum]]&amp;"3",Tbl_GEKA[Datum_GEKA]&amp;Tbl_GEKA[Biljart],0)),"")</f>
        <v xml:space="preserve">G E K A  - - -&gt; </v>
      </c>
      <c r="F552" t="str" cm="1">
        <f t="array" ref="F552">_xlfn.IFNA(INDEX(Tbl_GEKA[wedstrijd],MATCH(Tbl_Namiddag[[#This Row],[Datum]]&amp;"4",Tbl_GEKA[Datum_GEKA]&amp;Tbl_GEKA[Biljart],0)),"")</f>
        <v xml:space="preserve">G E K A  - - -&gt; </v>
      </c>
      <c r="G552" t="str" cm="1">
        <f t="array" ref="G552">_xlfn.IFNA(INDEX(Tbl_GEKA[wedstrijd],MATCH(Tbl_Namiddag[[#This Row],[Datum]]&amp;"5",Tbl_GEKA[Datum_GEKA]&amp;Tbl_GEKA[Biljart],0)),"")</f>
        <v xml:space="preserve">G E K A  - - -&gt; </v>
      </c>
    </row>
    <row r="553" spans="1:7" x14ac:dyDescent="0.25">
      <c r="A553" s="1">
        <v>46654</v>
      </c>
      <c r="B553">
        <f>WEEKDAY(Tbl_Namiddag[[#This Row],[Datum]],11)</f>
        <v>5</v>
      </c>
      <c r="C553" t="str" cm="1">
        <f t="array" ref="C553">_xlfn.IFNA(INDEX(Tbl_GEKA[wedstrijd],MATCH(Tbl_Namiddag[[#This Row],[Datum]]&amp;"1",Tbl_GEKA[Datum_GEKA]&amp;Tbl_GEKA[Biljart],0)),"")</f>
        <v/>
      </c>
      <c r="D553" t="str" cm="1">
        <f t="array" ref="D553">_xlfn.IFNA(INDEX(Tbl_GEKA[wedstrijd],MATCH(Tbl_Namiddag[[#This Row],[Datum]]&amp;"2",Tbl_GEKA[Datum_GEKA]&amp;Tbl_GEKA[Biljart],0)),"")</f>
        <v/>
      </c>
      <c r="E553" t="str" cm="1">
        <f t="array" ref="E553">_xlfn.IFNA(INDEX(Tbl_GEKA[wedstrijd],MATCH(Tbl_Namiddag[[#This Row],[Datum]]&amp;"3",Tbl_GEKA[Datum_GEKA]&amp;Tbl_GEKA[Biljart],0)),"")</f>
        <v/>
      </c>
      <c r="F553" t="str" cm="1">
        <f t="array" ref="F553">_xlfn.IFNA(INDEX(Tbl_GEKA[wedstrijd],MATCH(Tbl_Namiddag[[#This Row],[Datum]]&amp;"4",Tbl_GEKA[Datum_GEKA]&amp;Tbl_GEKA[Biljart],0)),"")</f>
        <v/>
      </c>
      <c r="G553" t="str" cm="1">
        <f t="array" ref="G553">_xlfn.IFNA(INDEX(Tbl_GEKA[wedstrijd],MATCH(Tbl_Namiddag[[#This Row],[Datum]]&amp;"5",Tbl_GEKA[Datum_GEKA]&amp;Tbl_GEKA[Biljart],0)),"")</f>
        <v/>
      </c>
    </row>
    <row r="554" spans="1:7" x14ac:dyDescent="0.25">
      <c r="A554" s="1">
        <v>46655</v>
      </c>
      <c r="B554">
        <f>WEEKDAY(Tbl_Namiddag[[#This Row],[Datum]],11)</f>
        <v>6</v>
      </c>
      <c r="C554" t="str" cm="1">
        <f t="array" ref="C554">_xlfn.IFNA(INDEX(Tbl_GEKA[wedstrijd],MATCH(Tbl_Namiddag[[#This Row],[Datum]]&amp;"1",Tbl_GEKA[Datum_GEKA]&amp;Tbl_GEKA[Biljart],0)),"")</f>
        <v/>
      </c>
      <c r="D554" t="str" cm="1">
        <f t="array" ref="D554">_xlfn.IFNA(INDEX(Tbl_GEKA[wedstrijd],MATCH(Tbl_Namiddag[[#This Row],[Datum]]&amp;"2",Tbl_GEKA[Datum_GEKA]&amp;Tbl_GEKA[Biljart],0)),"")</f>
        <v/>
      </c>
      <c r="E554" t="str" cm="1">
        <f t="array" ref="E554">_xlfn.IFNA(INDEX(Tbl_GEKA[wedstrijd],MATCH(Tbl_Namiddag[[#This Row],[Datum]]&amp;"3",Tbl_GEKA[Datum_GEKA]&amp;Tbl_GEKA[Biljart],0)),"")</f>
        <v/>
      </c>
      <c r="F554" t="str" cm="1">
        <f t="array" ref="F554">_xlfn.IFNA(INDEX(Tbl_GEKA[wedstrijd],MATCH(Tbl_Namiddag[[#This Row],[Datum]]&amp;"4",Tbl_GEKA[Datum_GEKA]&amp;Tbl_GEKA[Biljart],0)),"")</f>
        <v/>
      </c>
      <c r="G554" t="str" cm="1">
        <f t="array" ref="G554">_xlfn.IFNA(INDEX(Tbl_GEKA[wedstrijd],MATCH(Tbl_Namiddag[[#This Row],[Datum]]&amp;"5",Tbl_GEKA[Datum_GEKA]&amp;Tbl_GEKA[Biljart],0)),"")</f>
        <v/>
      </c>
    </row>
    <row r="555" spans="1:7" x14ac:dyDescent="0.25">
      <c r="A555" s="1">
        <v>46656</v>
      </c>
      <c r="B555">
        <f>WEEKDAY(Tbl_Namiddag[[#This Row],[Datum]],11)</f>
        <v>7</v>
      </c>
      <c r="C555" t="str" cm="1">
        <f t="array" ref="C555">_xlfn.IFNA(INDEX(Tbl_GEKA[wedstrijd],MATCH(Tbl_Namiddag[[#This Row],[Datum]]&amp;"1",Tbl_GEKA[Datum_GEKA]&amp;Tbl_GEKA[Biljart],0)),"")</f>
        <v/>
      </c>
      <c r="D555" t="str" cm="1">
        <f t="array" ref="D555">_xlfn.IFNA(INDEX(Tbl_GEKA[wedstrijd],MATCH(Tbl_Namiddag[[#This Row],[Datum]]&amp;"2",Tbl_GEKA[Datum_GEKA]&amp;Tbl_GEKA[Biljart],0)),"")</f>
        <v/>
      </c>
      <c r="E555" t="str" cm="1">
        <f t="array" ref="E555">_xlfn.IFNA(INDEX(Tbl_GEKA[wedstrijd],MATCH(Tbl_Namiddag[[#This Row],[Datum]]&amp;"3",Tbl_GEKA[Datum_GEKA]&amp;Tbl_GEKA[Biljart],0)),"")</f>
        <v/>
      </c>
      <c r="F555" t="str" cm="1">
        <f t="array" ref="F555">_xlfn.IFNA(INDEX(Tbl_GEKA[wedstrijd],MATCH(Tbl_Namiddag[[#This Row],[Datum]]&amp;"4",Tbl_GEKA[Datum_GEKA]&amp;Tbl_GEKA[Biljart],0)),"")</f>
        <v/>
      </c>
      <c r="G555" t="str" cm="1">
        <f t="array" ref="G555">_xlfn.IFNA(INDEX(Tbl_GEKA[wedstrijd],MATCH(Tbl_Namiddag[[#This Row],[Datum]]&amp;"5",Tbl_GEKA[Datum_GEKA]&amp;Tbl_GEKA[Biljart],0)),"")</f>
        <v/>
      </c>
    </row>
    <row r="556" spans="1:7" x14ac:dyDescent="0.25">
      <c r="A556" s="1">
        <v>46657</v>
      </c>
      <c r="B556">
        <f>WEEKDAY(Tbl_Namiddag[[#This Row],[Datum]],11)</f>
        <v>1</v>
      </c>
      <c r="C556" t="str" cm="1">
        <f t="array" ref="C556">_xlfn.IFNA(INDEX(Tbl_GEKA[wedstrijd],MATCH(Tbl_Namiddag[[#This Row],[Datum]]&amp;"1",Tbl_GEKA[Datum_GEKA]&amp;Tbl_GEKA[Biljart],0)),"")</f>
        <v/>
      </c>
      <c r="D556" t="str" cm="1">
        <f t="array" ref="D556">_xlfn.IFNA(INDEX(Tbl_GEKA[wedstrijd],MATCH(Tbl_Namiddag[[#This Row],[Datum]]&amp;"2",Tbl_GEKA[Datum_GEKA]&amp;Tbl_GEKA[Biljart],0)),"")</f>
        <v/>
      </c>
      <c r="E556" t="str" cm="1">
        <f t="array" ref="E556">_xlfn.IFNA(INDEX(Tbl_GEKA[wedstrijd],MATCH(Tbl_Namiddag[[#This Row],[Datum]]&amp;"3",Tbl_GEKA[Datum_GEKA]&amp;Tbl_GEKA[Biljart],0)),"")</f>
        <v/>
      </c>
      <c r="F556" t="str" cm="1">
        <f t="array" ref="F556">_xlfn.IFNA(INDEX(Tbl_GEKA[wedstrijd],MATCH(Tbl_Namiddag[[#This Row],[Datum]]&amp;"4",Tbl_GEKA[Datum_GEKA]&amp;Tbl_GEKA[Biljart],0)),"")</f>
        <v/>
      </c>
      <c r="G556" t="str" cm="1">
        <f t="array" ref="G556">_xlfn.IFNA(INDEX(Tbl_GEKA[wedstrijd],MATCH(Tbl_Namiddag[[#This Row],[Datum]]&amp;"5",Tbl_GEKA[Datum_GEKA]&amp;Tbl_GEKA[Biljart],0)),"")</f>
        <v/>
      </c>
    </row>
    <row r="557" spans="1:7" x14ac:dyDescent="0.25">
      <c r="A557" s="1">
        <v>46658</v>
      </c>
      <c r="B557">
        <f>WEEKDAY(Tbl_Namiddag[[#This Row],[Datum]],11)</f>
        <v>2</v>
      </c>
      <c r="C557" t="str" cm="1">
        <f t="array" ref="C557">_xlfn.IFNA(INDEX(Tbl_GEKA[wedstrijd],MATCH(Tbl_Namiddag[[#This Row],[Datum]]&amp;"1",Tbl_GEKA[Datum_GEKA]&amp;Tbl_GEKA[Biljart],0)),"")</f>
        <v/>
      </c>
      <c r="D557" t="str" cm="1">
        <f t="array" ref="D557">_xlfn.IFNA(INDEX(Tbl_GEKA[wedstrijd],MATCH(Tbl_Namiddag[[#This Row],[Datum]]&amp;"2",Tbl_GEKA[Datum_GEKA]&amp;Tbl_GEKA[Biljart],0)),"")</f>
        <v/>
      </c>
      <c r="E557" t="str" cm="1">
        <f t="array" ref="E557">_xlfn.IFNA(INDEX(Tbl_GEKA[wedstrijd],MATCH(Tbl_Namiddag[[#This Row],[Datum]]&amp;"3",Tbl_GEKA[Datum_GEKA]&amp;Tbl_GEKA[Biljart],0)),"")</f>
        <v/>
      </c>
      <c r="F557" t="str" cm="1">
        <f t="array" ref="F557">_xlfn.IFNA(INDEX(Tbl_GEKA[wedstrijd],MATCH(Tbl_Namiddag[[#This Row],[Datum]]&amp;"4",Tbl_GEKA[Datum_GEKA]&amp;Tbl_GEKA[Biljart],0)),"")</f>
        <v/>
      </c>
      <c r="G557" t="str" cm="1">
        <f t="array" ref="G557">_xlfn.IFNA(INDEX(Tbl_GEKA[wedstrijd],MATCH(Tbl_Namiddag[[#This Row],[Datum]]&amp;"5",Tbl_GEKA[Datum_GEKA]&amp;Tbl_GEKA[Biljart],0)),"")</f>
        <v/>
      </c>
    </row>
    <row r="558" spans="1:7" x14ac:dyDescent="0.25">
      <c r="A558" s="1">
        <v>46659</v>
      </c>
      <c r="B558">
        <f>WEEKDAY(Tbl_Namiddag[[#This Row],[Datum]],11)</f>
        <v>3</v>
      </c>
      <c r="C558" t="str" cm="1">
        <f t="array" ref="C558">_xlfn.IFNA(INDEX(Tbl_GEKA[wedstrijd],MATCH(Tbl_Namiddag[[#This Row],[Datum]]&amp;"1",Tbl_GEKA[Datum_GEKA]&amp;Tbl_GEKA[Biljart],0)),"")</f>
        <v/>
      </c>
      <c r="D558" t="str" cm="1">
        <f t="array" ref="D558">_xlfn.IFNA(INDEX(Tbl_GEKA[wedstrijd],MATCH(Tbl_Namiddag[[#This Row],[Datum]]&amp;"2",Tbl_GEKA[Datum_GEKA]&amp;Tbl_GEKA[Biljart],0)),"")</f>
        <v/>
      </c>
      <c r="E558" t="str" cm="1">
        <f t="array" ref="E558">_xlfn.IFNA(INDEX(Tbl_GEKA[wedstrijd],MATCH(Tbl_Namiddag[[#This Row],[Datum]]&amp;"3",Tbl_GEKA[Datum_GEKA]&amp;Tbl_GEKA[Biljart],0)),"")</f>
        <v/>
      </c>
      <c r="F558" t="str" cm="1">
        <f t="array" ref="F558">_xlfn.IFNA(INDEX(Tbl_GEKA[wedstrijd],MATCH(Tbl_Namiddag[[#This Row],[Datum]]&amp;"4",Tbl_GEKA[Datum_GEKA]&amp;Tbl_GEKA[Biljart],0)),"")</f>
        <v/>
      </c>
      <c r="G558" t="str" cm="1">
        <f t="array" ref="G558">_xlfn.IFNA(INDEX(Tbl_GEKA[wedstrijd],MATCH(Tbl_Namiddag[[#This Row],[Datum]]&amp;"5",Tbl_GEKA[Datum_GEKA]&amp;Tbl_GEKA[Biljart],0)),"")</f>
        <v/>
      </c>
    </row>
    <row r="559" spans="1:7" x14ac:dyDescent="0.25">
      <c r="A559" s="1">
        <v>46660</v>
      </c>
      <c r="B559">
        <f>WEEKDAY(Tbl_Namiddag[[#This Row],[Datum]],11)</f>
        <v>4</v>
      </c>
      <c r="C559" t="str" cm="1">
        <f t="array" ref="C559">_xlfn.IFNA(INDEX(Tbl_GEKA[wedstrijd],MATCH(Tbl_Namiddag[[#This Row],[Datum]]&amp;"1",Tbl_GEKA[Datum_GEKA]&amp;Tbl_GEKA[Biljart],0)),"")</f>
        <v xml:space="preserve">G E K A  - - -&gt; </v>
      </c>
      <c r="D559" t="str" cm="1">
        <f t="array" ref="D559">_xlfn.IFNA(INDEX(Tbl_GEKA[wedstrijd],MATCH(Tbl_Namiddag[[#This Row],[Datum]]&amp;"2",Tbl_GEKA[Datum_GEKA]&amp;Tbl_GEKA[Biljart],0)),"")</f>
        <v xml:space="preserve">G E K A  - - -&gt; </v>
      </c>
      <c r="E559" t="str" cm="1">
        <f t="array" ref="E559">_xlfn.IFNA(INDEX(Tbl_GEKA[wedstrijd],MATCH(Tbl_Namiddag[[#This Row],[Datum]]&amp;"3",Tbl_GEKA[Datum_GEKA]&amp;Tbl_GEKA[Biljart],0)),"")</f>
        <v xml:space="preserve">G E K A  - - -&gt; </v>
      </c>
      <c r="F559" t="str" cm="1">
        <f t="array" ref="F559">_xlfn.IFNA(INDEX(Tbl_GEKA[wedstrijd],MATCH(Tbl_Namiddag[[#This Row],[Datum]]&amp;"4",Tbl_GEKA[Datum_GEKA]&amp;Tbl_GEKA[Biljart],0)),"")</f>
        <v xml:space="preserve">G E K A  - - -&gt; </v>
      </c>
      <c r="G559" t="str" cm="1">
        <f t="array" ref="G559">_xlfn.IFNA(INDEX(Tbl_GEKA[wedstrijd],MATCH(Tbl_Namiddag[[#This Row],[Datum]]&amp;"5",Tbl_GEKA[Datum_GEKA]&amp;Tbl_GEKA[Biljart],0)),"")</f>
        <v xml:space="preserve">G E K A  - - -&gt; </v>
      </c>
    </row>
    <row r="560" spans="1:7" x14ac:dyDescent="0.25">
      <c r="A560" s="1">
        <v>46661</v>
      </c>
      <c r="B560">
        <f>WEEKDAY(Tbl_Namiddag[[#This Row],[Datum]],11)</f>
        <v>5</v>
      </c>
      <c r="C560" t="str" cm="1">
        <f t="array" ref="C560">_xlfn.IFNA(INDEX(Tbl_GEKA[wedstrijd],MATCH(Tbl_Namiddag[[#This Row],[Datum]]&amp;"1",Tbl_GEKA[Datum_GEKA]&amp;Tbl_GEKA[Biljart],0)),"")</f>
        <v/>
      </c>
      <c r="D560" t="str" cm="1">
        <f t="array" ref="D560">_xlfn.IFNA(INDEX(Tbl_GEKA[wedstrijd],MATCH(Tbl_Namiddag[[#This Row],[Datum]]&amp;"2",Tbl_GEKA[Datum_GEKA]&amp;Tbl_GEKA[Biljart],0)),"")</f>
        <v/>
      </c>
      <c r="E560" t="str" cm="1">
        <f t="array" ref="E560">_xlfn.IFNA(INDEX(Tbl_GEKA[wedstrijd],MATCH(Tbl_Namiddag[[#This Row],[Datum]]&amp;"3",Tbl_GEKA[Datum_GEKA]&amp;Tbl_GEKA[Biljart],0)),"")</f>
        <v/>
      </c>
      <c r="F560" t="str" cm="1">
        <f t="array" ref="F560">_xlfn.IFNA(INDEX(Tbl_GEKA[wedstrijd],MATCH(Tbl_Namiddag[[#This Row],[Datum]]&amp;"4",Tbl_GEKA[Datum_GEKA]&amp;Tbl_GEKA[Biljart],0)),"")</f>
        <v/>
      </c>
      <c r="G560" t="str" cm="1">
        <f t="array" ref="G560">_xlfn.IFNA(INDEX(Tbl_GEKA[wedstrijd],MATCH(Tbl_Namiddag[[#This Row],[Datum]]&amp;"5",Tbl_GEKA[Datum_GEKA]&amp;Tbl_GEKA[Biljart],0)),"")</f>
        <v/>
      </c>
    </row>
    <row r="561" spans="1:7" x14ac:dyDescent="0.25">
      <c r="A561" s="1">
        <v>46662</v>
      </c>
      <c r="B561">
        <f>WEEKDAY(Tbl_Namiddag[[#This Row],[Datum]],11)</f>
        <v>6</v>
      </c>
      <c r="C561" t="str" cm="1">
        <f t="array" ref="C561">_xlfn.IFNA(INDEX(Tbl_GEKA[wedstrijd],MATCH(Tbl_Namiddag[[#This Row],[Datum]]&amp;"1",Tbl_GEKA[Datum_GEKA]&amp;Tbl_GEKA[Biljart],0)),"")</f>
        <v/>
      </c>
      <c r="D561" t="str" cm="1">
        <f t="array" ref="D561">_xlfn.IFNA(INDEX(Tbl_GEKA[wedstrijd],MATCH(Tbl_Namiddag[[#This Row],[Datum]]&amp;"2",Tbl_GEKA[Datum_GEKA]&amp;Tbl_GEKA[Biljart],0)),"")</f>
        <v/>
      </c>
      <c r="E561" t="str" cm="1">
        <f t="array" ref="E561">_xlfn.IFNA(INDEX(Tbl_GEKA[wedstrijd],MATCH(Tbl_Namiddag[[#This Row],[Datum]]&amp;"3",Tbl_GEKA[Datum_GEKA]&amp;Tbl_GEKA[Biljart],0)),"")</f>
        <v/>
      </c>
      <c r="F561" t="str" cm="1">
        <f t="array" ref="F561">_xlfn.IFNA(INDEX(Tbl_GEKA[wedstrijd],MATCH(Tbl_Namiddag[[#This Row],[Datum]]&amp;"4",Tbl_GEKA[Datum_GEKA]&amp;Tbl_GEKA[Biljart],0)),"")</f>
        <v/>
      </c>
      <c r="G561" t="str" cm="1">
        <f t="array" ref="G561">_xlfn.IFNA(INDEX(Tbl_GEKA[wedstrijd],MATCH(Tbl_Namiddag[[#This Row],[Datum]]&amp;"5",Tbl_GEKA[Datum_GEKA]&amp;Tbl_GEKA[Biljart],0)),"")</f>
        <v/>
      </c>
    </row>
    <row r="562" spans="1:7" x14ac:dyDescent="0.25">
      <c r="A562" s="1">
        <v>46663</v>
      </c>
      <c r="B562">
        <f>WEEKDAY(Tbl_Namiddag[[#This Row],[Datum]],11)</f>
        <v>7</v>
      </c>
      <c r="C562" t="str" cm="1">
        <f t="array" ref="C562">_xlfn.IFNA(INDEX(Tbl_GEKA[wedstrijd],MATCH(Tbl_Namiddag[[#This Row],[Datum]]&amp;"1",Tbl_GEKA[Datum_GEKA]&amp;Tbl_GEKA[Biljart],0)),"")</f>
        <v/>
      </c>
      <c r="D562" t="str" cm="1">
        <f t="array" ref="D562">_xlfn.IFNA(INDEX(Tbl_GEKA[wedstrijd],MATCH(Tbl_Namiddag[[#This Row],[Datum]]&amp;"2",Tbl_GEKA[Datum_GEKA]&amp;Tbl_GEKA[Biljart],0)),"")</f>
        <v/>
      </c>
      <c r="E562" t="str" cm="1">
        <f t="array" ref="E562">_xlfn.IFNA(INDEX(Tbl_GEKA[wedstrijd],MATCH(Tbl_Namiddag[[#This Row],[Datum]]&amp;"3",Tbl_GEKA[Datum_GEKA]&amp;Tbl_GEKA[Biljart],0)),"")</f>
        <v/>
      </c>
      <c r="F562" t="str" cm="1">
        <f t="array" ref="F562">_xlfn.IFNA(INDEX(Tbl_GEKA[wedstrijd],MATCH(Tbl_Namiddag[[#This Row],[Datum]]&amp;"4",Tbl_GEKA[Datum_GEKA]&amp;Tbl_GEKA[Biljart],0)),"")</f>
        <v/>
      </c>
      <c r="G562" t="str" cm="1">
        <f t="array" ref="G562">_xlfn.IFNA(INDEX(Tbl_GEKA[wedstrijd],MATCH(Tbl_Namiddag[[#This Row],[Datum]]&amp;"5",Tbl_GEKA[Datum_GEKA]&amp;Tbl_GEKA[Biljart],0)),"")</f>
        <v/>
      </c>
    </row>
    <row r="563" spans="1:7" x14ac:dyDescent="0.25">
      <c r="A563" s="1">
        <v>46664</v>
      </c>
      <c r="B563">
        <f>WEEKDAY(Tbl_Namiddag[[#This Row],[Datum]],11)</f>
        <v>1</v>
      </c>
      <c r="C563" t="str" cm="1">
        <f t="array" ref="C563">_xlfn.IFNA(INDEX(Tbl_GEKA[wedstrijd],MATCH(Tbl_Namiddag[[#This Row],[Datum]]&amp;"1",Tbl_GEKA[Datum_GEKA]&amp;Tbl_GEKA[Biljart],0)),"")</f>
        <v/>
      </c>
      <c r="D563" t="str" cm="1">
        <f t="array" ref="D563">_xlfn.IFNA(INDEX(Tbl_GEKA[wedstrijd],MATCH(Tbl_Namiddag[[#This Row],[Datum]]&amp;"2",Tbl_GEKA[Datum_GEKA]&amp;Tbl_GEKA[Biljart],0)),"")</f>
        <v/>
      </c>
      <c r="E563" t="str" cm="1">
        <f t="array" ref="E563">_xlfn.IFNA(INDEX(Tbl_GEKA[wedstrijd],MATCH(Tbl_Namiddag[[#This Row],[Datum]]&amp;"3",Tbl_GEKA[Datum_GEKA]&amp;Tbl_GEKA[Biljart],0)),"")</f>
        <v/>
      </c>
      <c r="F563" t="str" cm="1">
        <f t="array" ref="F563">_xlfn.IFNA(INDEX(Tbl_GEKA[wedstrijd],MATCH(Tbl_Namiddag[[#This Row],[Datum]]&amp;"4",Tbl_GEKA[Datum_GEKA]&amp;Tbl_GEKA[Biljart],0)),"")</f>
        <v/>
      </c>
      <c r="G563" t="str" cm="1">
        <f t="array" ref="G563">_xlfn.IFNA(INDEX(Tbl_GEKA[wedstrijd],MATCH(Tbl_Namiddag[[#This Row],[Datum]]&amp;"5",Tbl_GEKA[Datum_GEKA]&amp;Tbl_GEKA[Biljart],0)),"")</f>
        <v/>
      </c>
    </row>
    <row r="564" spans="1:7" x14ac:dyDescent="0.25">
      <c r="A564" s="1">
        <v>46665</v>
      </c>
      <c r="B564">
        <f>WEEKDAY(Tbl_Namiddag[[#This Row],[Datum]],11)</f>
        <v>2</v>
      </c>
      <c r="C564" t="str" cm="1">
        <f t="array" ref="C564">_xlfn.IFNA(INDEX(Tbl_GEKA[wedstrijd],MATCH(Tbl_Namiddag[[#This Row],[Datum]]&amp;"1",Tbl_GEKA[Datum_GEKA]&amp;Tbl_GEKA[Biljart],0)),"")</f>
        <v/>
      </c>
      <c r="D564" t="str" cm="1">
        <f t="array" ref="D564">_xlfn.IFNA(INDEX(Tbl_GEKA[wedstrijd],MATCH(Tbl_Namiddag[[#This Row],[Datum]]&amp;"2",Tbl_GEKA[Datum_GEKA]&amp;Tbl_GEKA[Biljart],0)),"")</f>
        <v/>
      </c>
      <c r="E564" t="str" cm="1">
        <f t="array" ref="E564">_xlfn.IFNA(INDEX(Tbl_GEKA[wedstrijd],MATCH(Tbl_Namiddag[[#This Row],[Datum]]&amp;"3",Tbl_GEKA[Datum_GEKA]&amp;Tbl_GEKA[Biljart],0)),"")</f>
        <v/>
      </c>
      <c r="F564" t="str" cm="1">
        <f t="array" ref="F564">_xlfn.IFNA(INDEX(Tbl_GEKA[wedstrijd],MATCH(Tbl_Namiddag[[#This Row],[Datum]]&amp;"4",Tbl_GEKA[Datum_GEKA]&amp;Tbl_GEKA[Biljart],0)),"")</f>
        <v/>
      </c>
      <c r="G564" t="str" cm="1">
        <f t="array" ref="G564">_xlfn.IFNA(INDEX(Tbl_GEKA[wedstrijd],MATCH(Tbl_Namiddag[[#This Row],[Datum]]&amp;"5",Tbl_GEKA[Datum_GEKA]&amp;Tbl_GEKA[Biljart],0)),"")</f>
        <v/>
      </c>
    </row>
    <row r="565" spans="1:7" x14ac:dyDescent="0.25">
      <c r="A565" s="1">
        <v>46666</v>
      </c>
      <c r="B565">
        <f>WEEKDAY(Tbl_Namiddag[[#This Row],[Datum]],11)</f>
        <v>3</v>
      </c>
      <c r="C565" t="str" cm="1">
        <f t="array" ref="C565">_xlfn.IFNA(INDEX(Tbl_GEKA[wedstrijd],MATCH(Tbl_Namiddag[[#This Row],[Datum]]&amp;"1",Tbl_GEKA[Datum_GEKA]&amp;Tbl_GEKA[Biljart],0)),"")</f>
        <v/>
      </c>
      <c r="D565" t="str" cm="1">
        <f t="array" ref="D565">_xlfn.IFNA(INDEX(Tbl_GEKA[wedstrijd],MATCH(Tbl_Namiddag[[#This Row],[Datum]]&amp;"2",Tbl_GEKA[Datum_GEKA]&amp;Tbl_GEKA[Biljart],0)),"")</f>
        <v/>
      </c>
      <c r="E565" t="str" cm="1">
        <f t="array" ref="E565">_xlfn.IFNA(INDEX(Tbl_GEKA[wedstrijd],MATCH(Tbl_Namiddag[[#This Row],[Datum]]&amp;"3",Tbl_GEKA[Datum_GEKA]&amp;Tbl_GEKA[Biljart],0)),"")</f>
        <v/>
      </c>
      <c r="F565" t="str" cm="1">
        <f t="array" ref="F565">_xlfn.IFNA(INDEX(Tbl_GEKA[wedstrijd],MATCH(Tbl_Namiddag[[#This Row],[Datum]]&amp;"4",Tbl_GEKA[Datum_GEKA]&amp;Tbl_GEKA[Biljart],0)),"")</f>
        <v/>
      </c>
      <c r="G565" t="str" cm="1">
        <f t="array" ref="G565">_xlfn.IFNA(INDEX(Tbl_GEKA[wedstrijd],MATCH(Tbl_Namiddag[[#This Row],[Datum]]&amp;"5",Tbl_GEKA[Datum_GEKA]&amp;Tbl_GEKA[Biljart],0)),"")</f>
        <v/>
      </c>
    </row>
    <row r="566" spans="1:7" x14ac:dyDescent="0.25">
      <c r="A566" s="1">
        <v>46667</v>
      </c>
      <c r="B566">
        <f>WEEKDAY(Tbl_Namiddag[[#This Row],[Datum]],11)</f>
        <v>4</v>
      </c>
      <c r="C566" t="str" cm="1">
        <f t="array" ref="C566">_xlfn.IFNA(INDEX(Tbl_GEKA[wedstrijd],MATCH(Tbl_Namiddag[[#This Row],[Datum]]&amp;"1",Tbl_GEKA[Datum_GEKA]&amp;Tbl_GEKA[Biljart],0)),"")</f>
        <v xml:space="preserve">G E K A  - - -&gt; </v>
      </c>
      <c r="D566" t="str" cm="1">
        <f t="array" ref="D566">_xlfn.IFNA(INDEX(Tbl_GEKA[wedstrijd],MATCH(Tbl_Namiddag[[#This Row],[Datum]]&amp;"2",Tbl_GEKA[Datum_GEKA]&amp;Tbl_GEKA[Biljart],0)),"")</f>
        <v xml:space="preserve">G E K A  - - -&gt; </v>
      </c>
      <c r="E566" t="str" cm="1">
        <f t="array" ref="E566">_xlfn.IFNA(INDEX(Tbl_GEKA[wedstrijd],MATCH(Tbl_Namiddag[[#This Row],[Datum]]&amp;"3",Tbl_GEKA[Datum_GEKA]&amp;Tbl_GEKA[Biljart],0)),"")</f>
        <v xml:space="preserve">G E K A  - - -&gt; </v>
      </c>
      <c r="F566" t="str" cm="1">
        <f t="array" ref="F566">_xlfn.IFNA(INDEX(Tbl_GEKA[wedstrijd],MATCH(Tbl_Namiddag[[#This Row],[Datum]]&amp;"4",Tbl_GEKA[Datum_GEKA]&amp;Tbl_GEKA[Biljart],0)),"")</f>
        <v xml:space="preserve">G E K A  - - -&gt; </v>
      </c>
      <c r="G566" t="str" cm="1">
        <f t="array" ref="G566">_xlfn.IFNA(INDEX(Tbl_GEKA[wedstrijd],MATCH(Tbl_Namiddag[[#This Row],[Datum]]&amp;"5",Tbl_GEKA[Datum_GEKA]&amp;Tbl_GEKA[Biljart],0)),"")</f>
        <v xml:space="preserve">G E K A  - - -&gt; </v>
      </c>
    </row>
    <row r="567" spans="1:7" x14ac:dyDescent="0.25">
      <c r="A567" s="1">
        <v>46668</v>
      </c>
      <c r="B567">
        <f>WEEKDAY(Tbl_Namiddag[[#This Row],[Datum]],11)</f>
        <v>5</v>
      </c>
      <c r="C567" t="str" cm="1">
        <f t="array" ref="C567">_xlfn.IFNA(INDEX(Tbl_GEKA[wedstrijd],MATCH(Tbl_Namiddag[[#This Row],[Datum]]&amp;"1",Tbl_GEKA[Datum_GEKA]&amp;Tbl_GEKA[Biljart],0)),"")</f>
        <v/>
      </c>
      <c r="D567" t="str" cm="1">
        <f t="array" ref="D567">_xlfn.IFNA(INDEX(Tbl_GEKA[wedstrijd],MATCH(Tbl_Namiddag[[#This Row],[Datum]]&amp;"2",Tbl_GEKA[Datum_GEKA]&amp;Tbl_GEKA[Biljart],0)),"")</f>
        <v/>
      </c>
      <c r="E567" t="str" cm="1">
        <f t="array" ref="E567">_xlfn.IFNA(INDEX(Tbl_GEKA[wedstrijd],MATCH(Tbl_Namiddag[[#This Row],[Datum]]&amp;"3",Tbl_GEKA[Datum_GEKA]&amp;Tbl_GEKA[Biljart],0)),"")</f>
        <v/>
      </c>
      <c r="F567" t="str" cm="1">
        <f t="array" ref="F567">_xlfn.IFNA(INDEX(Tbl_GEKA[wedstrijd],MATCH(Tbl_Namiddag[[#This Row],[Datum]]&amp;"4",Tbl_GEKA[Datum_GEKA]&amp;Tbl_GEKA[Biljart],0)),"")</f>
        <v/>
      </c>
      <c r="G567" t="str" cm="1">
        <f t="array" ref="G567">_xlfn.IFNA(INDEX(Tbl_GEKA[wedstrijd],MATCH(Tbl_Namiddag[[#This Row],[Datum]]&amp;"5",Tbl_GEKA[Datum_GEKA]&amp;Tbl_GEKA[Biljart],0)),"")</f>
        <v/>
      </c>
    </row>
    <row r="568" spans="1:7" x14ac:dyDescent="0.25">
      <c r="A568" s="1">
        <v>46669</v>
      </c>
      <c r="B568">
        <f>WEEKDAY(Tbl_Namiddag[[#This Row],[Datum]],11)</f>
        <v>6</v>
      </c>
      <c r="C568" t="str" cm="1">
        <f t="array" ref="C568">_xlfn.IFNA(INDEX(Tbl_GEKA[wedstrijd],MATCH(Tbl_Namiddag[[#This Row],[Datum]]&amp;"1",Tbl_GEKA[Datum_GEKA]&amp;Tbl_GEKA[Biljart],0)),"")</f>
        <v/>
      </c>
      <c r="D568" t="str" cm="1">
        <f t="array" ref="D568">_xlfn.IFNA(INDEX(Tbl_GEKA[wedstrijd],MATCH(Tbl_Namiddag[[#This Row],[Datum]]&amp;"2",Tbl_GEKA[Datum_GEKA]&amp;Tbl_GEKA[Biljart],0)),"")</f>
        <v/>
      </c>
      <c r="E568" t="str" cm="1">
        <f t="array" ref="E568">_xlfn.IFNA(INDEX(Tbl_GEKA[wedstrijd],MATCH(Tbl_Namiddag[[#This Row],[Datum]]&amp;"3",Tbl_GEKA[Datum_GEKA]&amp;Tbl_GEKA[Biljart],0)),"")</f>
        <v/>
      </c>
      <c r="F568" t="str" cm="1">
        <f t="array" ref="F568">_xlfn.IFNA(INDEX(Tbl_GEKA[wedstrijd],MATCH(Tbl_Namiddag[[#This Row],[Datum]]&amp;"4",Tbl_GEKA[Datum_GEKA]&amp;Tbl_GEKA[Biljart],0)),"")</f>
        <v/>
      </c>
      <c r="G568" t="str" cm="1">
        <f t="array" ref="G568">_xlfn.IFNA(INDEX(Tbl_GEKA[wedstrijd],MATCH(Tbl_Namiddag[[#This Row],[Datum]]&amp;"5",Tbl_GEKA[Datum_GEKA]&amp;Tbl_GEKA[Biljart],0)),"")</f>
        <v/>
      </c>
    </row>
    <row r="569" spans="1:7" x14ac:dyDescent="0.25">
      <c r="A569" s="1">
        <v>46670</v>
      </c>
      <c r="B569">
        <f>WEEKDAY(Tbl_Namiddag[[#This Row],[Datum]],11)</f>
        <v>7</v>
      </c>
      <c r="C569" t="str" cm="1">
        <f t="array" ref="C569">_xlfn.IFNA(INDEX(Tbl_GEKA[wedstrijd],MATCH(Tbl_Namiddag[[#This Row],[Datum]]&amp;"1",Tbl_GEKA[Datum_GEKA]&amp;Tbl_GEKA[Biljart],0)),"")</f>
        <v/>
      </c>
      <c r="D569" t="str" cm="1">
        <f t="array" ref="D569">_xlfn.IFNA(INDEX(Tbl_GEKA[wedstrijd],MATCH(Tbl_Namiddag[[#This Row],[Datum]]&amp;"2",Tbl_GEKA[Datum_GEKA]&amp;Tbl_GEKA[Biljart],0)),"")</f>
        <v/>
      </c>
      <c r="E569" t="str" cm="1">
        <f t="array" ref="E569">_xlfn.IFNA(INDEX(Tbl_GEKA[wedstrijd],MATCH(Tbl_Namiddag[[#This Row],[Datum]]&amp;"3",Tbl_GEKA[Datum_GEKA]&amp;Tbl_GEKA[Biljart],0)),"")</f>
        <v/>
      </c>
      <c r="F569" t="str" cm="1">
        <f t="array" ref="F569">_xlfn.IFNA(INDEX(Tbl_GEKA[wedstrijd],MATCH(Tbl_Namiddag[[#This Row],[Datum]]&amp;"4",Tbl_GEKA[Datum_GEKA]&amp;Tbl_GEKA[Biljart],0)),"")</f>
        <v/>
      </c>
      <c r="G569" t="str" cm="1">
        <f t="array" ref="G569">_xlfn.IFNA(INDEX(Tbl_GEKA[wedstrijd],MATCH(Tbl_Namiddag[[#This Row],[Datum]]&amp;"5",Tbl_GEKA[Datum_GEKA]&amp;Tbl_GEKA[Biljart],0)),"")</f>
        <v/>
      </c>
    </row>
    <row r="570" spans="1:7" x14ac:dyDescent="0.25">
      <c r="A570" s="1">
        <v>46671</v>
      </c>
      <c r="B570">
        <f>WEEKDAY(Tbl_Namiddag[[#This Row],[Datum]],11)</f>
        <v>1</v>
      </c>
      <c r="C570" t="str" cm="1">
        <f t="array" ref="C570">_xlfn.IFNA(INDEX(Tbl_GEKA[wedstrijd],MATCH(Tbl_Namiddag[[#This Row],[Datum]]&amp;"1",Tbl_GEKA[Datum_GEKA]&amp;Tbl_GEKA[Biljart],0)),"")</f>
        <v/>
      </c>
      <c r="D570" t="str" cm="1">
        <f t="array" ref="D570">_xlfn.IFNA(INDEX(Tbl_GEKA[wedstrijd],MATCH(Tbl_Namiddag[[#This Row],[Datum]]&amp;"2",Tbl_GEKA[Datum_GEKA]&amp;Tbl_GEKA[Biljart],0)),"")</f>
        <v/>
      </c>
      <c r="E570" t="str" cm="1">
        <f t="array" ref="E570">_xlfn.IFNA(INDEX(Tbl_GEKA[wedstrijd],MATCH(Tbl_Namiddag[[#This Row],[Datum]]&amp;"3",Tbl_GEKA[Datum_GEKA]&amp;Tbl_GEKA[Biljart],0)),"")</f>
        <v/>
      </c>
      <c r="F570" t="str" cm="1">
        <f t="array" ref="F570">_xlfn.IFNA(INDEX(Tbl_GEKA[wedstrijd],MATCH(Tbl_Namiddag[[#This Row],[Datum]]&amp;"4",Tbl_GEKA[Datum_GEKA]&amp;Tbl_GEKA[Biljart],0)),"")</f>
        <v/>
      </c>
      <c r="G570" t="str" cm="1">
        <f t="array" ref="G570">_xlfn.IFNA(INDEX(Tbl_GEKA[wedstrijd],MATCH(Tbl_Namiddag[[#This Row],[Datum]]&amp;"5",Tbl_GEKA[Datum_GEKA]&amp;Tbl_GEKA[Biljart],0)),"")</f>
        <v/>
      </c>
    </row>
    <row r="571" spans="1:7" x14ac:dyDescent="0.25">
      <c r="A571" s="1">
        <v>46672</v>
      </c>
      <c r="B571">
        <f>WEEKDAY(Tbl_Namiddag[[#This Row],[Datum]],11)</f>
        <v>2</v>
      </c>
      <c r="C571" t="str" cm="1">
        <f t="array" ref="C571">_xlfn.IFNA(INDEX(Tbl_GEKA[wedstrijd],MATCH(Tbl_Namiddag[[#This Row],[Datum]]&amp;"1",Tbl_GEKA[Datum_GEKA]&amp;Tbl_GEKA[Biljart],0)),"")</f>
        <v/>
      </c>
      <c r="D571" t="str" cm="1">
        <f t="array" ref="D571">_xlfn.IFNA(INDEX(Tbl_GEKA[wedstrijd],MATCH(Tbl_Namiddag[[#This Row],[Datum]]&amp;"2",Tbl_GEKA[Datum_GEKA]&amp;Tbl_GEKA[Biljart],0)),"")</f>
        <v/>
      </c>
      <c r="E571" t="str" cm="1">
        <f t="array" ref="E571">_xlfn.IFNA(INDEX(Tbl_GEKA[wedstrijd],MATCH(Tbl_Namiddag[[#This Row],[Datum]]&amp;"3",Tbl_GEKA[Datum_GEKA]&amp;Tbl_GEKA[Biljart],0)),"")</f>
        <v/>
      </c>
      <c r="F571" t="str" cm="1">
        <f t="array" ref="F571">_xlfn.IFNA(INDEX(Tbl_GEKA[wedstrijd],MATCH(Tbl_Namiddag[[#This Row],[Datum]]&amp;"4",Tbl_GEKA[Datum_GEKA]&amp;Tbl_GEKA[Biljart],0)),"")</f>
        <v/>
      </c>
      <c r="G571" t="str" cm="1">
        <f t="array" ref="G571">_xlfn.IFNA(INDEX(Tbl_GEKA[wedstrijd],MATCH(Tbl_Namiddag[[#This Row],[Datum]]&amp;"5",Tbl_GEKA[Datum_GEKA]&amp;Tbl_GEKA[Biljart],0)),"")</f>
        <v/>
      </c>
    </row>
    <row r="572" spans="1:7" x14ac:dyDescent="0.25">
      <c r="A572" s="1">
        <v>46673</v>
      </c>
      <c r="B572">
        <f>WEEKDAY(Tbl_Namiddag[[#This Row],[Datum]],11)</f>
        <v>3</v>
      </c>
      <c r="C572" t="str" cm="1">
        <f t="array" ref="C572">_xlfn.IFNA(INDEX(Tbl_GEKA[wedstrijd],MATCH(Tbl_Namiddag[[#This Row],[Datum]]&amp;"1",Tbl_GEKA[Datum_GEKA]&amp;Tbl_GEKA[Biljart],0)),"")</f>
        <v/>
      </c>
      <c r="D572" t="str" cm="1">
        <f t="array" ref="D572">_xlfn.IFNA(INDEX(Tbl_GEKA[wedstrijd],MATCH(Tbl_Namiddag[[#This Row],[Datum]]&amp;"2",Tbl_GEKA[Datum_GEKA]&amp;Tbl_GEKA[Biljart],0)),"")</f>
        <v/>
      </c>
      <c r="E572" t="str" cm="1">
        <f t="array" ref="E572">_xlfn.IFNA(INDEX(Tbl_GEKA[wedstrijd],MATCH(Tbl_Namiddag[[#This Row],[Datum]]&amp;"3",Tbl_GEKA[Datum_GEKA]&amp;Tbl_GEKA[Biljart],0)),"")</f>
        <v/>
      </c>
      <c r="F572" t="str" cm="1">
        <f t="array" ref="F572">_xlfn.IFNA(INDEX(Tbl_GEKA[wedstrijd],MATCH(Tbl_Namiddag[[#This Row],[Datum]]&amp;"4",Tbl_GEKA[Datum_GEKA]&amp;Tbl_GEKA[Biljart],0)),"")</f>
        <v/>
      </c>
      <c r="G572" t="str" cm="1">
        <f t="array" ref="G572">_xlfn.IFNA(INDEX(Tbl_GEKA[wedstrijd],MATCH(Tbl_Namiddag[[#This Row],[Datum]]&amp;"5",Tbl_GEKA[Datum_GEKA]&amp;Tbl_GEKA[Biljart],0)),"")</f>
        <v/>
      </c>
    </row>
    <row r="573" spans="1:7" x14ac:dyDescent="0.25">
      <c r="A573" s="1">
        <v>46674</v>
      </c>
      <c r="B573">
        <f>WEEKDAY(Tbl_Namiddag[[#This Row],[Datum]],11)</f>
        <v>4</v>
      </c>
      <c r="C573" t="str" cm="1">
        <f t="array" ref="C573">_xlfn.IFNA(INDEX(Tbl_GEKA[wedstrijd],MATCH(Tbl_Namiddag[[#This Row],[Datum]]&amp;"1",Tbl_GEKA[Datum_GEKA]&amp;Tbl_GEKA[Biljart],0)),"")</f>
        <v xml:space="preserve">G E K A  - - -&gt; </v>
      </c>
      <c r="D573" t="str" cm="1">
        <f t="array" ref="D573">_xlfn.IFNA(INDEX(Tbl_GEKA[wedstrijd],MATCH(Tbl_Namiddag[[#This Row],[Datum]]&amp;"2",Tbl_GEKA[Datum_GEKA]&amp;Tbl_GEKA[Biljart],0)),"")</f>
        <v xml:space="preserve">G E K A  - - -&gt; </v>
      </c>
      <c r="E573" t="str" cm="1">
        <f t="array" ref="E573">_xlfn.IFNA(INDEX(Tbl_GEKA[wedstrijd],MATCH(Tbl_Namiddag[[#This Row],[Datum]]&amp;"3",Tbl_GEKA[Datum_GEKA]&amp;Tbl_GEKA[Biljart],0)),"")</f>
        <v xml:space="preserve">G E K A  - - -&gt; </v>
      </c>
      <c r="F573" t="str" cm="1">
        <f t="array" ref="F573">_xlfn.IFNA(INDEX(Tbl_GEKA[wedstrijd],MATCH(Tbl_Namiddag[[#This Row],[Datum]]&amp;"4",Tbl_GEKA[Datum_GEKA]&amp;Tbl_GEKA[Biljart],0)),"")</f>
        <v xml:space="preserve">G E K A  - - -&gt; </v>
      </c>
      <c r="G573" t="str" cm="1">
        <f t="array" ref="G573">_xlfn.IFNA(INDEX(Tbl_GEKA[wedstrijd],MATCH(Tbl_Namiddag[[#This Row],[Datum]]&amp;"5",Tbl_GEKA[Datum_GEKA]&amp;Tbl_GEKA[Biljart],0)),"")</f>
        <v xml:space="preserve">G E K A  - - -&gt; </v>
      </c>
    </row>
    <row r="574" spans="1:7" x14ac:dyDescent="0.25">
      <c r="A574" s="1">
        <v>46675</v>
      </c>
      <c r="B574">
        <f>WEEKDAY(Tbl_Namiddag[[#This Row],[Datum]],11)</f>
        <v>5</v>
      </c>
      <c r="C574" t="str" cm="1">
        <f t="array" ref="C574">_xlfn.IFNA(INDEX(Tbl_GEKA[wedstrijd],MATCH(Tbl_Namiddag[[#This Row],[Datum]]&amp;"1",Tbl_GEKA[Datum_GEKA]&amp;Tbl_GEKA[Biljart],0)),"")</f>
        <v/>
      </c>
      <c r="D574" t="str" cm="1">
        <f t="array" ref="D574">_xlfn.IFNA(INDEX(Tbl_GEKA[wedstrijd],MATCH(Tbl_Namiddag[[#This Row],[Datum]]&amp;"2",Tbl_GEKA[Datum_GEKA]&amp;Tbl_GEKA[Biljart],0)),"")</f>
        <v/>
      </c>
      <c r="E574" t="str" cm="1">
        <f t="array" ref="E574">_xlfn.IFNA(INDEX(Tbl_GEKA[wedstrijd],MATCH(Tbl_Namiddag[[#This Row],[Datum]]&amp;"3",Tbl_GEKA[Datum_GEKA]&amp;Tbl_GEKA[Biljart],0)),"")</f>
        <v/>
      </c>
      <c r="F574" t="str" cm="1">
        <f t="array" ref="F574">_xlfn.IFNA(INDEX(Tbl_GEKA[wedstrijd],MATCH(Tbl_Namiddag[[#This Row],[Datum]]&amp;"4",Tbl_GEKA[Datum_GEKA]&amp;Tbl_GEKA[Biljart],0)),"")</f>
        <v/>
      </c>
      <c r="G574" t="str" cm="1">
        <f t="array" ref="G574">_xlfn.IFNA(INDEX(Tbl_GEKA[wedstrijd],MATCH(Tbl_Namiddag[[#This Row],[Datum]]&amp;"5",Tbl_GEKA[Datum_GEKA]&amp;Tbl_GEKA[Biljart],0)),"")</f>
        <v/>
      </c>
    </row>
    <row r="575" spans="1:7" x14ac:dyDescent="0.25">
      <c r="A575" s="1">
        <v>46676</v>
      </c>
      <c r="B575">
        <f>WEEKDAY(Tbl_Namiddag[[#This Row],[Datum]],11)</f>
        <v>6</v>
      </c>
      <c r="C575" t="str" cm="1">
        <f t="array" ref="C575">_xlfn.IFNA(INDEX(Tbl_GEKA[wedstrijd],MATCH(Tbl_Namiddag[[#This Row],[Datum]]&amp;"1",Tbl_GEKA[Datum_GEKA]&amp;Tbl_GEKA[Biljart],0)),"")</f>
        <v/>
      </c>
      <c r="D575" t="str" cm="1">
        <f t="array" ref="D575">_xlfn.IFNA(INDEX(Tbl_GEKA[wedstrijd],MATCH(Tbl_Namiddag[[#This Row],[Datum]]&amp;"2",Tbl_GEKA[Datum_GEKA]&amp;Tbl_GEKA[Biljart],0)),"")</f>
        <v/>
      </c>
      <c r="E575" t="str" cm="1">
        <f t="array" ref="E575">_xlfn.IFNA(INDEX(Tbl_GEKA[wedstrijd],MATCH(Tbl_Namiddag[[#This Row],[Datum]]&amp;"3",Tbl_GEKA[Datum_GEKA]&amp;Tbl_GEKA[Biljart],0)),"")</f>
        <v/>
      </c>
      <c r="F575" t="str" cm="1">
        <f t="array" ref="F575">_xlfn.IFNA(INDEX(Tbl_GEKA[wedstrijd],MATCH(Tbl_Namiddag[[#This Row],[Datum]]&amp;"4",Tbl_GEKA[Datum_GEKA]&amp;Tbl_GEKA[Biljart],0)),"")</f>
        <v/>
      </c>
      <c r="G575" t="str" cm="1">
        <f t="array" ref="G575">_xlfn.IFNA(INDEX(Tbl_GEKA[wedstrijd],MATCH(Tbl_Namiddag[[#This Row],[Datum]]&amp;"5",Tbl_GEKA[Datum_GEKA]&amp;Tbl_GEKA[Biljart],0)),"")</f>
        <v/>
      </c>
    </row>
    <row r="576" spans="1:7" x14ac:dyDescent="0.25">
      <c r="A576" s="1">
        <v>46677</v>
      </c>
      <c r="B576">
        <f>WEEKDAY(Tbl_Namiddag[[#This Row],[Datum]],11)</f>
        <v>7</v>
      </c>
      <c r="C576" t="str" cm="1">
        <f t="array" ref="C576">_xlfn.IFNA(INDEX(Tbl_GEKA[wedstrijd],MATCH(Tbl_Namiddag[[#This Row],[Datum]]&amp;"1",Tbl_GEKA[Datum_GEKA]&amp;Tbl_GEKA[Biljart],0)),"")</f>
        <v/>
      </c>
      <c r="D576" t="str" cm="1">
        <f t="array" ref="D576">_xlfn.IFNA(INDEX(Tbl_GEKA[wedstrijd],MATCH(Tbl_Namiddag[[#This Row],[Datum]]&amp;"2",Tbl_GEKA[Datum_GEKA]&amp;Tbl_GEKA[Biljart],0)),"")</f>
        <v/>
      </c>
      <c r="E576" t="str" cm="1">
        <f t="array" ref="E576">_xlfn.IFNA(INDEX(Tbl_GEKA[wedstrijd],MATCH(Tbl_Namiddag[[#This Row],[Datum]]&amp;"3",Tbl_GEKA[Datum_GEKA]&amp;Tbl_GEKA[Biljart],0)),"")</f>
        <v/>
      </c>
      <c r="F576" t="str" cm="1">
        <f t="array" ref="F576">_xlfn.IFNA(INDEX(Tbl_GEKA[wedstrijd],MATCH(Tbl_Namiddag[[#This Row],[Datum]]&amp;"4",Tbl_GEKA[Datum_GEKA]&amp;Tbl_GEKA[Biljart],0)),"")</f>
        <v/>
      </c>
      <c r="G576" t="str" cm="1">
        <f t="array" ref="G576">_xlfn.IFNA(INDEX(Tbl_GEKA[wedstrijd],MATCH(Tbl_Namiddag[[#This Row],[Datum]]&amp;"5",Tbl_GEKA[Datum_GEKA]&amp;Tbl_GEKA[Biljart],0)),"")</f>
        <v/>
      </c>
    </row>
    <row r="577" spans="1:7" x14ac:dyDescent="0.25">
      <c r="A577" s="1">
        <v>46678</v>
      </c>
      <c r="B577">
        <f>WEEKDAY(Tbl_Namiddag[[#This Row],[Datum]],11)</f>
        <v>1</v>
      </c>
      <c r="C577" t="str" cm="1">
        <f t="array" ref="C577">_xlfn.IFNA(INDEX(Tbl_GEKA[wedstrijd],MATCH(Tbl_Namiddag[[#This Row],[Datum]]&amp;"1",Tbl_GEKA[Datum_GEKA]&amp;Tbl_GEKA[Biljart],0)),"")</f>
        <v/>
      </c>
      <c r="D577" t="str" cm="1">
        <f t="array" ref="D577">_xlfn.IFNA(INDEX(Tbl_GEKA[wedstrijd],MATCH(Tbl_Namiddag[[#This Row],[Datum]]&amp;"2",Tbl_GEKA[Datum_GEKA]&amp;Tbl_GEKA[Biljart],0)),"")</f>
        <v/>
      </c>
      <c r="E577" t="str" cm="1">
        <f t="array" ref="E577">_xlfn.IFNA(INDEX(Tbl_GEKA[wedstrijd],MATCH(Tbl_Namiddag[[#This Row],[Datum]]&amp;"3",Tbl_GEKA[Datum_GEKA]&amp;Tbl_GEKA[Biljart],0)),"")</f>
        <v/>
      </c>
      <c r="F577" t="str" cm="1">
        <f t="array" ref="F577">_xlfn.IFNA(INDEX(Tbl_GEKA[wedstrijd],MATCH(Tbl_Namiddag[[#This Row],[Datum]]&amp;"4",Tbl_GEKA[Datum_GEKA]&amp;Tbl_GEKA[Biljart],0)),"")</f>
        <v/>
      </c>
      <c r="G577" t="str" cm="1">
        <f t="array" ref="G577">_xlfn.IFNA(INDEX(Tbl_GEKA[wedstrijd],MATCH(Tbl_Namiddag[[#This Row],[Datum]]&amp;"5",Tbl_GEKA[Datum_GEKA]&amp;Tbl_GEKA[Biljart],0)),"")</f>
        <v/>
      </c>
    </row>
    <row r="578" spans="1:7" x14ac:dyDescent="0.25">
      <c r="A578" s="1">
        <v>46679</v>
      </c>
      <c r="B578">
        <f>WEEKDAY(Tbl_Namiddag[[#This Row],[Datum]],11)</f>
        <v>2</v>
      </c>
      <c r="C578" t="str" cm="1">
        <f t="array" ref="C578">_xlfn.IFNA(INDEX(Tbl_GEKA[wedstrijd],MATCH(Tbl_Namiddag[[#This Row],[Datum]]&amp;"1",Tbl_GEKA[Datum_GEKA]&amp;Tbl_GEKA[Biljart],0)),"")</f>
        <v/>
      </c>
      <c r="D578" t="str" cm="1">
        <f t="array" ref="D578">_xlfn.IFNA(INDEX(Tbl_GEKA[wedstrijd],MATCH(Tbl_Namiddag[[#This Row],[Datum]]&amp;"2",Tbl_GEKA[Datum_GEKA]&amp;Tbl_GEKA[Biljart],0)),"")</f>
        <v/>
      </c>
      <c r="E578" t="str" cm="1">
        <f t="array" ref="E578">_xlfn.IFNA(INDEX(Tbl_GEKA[wedstrijd],MATCH(Tbl_Namiddag[[#This Row],[Datum]]&amp;"3",Tbl_GEKA[Datum_GEKA]&amp;Tbl_GEKA[Biljart],0)),"")</f>
        <v/>
      </c>
      <c r="F578" t="str" cm="1">
        <f t="array" ref="F578">_xlfn.IFNA(INDEX(Tbl_GEKA[wedstrijd],MATCH(Tbl_Namiddag[[#This Row],[Datum]]&amp;"4",Tbl_GEKA[Datum_GEKA]&amp;Tbl_GEKA[Biljart],0)),"")</f>
        <v/>
      </c>
      <c r="G578" t="str" cm="1">
        <f t="array" ref="G578">_xlfn.IFNA(INDEX(Tbl_GEKA[wedstrijd],MATCH(Tbl_Namiddag[[#This Row],[Datum]]&amp;"5",Tbl_GEKA[Datum_GEKA]&amp;Tbl_GEKA[Biljart],0)),"")</f>
        <v/>
      </c>
    </row>
    <row r="579" spans="1:7" x14ac:dyDescent="0.25">
      <c r="A579" s="1">
        <v>46680</v>
      </c>
      <c r="B579">
        <f>WEEKDAY(Tbl_Namiddag[[#This Row],[Datum]],11)</f>
        <v>3</v>
      </c>
      <c r="C579" t="str" cm="1">
        <f t="array" ref="C579">_xlfn.IFNA(INDEX(Tbl_GEKA[wedstrijd],MATCH(Tbl_Namiddag[[#This Row],[Datum]]&amp;"1",Tbl_GEKA[Datum_GEKA]&amp;Tbl_GEKA[Biljart],0)),"")</f>
        <v/>
      </c>
      <c r="D579" t="str" cm="1">
        <f t="array" ref="D579">_xlfn.IFNA(INDEX(Tbl_GEKA[wedstrijd],MATCH(Tbl_Namiddag[[#This Row],[Datum]]&amp;"2",Tbl_GEKA[Datum_GEKA]&amp;Tbl_GEKA[Biljart],0)),"")</f>
        <v/>
      </c>
      <c r="E579" t="str" cm="1">
        <f t="array" ref="E579">_xlfn.IFNA(INDEX(Tbl_GEKA[wedstrijd],MATCH(Tbl_Namiddag[[#This Row],[Datum]]&amp;"3",Tbl_GEKA[Datum_GEKA]&amp;Tbl_GEKA[Biljart],0)),"")</f>
        <v/>
      </c>
      <c r="F579" t="str" cm="1">
        <f t="array" ref="F579">_xlfn.IFNA(INDEX(Tbl_GEKA[wedstrijd],MATCH(Tbl_Namiddag[[#This Row],[Datum]]&amp;"4",Tbl_GEKA[Datum_GEKA]&amp;Tbl_GEKA[Biljart],0)),"")</f>
        <v/>
      </c>
      <c r="G579" t="str" cm="1">
        <f t="array" ref="G579">_xlfn.IFNA(INDEX(Tbl_GEKA[wedstrijd],MATCH(Tbl_Namiddag[[#This Row],[Datum]]&amp;"5",Tbl_GEKA[Datum_GEKA]&amp;Tbl_GEKA[Biljart],0)),"")</f>
        <v/>
      </c>
    </row>
    <row r="580" spans="1:7" x14ac:dyDescent="0.25">
      <c r="A580" s="1">
        <v>46681</v>
      </c>
      <c r="B580">
        <f>WEEKDAY(Tbl_Namiddag[[#This Row],[Datum]],11)</f>
        <v>4</v>
      </c>
      <c r="C580" t="str" cm="1">
        <f t="array" ref="C580">_xlfn.IFNA(INDEX(Tbl_GEKA[wedstrijd],MATCH(Tbl_Namiddag[[#This Row],[Datum]]&amp;"1",Tbl_GEKA[Datum_GEKA]&amp;Tbl_GEKA[Biljart],0)),"")</f>
        <v xml:space="preserve">G E K A  - - -&gt; </v>
      </c>
      <c r="D580" t="str" cm="1">
        <f t="array" ref="D580">_xlfn.IFNA(INDEX(Tbl_GEKA[wedstrijd],MATCH(Tbl_Namiddag[[#This Row],[Datum]]&amp;"2",Tbl_GEKA[Datum_GEKA]&amp;Tbl_GEKA[Biljart],0)),"")</f>
        <v xml:space="preserve">G E K A  - - -&gt; </v>
      </c>
      <c r="E580" t="str" cm="1">
        <f t="array" ref="E580">_xlfn.IFNA(INDEX(Tbl_GEKA[wedstrijd],MATCH(Tbl_Namiddag[[#This Row],[Datum]]&amp;"3",Tbl_GEKA[Datum_GEKA]&amp;Tbl_GEKA[Biljart],0)),"")</f>
        <v xml:space="preserve">G E K A  - - -&gt; </v>
      </c>
      <c r="F580" t="str" cm="1">
        <f t="array" ref="F580">_xlfn.IFNA(INDEX(Tbl_GEKA[wedstrijd],MATCH(Tbl_Namiddag[[#This Row],[Datum]]&amp;"4",Tbl_GEKA[Datum_GEKA]&amp;Tbl_GEKA[Biljart],0)),"")</f>
        <v xml:space="preserve">G E K A  - - -&gt; </v>
      </c>
      <c r="G580" t="str" cm="1">
        <f t="array" ref="G580">_xlfn.IFNA(INDEX(Tbl_GEKA[wedstrijd],MATCH(Tbl_Namiddag[[#This Row],[Datum]]&amp;"5",Tbl_GEKA[Datum_GEKA]&amp;Tbl_GEKA[Biljart],0)),"")</f>
        <v xml:space="preserve">G E K A  - - -&gt; </v>
      </c>
    </row>
    <row r="581" spans="1:7" x14ac:dyDescent="0.25">
      <c r="A581" s="1">
        <v>46682</v>
      </c>
      <c r="B581">
        <f>WEEKDAY(Tbl_Namiddag[[#This Row],[Datum]],11)</f>
        <v>5</v>
      </c>
      <c r="C581" t="str" cm="1">
        <f t="array" ref="C581">_xlfn.IFNA(INDEX(Tbl_GEKA[wedstrijd],MATCH(Tbl_Namiddag[[#This Row],[Datum]]&amp;"1",Tbl_GEKA[Datum_GEKA]&amp;Tbl_GEKA[Biljart],0)),"")</f>
        <v/>
      </c>
      <c r="D581" t="str" cm="1">
        <f t="array" ref="D581">_xlfn.IFNA(INDEX(Tbl_GEKA[wedstrijd],MATCH(Tbl_Namiddag[[#This Row],[Datum]]&amp;"2",Tbl_GEKA[Datum_GEKA]&amp;Tbl_GEKA[Biljart],0)),"")</f>
        <v/>
      </c>
      <c r="E581" t="str" cm="1">
        <f t="array" ref="E581">_xlfn.IFNA(INDEX(Tbl_GEKA[wedstrijd],MATCH(Tbl_Namiddag[[#This Row],[Datum]]&amp;"3",Tbl_GEKA[Datum_GEKA]&amp;Tbl_GEKA[Biljart],0)),"")</f>
        <v/>
      </c>
      <c r="F581" t="str" cm="1">
        <f t="array" ref="F581">_xlfn.IFNA(INDEX(Tbl_GEKA[wedstrijd],MATCH(Tbl_Namiddag[[#This Row],[Datum]]&amp;"4",Tbl_GEKA[Datum_GEKA]&amp;Tbl_GEKA[Biljart],0)),"")</f>
        <v/>
      </c>
      <c r="G581" t="str" cm="1">
        <f t="array" ref="G581">_xlfn.IFNA(INDEX(Tbl_GEKA[wedstrijd],MATCH(Tbl_Namiddag[[#This Row],[Datum]]&amp;"5",Tbl_GEKA[Datum_GEKA]&amp;Tbl_GEKA[Biljart],0)),"")</f>
        <v/>
      </c>
    </row>
    <row r="582" spans="1:7" x14ac:dyDescent="0.25">
      <c r="A582" s="1">
        <v>46683</v>
      </c>
      <c r="B582">
        <f>WEEKDAY(Tbl_Namiddag[[#This Row],[Datum]],11)</f>
        <v>6</v>
      </c>
      <c r="C582" t="str" cm="1">
        <f t="array" ref="C582">_xlfn.IFNA(INDEX(Tbl_GEKA[wedstrijd],MATCH(Tbl_Namiddag[[#This Row],[Datum]]&amp;"1",Tbl_GEKA[Datum_GEKA]&amp;Tbl_GEKA[Biljart],0)),"")</f>
        <v/>
      </c>
      <c r="D582" t="str" cm="1">
        <f t="array" ref="D582">_xlfn.IFNA(INDEX(Tbl_GEKA[wedstrijd],MATCH(Tbl_Namiddag[[#This Row],[Datum]]&amp;"2",Tbl_GEKA[Datum_GEKA]&amp;Tbl_GEKA[Biljart],0)),"")</f>
        <v/>
      </c>
      <c r="E582" t="str" cm="1">
        <f t="array" ref="E582">_xlfn.IFNA(INDEX(Tbl_GEKA[wedstrijd],MATCH(Tbl_Namiddag[[#This Row],[Datum]]&amp;"3",Tbl_GEKA[Datum_GEKA]&amp;Tbl_GEKA[Biljart],0)),"")</f>
        <v/>
      </c>
      <c r="F582" t="str" cm="1">
        <f t="array" ref="F582">_xlfn.IFNA(INDEX(Tbl_GEKA[wedstrijd],MATCH(Tbl_Namiddag[[#This Row],[Datum]]&amp;"4",Tbl_GEKA[Datum_GEKA]&amp;Tbl_GEKA[Biljart],0)),"")</f>
        <v/>
      </c>
      <c r="G582" t="str" cm="1">
        <f t="array" ref="G582">_xlfn.IFNA(INDEX(Tbl_GEKA[wedstrijd],MATCH(Tbl_Namiddag[[#This Row],[Datum]]&amp;"5",Tbl_GEKA[Datum_GEKA]&amp;Tbl_GEKA[Biljart],0)),"")</f>
        <v/>
      </c>
    </row>
    <row r="583" spans="1:7" x14ac:dyDescent="0.25">
      <c r="A583" s="1">
        <v>46684</v>
      </c>
      <c r="B583">
        <f>WEEKDAY(Tbl_Namiddag[[#This Row],[Datum]],11)</f>
        <v>7</v>
      </c>
      <c r="C583" t="str" cm="1">
        <f t="array" ref="C583">_xlfn.IFNA(INDEX(Tbl_GEKA[wedstrijd],MATCH(Tbl_Namiddag[[#This Row],[Datum]]&amp;"1",Tbl_GEKA[Datum_GEKA]&amp;Tbl_GEKA[Biljart],0)),"")</f>
        <v/>
      </c>
      <c r="D583" t="str" cm="1">
        <f t="array" ref="D583">_xlfn.IFNA(INDEX(Tbl_GEKA[wedstrijd],MATCH(Tbl_Namiddag[[#This Row],[Datum]]&amp;"2",Tbl_GEKA[Datum_GEKA]&amp;Tbl_GEKA[Biljart],0)),"")</f>
        <v/>
      </c>
      <c r="E583" t="str" cm="1">
        <f t="array" ref="E583">_xlfn.IFNA(INDEX(Tbl_GEKA[wedstrijd],MATCH(Tbl_Namiddag[[#This Row],[Datum]]&amp;"3",Tbl_GEKA[Datum_GEKA]&amp;Tbl_GEKA[Biljart],0)),"")</f>
        <v/>
      </c>
      <c r="F583" t="str" cm="1">
        <f t="array" ref="F583">_xlfn.IFNA(INDEX(Tbl_GEKA[wedstrijd],MATCH(Tbl_Namiddag[[#This Row],[Datum]]&amp;"4",Tbl_GEKA[Datum_GEKA]&amp;Tbl_GEKA[Biljart],0)),"")</f>
        <v/>
      </c>
      <c r="G583" t="str" cm="1">
        <f t="array" ref="G583">_xlfn.IFNA(INDEX(Tbl_GEKA[wedstrijd],MATCH(Tbl_Namiddag[[#This Row],[Datum]]&amp;"5",Tbl_GEKA[Datum_GEKA]&amp;Tbl_GEKA[Biljart],0)),"")</f>
        <v/>
      </c>
    </row>
    <row r="584" spans="1:7" x14ac:dyDescent="0.25">
      <c r="A584" s="1">
        <v>46685</v>
      </c>
      <c r="B584">
        <f>WEEKDAY(Tbl_Namiddag[[#This Row],[Datum]],11)</f>
        <v>1</v>
      </c>
      <c r="C584" t="str" cm="1">
        <f t="array" ref="C584">_xlfn.IFNA(INDEX(Tbl_GEKA[wedstrijd],MATCH(Tbl_Namiddag[[#This Row],[Datum]]&amp;"1",Tbl_GEKA[Datum_GEKA]&amp;Tbl_GEKA[Biljart],0)),"")</f>
        <v/>
      </c>
      <c r="D584" t="str" cm="1">
        <f t="array" ref="D584">_xlfn.IFNA(INDEX(Tbl_GEKA[wedstrijd],MATCH(Tbl_Namiddag[[#This Row],[Datum]]&amp;"2",Tbl_GEKA[Datum_GEKA]&amp;Tbl_GEKA[Biljart],0)),"")</f>
        <v/>
      </c>
      <c r="E584" t="str" cm="1">
        <f t="array" ref="E584">_xlfn.IFNA(INDEX(Tbl_GEKA[wedstrijd],MATCH(Tbl_Namiddag[[#This Row],[Datum]]&amp;"3",Tbl_GEKA[Datum_GEKA]&amp;Tbl_GEKA[Biljart],0)),"")</f>
        <v/>
      </c>
      <c r="F584" t="str" cm="1">
        <f t="array" ref="F584">_xlfn.IFNA(INDEX(Tbl_GEKA[wedstrijd],MATCH(Tbl_Namiddag[[#This Row],[Datum]]&amp;"4",Tbl_GEKA[Datum_GEKA]&amp;Tbl_GEKA[Biljart],0)),"")</f>
        <v/>
      </c>
      <c r="G584" t="str" cm="1">
        <f t="array" ref="G584">_xlfn.IFNA(INDEX(Tbl_GEKA[wedstrijd],MATCH(Tbl_Namiddag[[#This Row],[Datum]]&amp;"5",Tbl_GEKA[Datum_GEKA]&amp;Tbl_GEKA[Biljart],0)),"")</f>
        <v/>
      </c>
    </row>
    <row r="585" spans="1:7" x14ac:dyDescent="0.25">
      <c r="A585" s="1">
        <v>46686</v>
      </c>
      <c r="B585">
        <f>WEEKDAY(Tbl_Namiddag[[#This Row],[Datum]],11)</f>
        <v>2</v>
      </c>
      <c r="C585" t="str" cm="1">
        <f t="array" ref="C585">_xlfn.IFNA(INDEX(Tbl_GEKA[wedstrijd],MATCH(Tbl_Namiddag[[#This Row],[Datum]]&amp;"1",Tbl_GEKA[Datum_GEKA]&amp;Tbl_GEKA[Biljart],0)),"")</f>
        <v/>
      </c>
      <c r="D585" t="str" cm="1">
        <f t="array" ref="D585">_xlfn.IFNA(INDEX(Tbl_GEKA[wedstrijd],MATCH(Tbl_Namiddag[[#This Row],[Datum]]&amp;"2",Tbl_GEKA[Datum_GEKA]&amp;Tbl_GEKA[Biljart],0)),"")</f>
        <v/>
      </c>
      <c r="E585" t="str" cm="1">
        <f t="array" ref="E585">_xlfn.IFNA(INDEX(Tbl_GEKA[wedstrijd],MATCH(Tbl_Namiddag[[#This Row],[Datum]]&amp;"3",Tbl_GEKA[Datum_GEKA]&amp;Tbl_GEKA[Biljart],0)),"")</f>
        <v/>
      </c>
      <c r="F585" t="str" cm="1">
        <f t="array" ref="F585">_xlfn.IFNA(INDEX(Tbl_GEKA[wedstrijd],MATCH(Tbl_Namiddag[[#This Row],[Datum]]&amp;"4",Tbl_GEKA[Datum_GEKA]&amp;Tbl_GEKA[Biljart],0)),"")</f>
        <v/>
      </c>
      <c r="G585" t="str" cm="1">
        <f t="array" ref="G585">_xlfn.IFNA(INDEX(Tbl_GEKA[wedstrijd],MATCH(Tbl_Namiddag[[#This Row],[Datum]]&amp;"5",Tbl_GEKA[Datum_GEKA]&amp;Tbl_GEKA[Biljart],0)),"")</f>
        <v/>
      </c>
    </row>
    <row r="586" spans="1:7" x14ac:dyDescent="0.25">
      <c r="A586" s="1">
        <v>46687</v>
      </c>
      <c r="B586">
        <f>WEEKDAY(Tbl_Namiddag[[#This Row],[Datum]],11)</f>
        <v>3</v>
      </c>
      <c r="C586" t="str" cm="1">
        <f t="array" ref="C586">_xlfn.IFNA(INDEX(Tbl_GEKA[wedstrijd],MATCH(Tbl_Namiddag[[#This Row],[Datum]]&amp;"1",Tbl_GEKA[Datum_GEKA]&amp;Tbl_GEKA[Biljart],0)),"")</f>
        <v/>
      </c>
      <c r="D586" t="str" cm="1">
        <f t="array" ref="D586">_xlfn.IFNA(INDEX(Tbl_GEKA[wedstrijd],MATCH(Tbl_Namiddag[[#This Row],[Datum]]&amp;"2",Tbl_GEKA[Datum_GEKA]&amp;Tbl_GEKA[Biljart],0)),"")</f>
        <v/>
      </c>
      <c r="E586" t="str" cm="1">
        <f t="array" ref="E586">_xlfn.IFNA(INDEX(Tbl_GEKA[wedstrijd],MATCH(Tbl_Namiddag[[#This Row],[Datum]]&amp;"3",Tbl_GEKA[Datum_GEKA]&amp;Tbl_GEKA[Biljart],0)),"")</f>
        <v/>
      </c>
      <c r="F586" t="str" cm="1">
        <f t="array" ref="F586">_xlfn.IFNA(INDEX(Tbl_GEKA[wedstrijd],MATCH(Tbl_Namiddag[[#This Row],[Datum]]&amp;"4",Tbl_GEKA[Datum_GEKA]&amp;Tbl_GEKA[Biljart],0)),"")</f>
        <v/>
      </c>
      <c r="G586" t="str" cm="1">
        <f t="array" ref="G586">_xlfn.IFNA(INDEX(Tbl_GEKA[wedstrijd],MATCH(Tbl_Namiddag[[#This Row],[Datum]]&amp;"5",Tbl_GEKA[Datum_GEKA]&amp;Tbl_GEKA[Biljart],0)),"")</f>
        <v/>
      </c>
    </row>
    <row r="587" spans="1:7" x14ac:dyDescent="0.25">
      <c r="A587" s="1">
        <v>46688</v>
      </c>
      <c r="B587">
        <f>WEEKDAY(Tbl_Namiddag[[#This Row],[Datum]],11)</f>
        <v>4</v>
      </c>
      <c r="C587" t="str" cm="1">
        <f t="array" ref="C587">_xlfn.IFNA(INDEX(Tbl_GEKA[wedstrijd],MATCH(Tbl_Namiddag[[#This Row],[Datum]]&amp;"1",Tbl_GEKA[Datum_GEKA]&amp;Tbl_GEKA[Biljart],0)),"")</f>
        <v xml:space="preserve">G E K A  - - -&gt; </v>
      </c>
      <c r="D587" t="str" cm="1">
        <f t="array" ref="D587">_xlfn.IFNA(INDEX(Tbl_GEKA[wedstrijd],MATCH(Tbl_Namiddag[[#This Row],[Datum]]&amp;"2",Tbl_GEKA[Datum_GEKA]&amp;Tbl_GEKA[Biljart],0)),"")</f>
        <v xml:space="preserve">G E K A  - - -&gt; </v>
      </c>
      <c r="E587" t="str" cm="1">
        <f t="array" ref="E587">_xlfn.IFNA(INDEX(Tbl_GEKA[wedstrijd],MATCH(Tbl_Namiddag[[#This Row],[Datum]]&amp;"3",Tbl_GEKA[Datum_GEKA]&amp;Tbl_GEKA[Biljart],0)),"")</f>
        <v xml:space="preserve">G E K A  - - -&gt; </v>
      </c>
      <c r="F587" t="str" cm="1">
        <f t="array" ref="F587">_xlfn.IFNA(INDEX(Tbl_GEKA[wedstrijd],MATCH(Tbl_Namiddag[[#This Row],[Datum]]&amp;"4",Tbl_GEKA[Datum_GEKA]&amp;Tbl_GEKA[Biljart],0)),"")</f>
        <v xml:space="preserve">G E K A  - - -&gt; </v>
      </c>
      <c r="G587" t="str" cm="1">
        <f t="array" ref="G587">_xlfn.IFNA(INDEX(Tbl_GEKA[wedstrijd],MATCH(Tbl_Namiddag[[#This Row],[Datum]]&amp;"5",Tbl_GEKA[Datum_GEKA]&amp;Tbl_GEKA[Biljart],0)),"")</f>
        <v xml:space="preserve">G E K A  - - -&gt; </v>
      </c>
    </row>
    <row r="588" spans="1:7" x14ac:dyDescent="0.25">
      <c r="A588" s="1">
        <v>46689</v>
      </c>
      <c r="B588">
        <f>WEEKDAY(Tbl_Namiddag[[#This Row],[Datum]],11)</f>
        <v>5</v>
      </c>
      <c r="C588" t="str" cm="1">
        <f t="array" ref="C588">_xlfn.IFNA(INDEX(Tbl_GEKA[wedstrijd],MATCH(Tbl_Namiddag[[#This Row],[Datum]]&amp;"1",Tbl_GEKA[Datum_GEKA]&amp;Tbl_GEKA[Biljart],0)),"")</f>
        <v/>
      </c>
      <c r="D588" t="str" cm="1">
        <f t="array" ref="D588">_xlfn.IFNA(INDEX(Tbl_GEKA[wedstrijd],MATCH(Tbl_Namiddag[[#This Row],[Datum]]&amp;"2",Tbl_GEKA[Datum_GEKA]&amp;Tbl_GEKA[Biljart],0)),"")</f>
        <v/>
      </c>
      <c r="E588" t="str" cm="1">
        <f t="array" ref="E588">_xlfn.IFNA(INDEX(Tbl_GEKA[wedstrijd],MATCH(Tbl_Namiddag[[#This Row],[Datum]]&amp;"3",Tbl_GEKA[Datum_GEKA]&amp;Tbl_GEKA[Biljart],0)),"")</f>
        <v/>
      </c>
      <c r="F588" t="str" cm="1">
        <f t="array" ref="F588">_xlfn.IFNA(INDEX(Tbl_GEKA[wedstrijd],MATCH(Tbl_Namiddag[[#This Row],[Datum]]&amp;"4",Tbl_GEKA[Datum_GEKA]&amp;Tbl_GEKA[Biljart],0)),"")</f>
        <v/>
      </c>
      <c r="G588" t="str" cm="1">
        <f t="array" ref="G588">_xlfn.IFNA(INDEX(Tbl_GEKA[wedstrijd],MATCH(Tbl_Namiddag[[#This Row],[Datum]]&amp;"5",Tbl_GEKA[Datum_GEKA]&amp;Tbl_GEKA[Biljart],0)),"")</f>
        <v/>
      </c>
    </row>
    <row r="589" spans="1:7" x14ac:dyDescent="0.25">
      <c r="A589" s="1">
        <v>46690</v>
      </c>
      <c r="B589">
        <f>WEEKDAY(Tbl_Namiddag[[#This Row],[Datum]],11)</f>
        <v>6</v>
      </c>
      <c r="C589" t="str" cm="1">
        <f t="array" ref="C589">_xlfn.IFNA(INDEX(Tbl_GEKA[wedstrijd],MATCH(Tbl_Namiddag[[#This Row],[Datum]]&amp;"1",Tbl_GEKA[Datum_GEKA]&amp;Tbl_GEKA[Biljart],0)),"")</f>
        <v/>
      </c>
      <c r="D589" t="str" cm="1">
        <f t="array" ref="D589">_xlfn.IFNA(INDEX(Tbl_GEKA[wedstrijd],MATCH(Tbl_Namiddag[[#This Row],[Datum]]&amp;"2",Tbl_GEKA[Datum_GEKA]&amp;Tbl_GEKA[Biljart],0)),"")</f>
        <v/>
      </c>
      <c r="E589" t="str" cm="1">
        <f t="array" ref="E589">_xlfn.IFNA(INDEX(Tbl_GEKA[wedstrijd],MATCH(Tbl_Namiddag[[#This Row],[Datum]]&amp;"3",Tbl_GEKA[Datum_GEKA]&amp;Tbl_GEKA[Biljart],0)),"")</f>
        <v/>
      </c>
      <c r="F589" t="str" cm="1">
        <f t="array" ref="F589">_xlfn.IFNA(INDEX(Tbl_GEKA[wedstrijd],MATCH(Tbl_Namiddag[[#This Row],[Datum]]&amp;"4",Tbl_GEKA[Datum_GEKA]&amp;Tbl_GEKA[Biljart],0)),"")</f>
        <v/>
      </c>
      <c r="G589" t="str" cm="1">
        <f t="array" ref="G589">_xlfn.IFNA(INDEX(Tbl_GEKA[wedstrijd],MATCH(Tbl_Namiddag[[#This Row],[Datum]]&amp;"5",Tbl_GEKA[Datum_GEKA]&amp;Tbl_GEKA[Biljart],0)),"")</f>
        <v/>
      </c>
    </row>
    <row r="590" spans="1:7" x14ac:dyDescent="0.25">
      <c r="A590" s="1">
        <v>46691</v>
      </c>
      <c r="B590">
        <f>WEEKDAY(Tbl_Namiddag[[#This Row],[Datum]],11)</f>
        <v>7</v>
      </c>
      <c r="C590" t="str" cm="1">
        <f t="array" ref="C590">_xlfn.IFNA(INDEX(Tbl_GEKA[wedstrijd],MATCH(Tbl_Namiddag[[#This Row],[Datum]]&amp;"1",Tbl_GEKA[Datum_GEKA]&amp;Tbl_GEKA[Biljart],0)),"")</f>
        <v/>
      </c>
      <c r="D590" t="str" cm="1">
        <f t="array" ref="D590">_xlfn.IFNA(INDEX(Tbl_GEKA[wedstrijd],MATCH(Tbl_Namiddag[[#This Row],[Datum]]&amp;"2",Tbl_GEKA[Datum_GEKA]&amp;Tbl_GEKA[Biljart],0)),"")</f>
        <v/>
      </c>
      <c r="E590" t="str" cm="1">
        <f t="array" ref="E590">_xlfn.IFNA(INDEX(Tbl_GEKA[wedstrijd],MATCH(Tbl_Namiddag[[#This Row],[Datum]]&amp;"3",Tbl_GEKA[Datum_GEKA]&amp;Tbl_GEKA[Biljart],0)),"")</f>
        <v/>
      </c>
      <c r="F590" t="str" cm="1">
        <f t="array" ref="F590">_xlfn.IFNA(INDEX(Tbl_GEKA[wedstrijd],MATCH(Tbl_Namiddag[[#This Row],[Datum]]&amp;"4",Tbl_GEKA[Datum_GEKA]&amp;Tbl_GEKA[Biljart],0)),"")</f>
        <v/>
      </c>
      <c r="G590" t="str" cm="1">
        <f t="array" ref="G590">_xlfn.IFNA(INDEX(Tbl_GEKA[wedstrijd],MATCH(Tbl_Namiddag[[#This Row],[Datum]]&amp;"5",Tbl_GEKA[Datum_GEKA]&amp;Tbl_GEKA[Biljart],0)),"")</f>
        <v/>
      </c>
    </row>
    <row r="591" spans="1:7" x14ac:dyDescent="0.25">
      <c r="A591" s="1">
        <v>46692</v>
      </c>
      <c r="B591">
        <f>WEEKDAY(Tbl_Namiddag[[#This Row],[Datum]],11)</f>
        <v>1</v>
      </c>
      <c r="C591" t="str" cm="1">
        <f t="array" ref="C591">_xlfn.IFNA(INDEX(Tbl_GEKA[wedstrijd],MATCH(Tbl_Namiddag[[#This Row],[Datum]]&amp;"1",Tbl_GEKA[Datum_GEKA]&amp;Tbl_GEKA[Biljart],0)),"")</f>
        <v/>
      </c>
      <c r="D591" t="str" cm="1">
        <f t="array" ref="D591">_xlfn.IFNA(INDEX(Tbl_GEKA[wedstrijd],MATCH(Tbl_Namiddag[[#This Row],[Datum]]&amp;"2",Tbl_GEKA[Datum_GEKA]&amp;Tbl_GEKA[Biljart],0)),"")</f>
        <v/>
      </c>
      <c r="E591" t="str" cm="1">
        <f t="array" ref="E591">_xlfn.IFNA(INDEX(Tbl_GEKA[wedstrijd],MATCH(Tbl_Namiddag[[#This Row],[Datum]]&amp;"3",Tbl_GEKA[Datum_GEKA]&amp;Tbl_GEKA[Biljart],0)),"")</f>
        <v/>
      </c>
      <c r="F591" t="str" cm="1">
        <f t="array" ref="F591">_xlfn.IFNA(INDEX(Tbl_GEKA[wedstrijd],MATCH(Tbl_Namiddag[[#This Row],[Datum]]&amp;"4",Tbl_GEKA[Datum_GEKA]&amp;Tbl_GEKA[Biljart],0)),"")</f>
        <v/>
      </c>
      <c r="G591" t="str" cm="1">
        <f t="array" ref="G591">_xlfn.IFNA(INDEX(Tbl_GEKA[wedstrijd],MATCH(Tbl_Namiddag[[#This Row],[Datum]]&amp;"5",Tbl_GEKA[Datum_GEKA]&amp;Tbl_GEKA[Biljart],0)),"")</f>
        <v/>
      </c>
    </row>
    <row r="592" spans="1:7" x14ac:dyDescent="0.25">
      <c r="A592" s="1">
        <v>46693</v>
      </c>
      <c r="B592">
        <f>WEEKDAY(Tbl_Namiddag[[#This Row],[Datum]],11)</f>
        <v>2</v>
      </c>
      <c r="C592" t="str" cm="1">
        <f t="array" ref="C592">_xlfn.IFNA(INDEX(Tbl_GEKA[wedstrijd],MATCH(Tbl_Namiddag[[#This Row],[Datum]]&amp;"1",Tbl_GEKA[Datum_GEKA]&amp;Tbl_GEKA[Biljart],0)),"")</f>
        <v/>
      </c>
      <c r="D592" t="str" cm="1">
        <f t="array" ref="D592">_xlfn.IFNA(INDEX(Tbl_GEKA[wedstrijd],MATCH(Tbl_Namiddag[[#This Row],[Datum]]&amp;"2",Tbl_GEKA[Datum_GEKA]&amp;Tbl_GEKA[Biljart],0)),"")</f>
        <v/>
      </c>
      <c r="E592" t="str" cm="1">
        <f t="array" ref="E592">_xlfn.IFNA(INDEX(Tbl_GEKA[wedstrijd],MATCH(Tbl_Namiddag[[#This Row],[Datum]]&amp;"3",Tbl_GEKA[Datum_GEKA]&amp;Tbl_GEKA[Biljart],0)),"")</f>
        <v/>
      </c>
      <c r="F592" t="str" cm="1">
        <f t="array" ref="F592">_xlfn.IFNA(INDEX(Tbl_GEKA[wedstrijd],MATCH(Tbl_Namiddag[[#This Row],[Datum]]&amp;"4",Tbl_GEKA[Datum_GEKA]&amp;Tbl_GEKA[Biljart],0)),"")</f>
        <v/>
      </c>
      <c r="G592" t="str" cm="1">
        <f t="array" ref="G592">_xlfn.IFNA(INDEX(Tbl_GEKA[wedstrijd],MATCH(Tbl_Namiddag[[#This Row],[Datum]]&amp;"5",Tbl_GEKA[Datum_GEKA]&amp;Tbl_GEKA[Biljart],0)),"")</f>
        <v/>
      </c>
    </row>
    <row r="593" spans="1:7" x14ac:dyDescent="0.25">
      <c r="A593" s="1">
        <v>46694</v>
      </c>
      <c r="B593">
        <f>WEEKDAY(Tbl_Namiddag[[#This Row],[Datum]],11)</f>
        <v>3</v>
      </c>
      <c r="C593" t="str" cm="1">
        <f t="array" ref="C593">_xlfn.IFNA(INDEX(Tbl_GEKA[wedstrijd],MATCH(Tbl_Namiddag[[#This Row],[Datum]]&amp;"1",Tbl_GEKA[Datum_GEKA]&amp;Tbl_GEKA[Biljart],0)),"")</f>
        <v/>
      </c>
      <c r="D593" t="str" cm="1">
        <f t="array" ref="D593">_xlfn.IFNA(INDEX(Tbl_GEKA[wedstrijd],MATCH(Tbl_Namiddag[[#This Row],[Datum]]&amp;"2",Tbl_GEKA[Datum_GEKA]&amp;Tbl_GEKA[Biljart],0)),"")</f>
        <v/>
      </c>
      <c r="E593" t="str" cm="1">
        <f t="array" ref="E593">_xlfn.IFNA(INDEX(Tbl_GEKA[wedstrijd],MATCH(Tbl_Namiddag[[#This Row],[Datum]]&amp;"3",Tbl_GEKA[Datum_GEKA]&amp;Tbl_GEKA[Biljart],0)),"")</f>
        <v/>
      </c>
      <c r="F593" t="str" cm="1">
        <f t="array" ref="F593">_xlfn.IFNA(INDEX(Tbl_GEKA[wedstrijd],MATCH(Tbl_Namiddag[[#This Row],[Datum]]&amp;"4",Tbl_GEKA[Datum_GEKA]&amp;Tbl_GEKA[Biljart],0)),"")</f>
        <v/>
      </c>
      <c r="G593" t="str" cm="1">
        <f t="array" ref="G593">_xlfn.IFNA(INDEX(Tbl_GEKA[wedstrijd],MATCH(Tbl_Namiddag[[#This Row],[Datum]]&amp;"5",Tbl_GEKA[Datum_GEKA]&amp;Tbl_GEKA[Biljart],0)),"")</f>
        <v/>
      </c>
    </row>
    <row r="594" spans="1:7" x14ac:dyDescent="0.25">
      <c r="A594" s="1">
        <v>46695</v>
      </c>
      <c r="B594">
        <f>WEEKDAY(Tbl_Namiddag[[#This Row],[Datum]],11)</f>
        <v>4</v>
      </c>
      <c r="C594" t="str" cm="1">
        <f t="array" ref="C594">_xlfn.IFNA(INDEX(Tbl_GEKA[wedstrijd],MATCH(Tbl_Namiddag[[#This Row],[Datum]]&amp;"1",Tbl_GEKA[Datum_GEKA]&amp;Tbl_GEKA[Biljart],0)),"")</f>
        <v xml:space="preserve">G E K A  - - -&gt; </v>
      </c>
      <c r="D594" t="str" cm="1">
        <f t="array" ref="D594">_xlfn.IFNA(INDEX(Tbl_GEKA[wedstrijd],MATCH(Tbl_Namiddag[[#This Row],[Datum]]&amp;"2",Tbl_GEKA[Datum_GEKA]&amp;Tbl_GEKA[Biljart],0)),"")</f>
        <v xml:space="preserve">G E K A  - - -&gt; </v>
      </c>
      <c r="E594" t="str" cm="1">
        <f t="array" ref="E594">_xlfn.IFNA(INDEX(Tbl_GEKA[wedstrijd],MATCH(Tbl_Namiddag[[#This Row],[Datum]]&amp;"3",Tbl_GEKA[Datum_GEKA]&amp;Tbl_GEKA[Biljart],0)),"")</f>
        <v xml:space="preserve">G E K A  - - -&gt; </v>
      </c>
      <c r="F594" t="str" cm="1">
        <f t="array" ref="F594">_xlfn.IFNA(INDEX(Tbl_GEKA[wedstrijd],MATCH(Tbl_Namiddag[[#This Row],[Datum]]&amp;"4",Tbl_GEKA[Datum_GEKA]&amp;Tbl_GEKA[Biljart],0)),"")</f>
        <v xml:space="preserve">G E K A  - - -&gt; </v>
      </c>
      <c r="G594" t="str" cm="1">
        <f t="array" ref="G594">_xlfn.IFNA(INDEX(Tbl_GEKA[wedstrijd],MATCH(Tbl_Namiddag[[#This Row],[Datum]]&amp;"5",Tbl_GEKA[Datum_GEKA]&amp;Tbl_GEKA[Biljart],0)),"")</f>
        <v xml:space="preserve">G E K A  - - -&gt; </v>
      </c>
    </row>
    <row r="595" spans="1:7" x14ac:dyDescent="0.25">
      <c r="A595" s="1">
        <v>46696</v>
      </c>
      <c r="B595">
        <f>WEEKDAY(Tbl_Namiddag[[#This Row],[Datum]],11)</f>
        <v>5</v>
      </c>
      <c r="C595" t="str" cm="1">
        <f t="array" ref="C595">_xlfn.IFNA(INDEX(Tbl_GEKA[wedstrijd],MATCH(Tbl_Namiddag[[#This Row],[Datum]]&amp;"1",Tbl_GEKA[Datum_GEKA]&amp;Tbl_GEKA[Biljart],0)),"")</f>
        <v/>
      </c>
      <c r="D595" t="str" cm="1">
        <f t="array" ref="D595">_xlfn.IFNA(INDEX(Tbl_GEKA[wedstrijd],MATCH(Tbl_Namiddag[[#This Row],[Datum]]&amp;"2",Tbl_GEKA[Datum_GEKA]&amp;Tbl_GEKA[Biljart],0)),"")</f>
        <v/>
      </c>
      <c r="E595" t="str" cm="1">
        <f t="array" ref="E595">_xlfn.IFNA(INDEX(Tbl_GEKA[wedstrijd],MATCH(Tbl_Namiddag[[#This Row],[Datum]]&amp;"3",Tbl_GEKA[Datum_GEKA]&amp;Tbl_GEKA[Biljart],0)),"")</f>
        <v/>
      </c>
      <c r="F595" t="str" cm="1">
        <f t="array" ref="F595">_xlfn.IFNA(INDEX(Tbl_GEKA[wedstrijd],MATCH(Tbl_Namiddag[[#This Row],[Datum]]&amp;"4",Tbl_GEKA[Datum_GEKA]&amp;Tbl_GEKA[Biljart],0)),"")</f>
        <v/>
      </c>
      <c r="G595" t="str" cm="1">
        <f t="array" ref="G595">_xlfn.IFNA(INDEX(Tbl_GEKA[wedstrijd],MATCH(Tbl_Namiddag[[#This Row],[Datum]]&amp;"5",Tbl_GEKA[Datum_GEKA]&amp;Tbl_GEKA[Biljart],0)),"")</f>
        <v/>
      </c>
    </row>
    <row r="596" spans="1:7" x14ac:dyDescent="0.25">
      <c r="A596" s="1">
        <v>46697</v>
      </c>
      <c r="B596">
        <f>WEEKDAY(Tbl_Namiddag[[#This Row],[Datum]],11)</f>
        <v>6</v>
      </c>
      <c r="C596" t="str" cm="1">
        <f t="array" ref="C596">_xlfn.IFNA(INDEX(Tbl_GEKA[wedstrijd],MATCH(Tbl_Namiddag[[#This Row],[Datum]]&amp;"1",Tbl_GEKA[Datum_GEKA]&amp;Tbl_GEKA[Biljart],0)),"")</f>
        <v/>
      </c>
      <c r="D596" t="str" cm="1">
        <f t="array" ref="D596">_xlfn.IFNA(INDEX(Tbl_GEKA[wedstrijd],MATCH(Tbl_Namiddag[[#This Row],[Datum]]&amp;"2",Tbl_GEKA[Datum_GEKA]&amp;Tbl_GEKA[Biljart],0)),"")</f>
        <v/>
      </c>
      <c r="E596" t="str" cm="1">
        <f t="array" ref="E596">_xlfn.IFNA(INDEX(Tbl_GEKA[wedstrijd],MATCH(Tbl_Namiddag[[#This Row],[Datum]]&amp;"3",Tbl_GEKA[Datum_GEKA]&amp;Tbl_GEKA[Biljart],0)),"")</f>
        <v/>
      </c>
      <c r="F596" t="str" cm="1">
        <f t="array" ref="F596">_xlfn.IFNA(INDEX(Tbl_GEKA[wedstrijd],MATCH(Tbl_Namiddag[[#This Row],[Datum]]&amp;"4",Tbl_GEKA[Datum_GEKA]&amp;Tbl_GEKA[Biljart],0)),"")</f>
        <v/>
      </c>
      <c r="G596" t="str" cm="1">
        <f t="array" ref="G596">_xlfn.IFNA(INDEX(Tbl_GEKA[wedstrijd],MATCH(Tbl_Namiddag[[#This Row],[Datum]]&amp;"5",Tbl_GEKA[Datum_GEKA]&amp;Tbl_GEKA[Biljart],0)),"")</f>
        <v/>
      </c>
    </row>
    <row r="597" spans="1:7" x14ac:dyDescent="0.25">
      <c r="A597" s="1">
        <v>46698</v>
      </c>
      <c r="B597">
        <f>WEEKDAY(Tbl_Namiddag[[#This Row],[Datum]],11)</f>
        <v>7</v>
      </c>
      <c r="C597" t="str" cm="1">
        <f t="array" ref="C597">_xlfn.IFNA(INDEX(Tbl_GEKA[wedstrijd],MATCH(Tbl_Namiddag[[#This Row],[Datum]]&amp;"1",Tbl_GEKA[Datum_GEKA]&amp;Tbl_GEKA[Biljart],0)),"")</f>
        <v/>
      </c>
      <c r="D597" t="str" cm="1">
        <f t="array" ref="D597">_xlfn.IFNA(INDEX(Tbl_GEKA[wedstrijd],MATCH(Tbl_Namiddag[[#This Row],[Datum]]&amp;"2",Tbl_GEKA[Datum_GEKA]&amp;Tbl_GEKA[Biljart],0)),"")</f>
        <v/>
      </c>
      <c r="E597" t="str" cm="1">
        <f t="array" ref="E597">_xlfn.IFNA(INDEX(Tbl_GEKA[wedstrijd],MATCH(Tbl_Namiddag[[#This Row],[Datum]]&amp;"3",Tbl_GEKA[Datum_GEKA]&amp;Tbl_GEKA[Biljart],0)),"")</f>
        <v/>
      </c>
      <c r="F597" t="str" cm="1">
        <f t="array" ref="F597">_xlfn.IFNA(INDEX(Tbl_GEKA[wedstrijd],MATCH(Tbl_Namiddag[[#This Row],[Datum]]&amp;"4",Tbl_GEKA[Datum_GEKA]&amp;Tbl_GEKA[Biljart],0)),"")</f>
        <v/>
      </c>
      <c r="G597" t="str" cm="1">
        <f t="array" ref="G597">_xlfn.IFNA(INDEX(Tbl_GEKA[wedstrijd],MATCH(Tbl_Namiddag[[#This Row],[Datum]]&amp;"5",Tbl_GEKA[Datum_GEKA]&amp;Tbl_GEKA[Biljart],0)),"")</f>
        <v/>
      </c>
    </row>
    <row r="598" spans="1:7" x14ac:dyDescent="0.25">
      <c r="A598" s="1">
        <v>46699</v>
      </c>
      <c r="B598">
        <f>WEEKDAY(Tbl_Namiddag[[#This Row],[Datum]],11)</f>
        <v>1</v>
      </c>
      <c r="C598" t="str" cm="1">
        <f t="array" ref="C598">_xlfn.IFNA(INDEX(Tbl_GEKA[wedstrijd],MATCH(Tbl_Namiddag[[#This Row],[Datum]]&amp;"1",Tbl_GEKA[Datum_GEKA]&amp;Tbl_GEKA[Biljart],0)),"")</f>
        <v/>
      </c>
      <c r="D598" t="str" cm="1">
        <f t="array" ref="D598">_xlfn.IFNA(INDEX(Tbl_GEKA[wedstrijd],MATCH(Tbl_Namiddag[[#This Row],[Datum]]&amp;"2",Tbl_GEKA[Datum_GEKA]&amp;Tbl_GEKA[Biljart],0)),"")</f>
        <v/>
      </c>
      <c r="E598" t="str" cm="1">
        <f t="array" ref="E598">_xlfn.IFNA(INDEX(Tbl_GEKA[wedstrijd],MATCH(Tbl_Namiddag[[#This Row],[Datum]]&amp;"3",Tbl_GEKA[Datum_GEKA]&amp;Tbl_GEKA[Biljart],0)),"")</f>
        <v/>
      </c>
      <c r="F598" t="str" cm="1">
        <f t="array" ref="F598">_xlfn.IFNA(INDEX(Tbl_GEKA[wedstrijd],MATCH(Tbl_Namiddag[[#This Row],[Datum]]&amp;"4",Tbl_GEKA[Datum_GEKA]&amp;Tbl_GEKA[Biljart],0)),"")</f>
        <v/>
      </c>
      <c r="G598" t="str" cm="1">
        <f t="array" ref="G598">_xlfn.IFNA(INDEX(Tbl_GEKA[wedstrijd],MATCH(Tbl_Namiddag[[#This Row],[Datum]]&amp;"5",Tbl_GEKA[Datum_GEKA]&amp;Tbl_GEKA[Biljart],0)),"")</f>
        <v/>
      </c>
    </row>
    <row r="599" spans="1:7" x14ac:dyDescent="0.25">
      <c r="A599" s="1">
        <v>46700</v>
      </c>
      <c r="B599">
        <f>WEEKDAY(Tbl_Namiddag[[#This Row],[Datum]],11)</f>
        <v>2</v>
      </c>
      <c r="C599" t="str" cm="1">
        <f t="array" ref="C599">_xlfn.IFNA(INDEX(Tbl_GEKA[wedstrijd],MATCH(Tbl_Namiddag[[#This Row],[Datum]]&amp;"1",Tbl_GEKA[Datum_GEKA]&amp;Tbl_GEKA[Biljart],0)),"")</f>
        <v/>
      </c>
      <c r="D599" t="str" cm="1">
        <f t="array" ref="D599">_xlfn.IFNA(INDEX(Tbl_GEKA[wedstrijd],MATCH(Tbl_Namiddag[[#This Row],[Datum]]&amp;"2",Tbl_GEKA[Datum_GEKA]&amp;Tbl_GEKA[Biljart],0)),"")</f>
        <v/>
      </c>
      <c r="E599" t="str" cm="1">
        <f t="array" ref="E599">_xlfn.IFNA(INDEX(Tbl_GEKA[wedstrijd],MATCH(Tbl_Namiddag[[#This Row],[Datum]]&amp;"3",Tbl_GEKA[Datum_GEKA]&amp;Tbl_GEKA[Biljart],0)),"")</f>
        <v/>
      </c>
      <c r="F599" t="str" cm="1">
        <f t="array" ref="F599">_xlfn.IFNA(INDEX(Tbl_GEKA[wedstrijd],MATCH(Tbl_Namiddag[[#This Row],[Datum]]&amp;"4",Tbl_GEKA[Datum_GEKA]&amp;Tbl_GEKA[Biljart],0)),"")</f>
        <v/>
      </c>
      <c r="G599" t="str" cm="1">
        <f t="array" ref="G599">_xlfn.IFNA(INDEX(Tbl_GEKA[wedstrijd],MATCH(Tbl_Namiddag[[#This Row],[Datum]]&amp;"5",Tbl_GEKA[Datum_GEKA]&amp;Tbl_GEKA[Biljart],0)),"")</f>
        <v/>
      </c>
    </row>
    <row r="600" spans="1:7" x14ac:dyDescent="0.25">
      <c r="A600" s="1">
        <v>46701</v>
      </c>
      <c r="B600">
        <f>WEEKDAY(Tbl_Namiddag[[#This Row],[Datum]],11)</f>
        <v>3</v>
      </c>
      <c r="C600" t="str" cm="1">
        <f t="array" ref="C600">_xlfn.IFNA(INDEX(Tbl_GEKA[wedstrijd],MATCH(Tbl_Namiddag[[#This Row],[Datum]]&amp;"1",Tbl_GEKA[Datum_GEKA]&amp;Tbl_GEKA[Biljart],0)),"")</f>
        <v/>
      </c>
      <c r="D600" t="str" cm="1">
        <f t="array" ref="D600">_xlfn.IFNA(INDEX(Tbl_GEKA[wedstrijd],MATCH(Tbl_Namiddag[[#This Row],[Datum]]&amp;"2",Tbl_GEKA[Datum_GEKA]&amp;Tbl_GEKA[Biljart],0)),"")</f>
        <v/>
      </c>
      <c r="E600" t="str" cm="1">
        <f t="array" ref="E600">_xlfn.IFNA(INDEX(Tbl_GEKA[wedstrijd],MATCH(Tbl_Namiddag[[#This Row],[Datum]]&amp;"3",Tbl_GEKA[Datum_GEKA]&amp;Tbl_GEKA[Biljart],0)),"")</f>
        <v/>
      </c>
      <c r="F600" t="str" cm="1">
        <f t="array" ref="F600">_xlfn.IFNA(INDEX(Tbl_GEKA[wedstrijd],MATCH(Tbl_Namiddag[[#This Row],[Datum]]&amp;"4",Tbl_GEKA[Datum_GEKA]&amp;Tbl_GEKA[Biljart],0)),"")</f>
        <v/>
      </c>
      <c r="G600" t="str" cm="1">
        <f t="array" ref="G600">_xlfn.IFNA(INDEX(Tbl_GEKA[wedstrijd],MATCH(Tbl_Namiddag[[#This Row],[Datum]]&amp;"5",Tbl_GEKA[Datum_GEKA]&amp;Tbl_GEKA[Biljart],0)),"")</f>
        <v/>
      </c>
    </row>
    <row r="601" spans="1:7" x14ac:dyDescent="0.25">
      <c r="A601" s="1">
        <v>46702</v>
      </c>
      <c r="B601">
        <f>WEEKDAY(Tbl_Namiddag[[#This Row],[Datum]],11)</f>
        <v>4</v>
      </c>
      <c r="C601" t="str" cm="1">
        <f t="array" ref="C601">_xlfn.IFNA(INDEX(Tbl_GEKA[wedstrijd],MATCH(Tbl_Namiddag[[#This Row],[Datum]]&amp;"1",Tbl_GEKA[Datum_GEKA]&amp;Tbl_GEKA[Biljart],0)),"")</f>
        <v xml:space="preserve">G E K A  - - -&gt; </v>
      </c>
      <c r="D601" t="str" cm="1">
        <f t="array" ref="D601">_xlfn.IFNA(INDEX(Tbl_GEKA[wedstrijd],MATCH(Tbl_Namiddag[[#This Row],[Datum]]&amp;"2",Tbl_GEKA[Datum_GEKA]&amp;Tbl_GEKA[Biljart],0)),"")</f>
        <v xml:space="preserve">G E K A  - - -&gt; </v>
      </c>
      <c r="E601" t="str" cm="1">
        <f t="array" ref="E601">_xlfn.IFNA(INDEX(Tbl_GEKA[wedstrijd],MATCH(Tbl_Namiddag[[#This Row],[Datum]]&amp;"3",Tbl_GEKA[Datum_GEKA]&amp;Tbl_GEKA[Biljart],0)),"")</f>
        <v xml:space="preserve">G E K A  - - -&gt; </v>
      </c>
      <c r="F601" t="str" cm="1">
        <f t="array" ref="F601">_xlfn.IFNA(INDEX(Tbl_GEKA[wedstrijd],MATCH(Tbl_Namiddag[[#This Row],[Datum]]&amp;"4",Tbl_GEKA[Datum_GEKA]&amp;Tbl_GEKA[Biljart],0)),"")</f>
        <v xml:space="preserve">G E K A  - - -&gt; </v>
      </c>
      <c r="G601" t="str" cm="1">
        <f t="array" ref="G601">_xlfn.IFNA(INDEX(Tbl_GEKA[wedstrijd],MATCH(Tbl_Namiddag[[#This Row],[Datum]]&amp;"5",Tbl_GEKA[Datum_GEKA]&amp;Tbl_GEKA[Biljart],0)),"")</f>
        <v xml:space="preserve">G E K A  - - -&gt; </v>
      </c>
    </row>
    <row r="602" spans="1:7" x14ac:dyDescent="0.25">
      <c r="A602" s="1">
        <v>46703</v>
      </c>
      <c r="B602">
        <f>WEEKDAY(Tbl_Namiddag[[#This Row],[Datum]],11)</f>
        <v>5</v>
      </c>
      <c r="C602" t="str" cm="1">
        <f t="array" ref="C602">_xlfn.IFNA(INDEX(Tbl_GEKA[wedstrijd],MATCH(Tbl_Namiddag[[#This Row],[Datum]]&amp;"1",Tbl_GEKA[Datum_GEKA]&amp;Tbl_GEKA[Biljart],0)),"")</f>
        <v/>
      </c>
      <c r="D602" t="str" cm="1">
        <f t="array" ref="D602">_xlfn.IFNA(INDEX(Tbl_GEKA[wedstrijd],MATCH(Tbl_Namiddag[[#This Row],[Datum]]&amp;"2",Tbl_GEKA[Datum_GEKA]&amp;Tbl_GEKA[Biljart],0)),"")</f>
        <v/>
      </c>
      <c r="E602" t="str" cm="1">
        <f t="array" ref="E602">_xlfn.IFNA(INDEX(Tbl_GEKA[wedstrijd],MATCH(Tbl_Namiddag[[#This Row],[Datum]]&amp;"3",Tbl_GEKA[Datum_GEKA]&amp;Tbl_GEKA[Biljart],0)),"")</f>
        <v/>
      </c>
      <c r="F602" t="str" cm="1">
        <f t="array" ref="F602">_xlfn.IFNA(INDEX(Tbl_GEKA[wedstrijd],MATCH(Tbl_Namiddag[[#This Row],[Datum]]&amp;"4",Tbl_GEKA[Datum_GEKA]&amp;Tbl_GEKA[Biljart],0)),"")</f>
        <v/>
      </c>
      <c r="G602" t="str" cm="1">
        <f t="array" ref="G602">_xlfn.IFNA(INDEX(Tbl_GEKA[wedstrijd],MATCH(Tbl_Namiddag[[#This Row],[Datum]]&amp;"5",Tbl_GEKA[Datum_GEKA]&amp;Tbl_GEKA[Biljart],0)),"")</f>
        <v/>
      </c>
    </row>
    <row r="603" spans="1:7" x14ac:dyDescent="0.25">
      <c r="A603" s="1">
        <v>46704</v>
      </c>
      <c r="B603">
        <f>WEEKDAY(Tbl_Namiddag[[#This Row],[Datum]],11)</f>
        <v>6</v>
      </c>
      <c r="C603" t="str" cm="1">
        <f t="array" ref="C603">_xlfn.IFNA(INDEX(Tbl_GEKA[wedstrijd],MATCH(Tbl_Namiddag[[#This Row],[Datum]]&amp;"1",Tbl_GEKA[Datum_GEKA]&amp;Tbl_GEKA[Biljart],0)),"")</f>
        <v/>
      </c>
      <c r="D603" t="str" cm="1">
        <f t="array" ref="D603">_xlfn.IFNA(INDEX(Tbl_GEKA[wedstrijd],MATCH(Tbl_Namiddag[[#This Row],[Datum]]&amp;"2",Tbl_GEKA[Datum_GEKA]&amp;Tbl_GEKA[Biljart],0)),"")</f>
        <v/>
      </c>
      <c r="E603" t="str" cm="1">
        <f t="array" ref="E603">_xlfn.IFNA(INDEX(Tbl_GEKA[wedstrijd],MATCH(Tbl_Namiddag[[#This Row],[Datum]]&amp;"3",Tbl_GEKA[Datum_GEKA]&amp;Tbl_GEKA[Biljart],0)),"")</f>
        <v/>
      </c>
      <c r="F603" t="str" cm="1">
        <f t="array" ref="F603">_xlfn.IFNA(INDEX(Tbl_GEKA[wedstrijd],MATCH(Tbl_Namiddag[[#This Row],[Datum]]&amp;"4",Tbl_GEKA[Datum_GEKA]&amp;Tbl_GEKA[Biljart],0)),"")</f>
        <v/>
      </c>
      <c r="G603" t="str" cm="1">
        <f t="array" ref="G603">_xlfn.IFNA(INDEX(Tbl_GEKA[wedstrijd],MATCH(Tbl_Namiddag[[#This Row],[Datum]]&amp;"5",Tbl_GEKA[Datum_GEKA]&amp;Tbl_GEKA[Biljart],0)),"")</f>
        <v/>
      </c>
    </row>
    <row r="604" spans="1:7" x14ac:dyDescent="0.25">
      <c r="A604" s="1">
        <v>46705</v>
      </c>
      <c r="B604">
        <f>WEEKDAY(Tbl_Namiddag[[#This Row],[Datum]],11)</f>
        <v>7</v>
      </c>
      <c r="C604" t="str" cm="1">
        <f t="array" ref="C604">_xlfn.IFNA(INDEX(Tbl_GEKA[wedstrijd],MATCH(Tbl_Namiddag[[#This Row],[Datum]]&amp;"1",Tbl_GEKA[Datum_GEKA]&amp;Tbl_GEKA[Biljart],0)),"")</f>
        <v/>
      </c>
      <c r="D604" t="str" cm="1">
        <f t="array" ref="D604">_xlfn.IFNA(INDEX(Tbl_GEKA[wedstrijd],MATCH(Tbl_Namiddag[[#This Row],[Datum]]&amp;"2",Tbl_GEKA[Datum_GEKA]&amp;Tbl_GEKA[Biljart],0)),"")</f>
        <v/>
      </c>
      <c r="E604" t="str" cm="1">
        <f t="array" ref="E604">_xlfn.IFNA(INDEX(Tbl_GEKA[wedstrijd],MATCH(Tbl_Namiddag[[#This Row],[Datum]]&amp;"3",Tbl_GEKA[Datum_GEKA]&amp;Tbl_GEKA[Biljart],0)),"")</f>
        <v/>
      </c>
      <c r="F604" t="str" cm="1">
        <f t="array" ref="F604">_xlfn.IFNA(INDEX(Tbl_GEKA[wedstrijd],MATCH(Tbl_Namiddag[[#This Row],[Datum]]&amp;"4",Tbl_GEKA[Datum_GEKA]&amp;Tbl_GEKA[Biljart],0)),"")</f>
        <v/>
      </c>
      <c r="G604" t="str" cm="1">
        <f t="array" ref="G604">_xlfn.IFNA(INDEX(Tbl_GEKA[wedstrijd],MATCH(Tbl_Namiddag[[#This Row],[Datum]]&amp;"5",Tbl_GEKA[Datum_GEKA]&amp;Tbl_GEKA[Biljart],0)),"")</f>
        <v/>
      </c>
    </row>
    <row r="605" spans="1:7" x14ac:dyDescent="0.25">
      <c r="A605" s="1">
        <v>46706</v>
      </c>
      <c r="B605">
        <f>WEEKDAY(Tbl_Namiddag[[#This Row],[Datum]],11)</f>
        <v>1</v>
      </c>
      <c r="C605" t="str" cm="1">
        <f t="array" ref="C605">_xlfn.IFNA(INDEX(Tbl_GEKA[wedstrijd],MATCH(Tbl_Namiddag[[#This Row],[Datum]]&amp;"1",Tbl_GEKA[Datum_GEKA]&amp;Tbl_GEKA[Biljart],0)),"")</f>
        <v/>
      </c>
      <c r="D605" t="str" cm="1">
        <f t="array" ref="D605">_xlfn.IFNA(INDEX(Tbl_GEKA[wedstrijd],MATCH(Tbl_Namiddag[[#This Row],[Datum]]&amp;"2",Tbl_GEKA[Datum_GEKA]&amp;Tbl_GEKA[Biljart],0)),"")</f>
        <v/>
      </c>
      <c r="E605" t="str" cm="1">
        <f t="array" ref="E605">_xlfn.IFNA(INDEX(Tbl_GEKA[wedstrijd],MATCH(Tbl_Namiddag[[#This Row],[Datum]]&amp;"3",Tbl_GEKA[Datum_GEKA]&amp;Tbl_GEKA[Biljart],0)),"")</f>
        <v/>
      </c>
      <c r="F605" t="str" cm="1">
        <f t="array" ref="F605">_xlfn.IFNA(INDEX(Tbl_GEKA[wedstrijd],MATCH(Tbl_Namiddag[[#This Row],[Datum]]&amp;"4",Tbl_GEKA[Datum_GEKA]&amp;Tbl_GEKA[Biljart],0)),"")</f>
        <v/>
      </c>
      <c r="G605" t="str" cm="1">
        <f t="array" ref="G605">_xlfn.IFNA(INDEX(Tbl_GEKA[wedstrijd],MATCH(Tbl_Namiddag[[#This Row],[Datum]]&amp;"5",Tbl_GEKA[Datum_GEKA]&amp;Tbl_GEKA[Biljart],0)),"")</f>
        <v/>
      </c>
    </row>
    <row r="606" spans="1:7" x14ac:dyDescent="0.25">
      <c r="A606" s="1">
        <v>46707</v>
      </c>
      <c r="B606">
        <f>WEEKDAY(Tbl_Namiddag[[#This Row],[Datum]],11)</f>
        <v>2</v>
      </c>
      <c r="C606" t="str" cm="1">
        <f t="array" ref="C606">_xlfn.IFNA(INDEX(Tbl_GEKA[wedstrijd],MATCH(Tbl_Namiddag[[#This Row],[Datum]]&amp;"1",Tbl_GEKA[Datum_GEKA]&amp;Tbl_GEKA[Biljart],0)),"")</f>
        <v/>
      </c>
      <c r="D606" t="str" cm="1">
        <f t="array" ref="D606">_xlfn.IFNA(INDEX(Tbl_GEKA[wedstrijd],MATCH(Tbl_Namiddag[[#This Row],[Datum]]&amp;"2",Tbl_GEKA[Datum_GEKA]&amp;Tbl_GEKA[Biljart],0)),"")</f>
        <v/>
      </c>
      <c r="E606" t="str" cm="1">
        <f t="array" ref="E606">_xlfn.IFNA(INDEX(Tbl_GEKA[wedstrijd],MATCH(Tbl_Namiddag[[#This Row],[Datum]]&amp;"3",Tbl_GEKA[Datum_GEKA]&amp;Tbl_GEKA[Biljart],0)),"")</f>
        <v/>
      </c>
      <c r="F606" t="str" cm="1">
        <f t="array" ref="F606">_xlfn.IFNA(INDEX(Tbl_GEKA[wedstrijd],MATCH(Tbl_Namiddag[[#This Row],[Datum]]&amp;"4",Tbl_GEKA[Datum_GEKA]&amp;Tbl_GEKA[Biljart],0)),"")</f>
        <v/>
      </c>
      <c r="G606" t="str" cm="1">
        <f t="array" ref="G606">_xlfn.IFNA(INDEX(Tbl_GEKA[wedstrijd],MATCH(Tbl_Namiddag[[#This Row],[Datum]]&amp;"5",Tbl_GEKA[Datum_GEKA]&amp;Tbl_GEKA[Biljart],0)),"")</f>
        <v/>
      </c>
    </row>
    <row r="607" spans="1:7" x14ac:dyDescent="0.25">
      <c r="A607" s="1">
        <v>46708</v>
      </c>
      <c r="B607">
        <f>WEEKDAY(Tbl_Namiddag[[#This Row],[Datum]],11)</f>
        <v>3</v>
      </c>
      <c r="C607" t="str" cm="1">
        <f t="array" ref="C607">_xlfn.IFNA(INDEX(Tbl_GEKA[wedstrijd],MATCH(Tbl_Namiddag[[#This Row],[Datum]]&amp;"1",Tbl_GEKA[Datum_GEKA]&amp;Tbl_GEKA[Biljart],0)),"")</f>
        <v/>
      </c>
      <c r="D607" t="str" cm="1">
        <f t="array" ref="D607">_xlfn.IFNA(INDEX(Tbl_GEKA[wedstrijd],MATCH(Tbl_Namiddag[[#This Row],[Datum]]&amp;"2",Tbl_GEKA[Datum_GEKA]&amp;Tbl_GEKA[Biljart],0)),"")</f>
        <v/>
      </c>
      <c r="E607" t="str" cm="1">
        <f t="array" ref="E607">_xlfn.IFNA(INDEX(Tbl_GEKA[wedstrijd],MATCH(Tbl_Namiddag[[#This Row],[Datum]]&amp;"3",Tbl_GEKA[Datum_GEKA]&amp;Tbl_GEKA[Biljart],0)),"")</f>
        <v/>
      </c>
      <c r="F607" t="str" cm="1">
        <f t="array" ref="F607">_xlfn.IFNA(INDEX(Tbl_GEKA[wedstrijd],MATCH(Tbl_Namiddag[[#This Row],[Datum]]&amp;"4",Tbl_GEKA[Datum_GEKA]&amp;Tbl_GEKA[Biljart],0)),"")</f>
        <v/>
      </c>
      <c r="G607" t="str" cm="1">
        <f t="array" ref="G607">_xlfn.IFNA(INDEX(Tbl_GEKA[wedstrijd],MATCH(Tbl_Namiddag[[#This Row],[Datum]]&amp;"5",Tbl_GEKA[Datum_GEKA]&amp;Tbl_GEKA[Biljart],0)),"")</f>
        <v/>
      </c>
    </row>
    <row r="608" spans="1:7" x14ac:dyDescent="0.25">
      <c r="A608" s="1">
        <v>46709</v>
      </c>
      <c r="B608">
        <f>WEEKDAY(Tbl_Namiddag[[#This Row],[Datum]],11)</f>
        <v>4</v>
      </c>
      <c r="C608" t="str" cm="1">
        <f t="array" ref="C608">_xlfn.IFNA(INDEX(Tbl_GEKA[wedstrijd],MATCH(Tbl_Namiddag[[#This Row],[Datum]]&amp;"1",Tbl_GEKA[Datum_GEKA]&amp;Tbl_GEKA[Biljart],0)),"")</f>
        <v xml:space="preserve">G E K A  - - -&gt; </v>
      </c>
      <c r="D608" t="str" cm="1">
        <f t="array" ref="D608">_xlfn.IFNA(INDEX(Tbl_GEKA[wedstrijd],MATCH(Tbl_Namiddag[[#This Row],[Datum]]&amp;"2",Tbl_GEKA[Datum_GEKA]&amp;Tbl_GEKA[Biljart],0)),"")</f>
        <v xml:space="preserve">G E K A  - - -&gt; </v>
      </c>
      <c r="E608" t="str" cm="1">
        <f t="array" ref="E608">_xlfn.IFNA(INDEX(Tbl_GEKA[wedstrijd],MATCH(Tbl_Namiddag[[#This Row],[Datum]]&amp;"3",Tbl_GEKA[Datum_GEKA]&amp;Tbl_GEKA[Biljart],0)),"")</f>
        <v xml:space="preserve">G E K A  - - -&gt; </v>
      </c>
      <c r="F608" t="str" cm="1">
        <f t="array" ref="F608">_xlfn.IFNA(INDEX(Tbl_GEKA[wedstrijd],MATCH(Tbl_Namiddag[[#This Row],[Datum]]&amp;"4",Tbl_GEKA[Datum_GEKA]&amp;Tbl_GEKA[Biljart],0)),"")</f>
        <v xml:space="preserve">G E K A  - - -&gt; </v>
      </c>
      <c r="G608" t="str" cm="1">
        <f t="array" ref="G608">_xlfn.IFNA(INDEX(Tbl_GEKA[wedstrijd],MATCH(Tbl_Namiddag[[#This Row],[Datum]]&amp;"5",Tbl_GEKA[Datum_GEKA]&amp;Tbl_GEKA[Biljart],0)),"")</f>
        <v xml:space="preserve">G E K A  - - -&gt; </v>
      </c>
    </row>
    <row r="609" spans="1:7" x14ac:dyDescent="0.25">
      <c r="A609" s="1">
        <v>46710</v>
      </c>
      <c r="B609">
        <f>WEEKDAY(Tbl_Namiddag[[#This Row],[Datum]],11)</f>
        <v>5</v>
      </c>
      <c r="C609" t="str" cm="1">
        <f t="array" ref="C609">_xlfn.IFNA(INDEX(Tbl_GEKA[wedstrijd],MATCH(Tbl_Namiddag[[#This Row],[Datum]]&amp;"1",Tbl_GEKA[Datum_GEKA]&amp;Tbl_GEKA[Biljart],0)),"")</f>
        <v/>
      </c>
      <c r="D609" t="str" cm="1">
        <f t="array" ref="D609">_xlfn.IFNA(INDEX(Tbl_GEKA[wedstrijd],MATCH(Tbl_Namiddag[[#This Row],[Datum]]&amp;"2",Tbl_GEKA[Datum_GEKA]&amp;Tbl_GEKA[Biljart],0)),"")</f>
        <v/>
      </c>
      <c r="E609" t="str" cm="1">
        <f t="array" ref="E609">_xlfn.IFNA(INDEX(Tbl_GEKA[wedstrijd],MATCH(Tbl_Namiddag[[#This Row],[Datum]]&amp;"3",Tbl_GEKA[Datum_GEKA]&amp;Tbl_GEKA[Biljart],0)),"")</f>
        <v/>
      </c>
      <c r="F609" t="str" cm="1">
        <f t="array" ref="F609">_xlfn.IFNA(INDEX(Tbl_GEKA[wedstrijd],MATCH(Tbl_Namiddag[[#This Row],[Datum]]&amp;"4",Tbl_GEKA[Datum_GEKA]&amp;Tbl_GEKA[Biljart],0)),"")</f>
        <v/>
      </c>
      <c r="G609" t="str" cm="1">
        <f t="array" ref="G609">_xlfn.IFNA(INDEX(Tbl_GEKA[wedstrijd],MATCH(Tbl_Namiddag[[#This Row],[Datum]]&amp;"5",Tbl_GEKA[Datum_GEKA]&amp;Tbl_GEKA[Biljart],0)),"")</f>
        <v/>
      </c>
    </row>
    <row r="610" spans="1:7" x14ac:dyDescent="0.25">
      <c r="A610" s="1">
        <v>46711</v>
      </c>
      <c r="B610">
        <f>WEEKDAY(Tbl_Namiddag[[#This Row],[Datum]],11)</f>
        <v>6</v>
      </c>
      <c r="C610" t="str" cm="1">
        <f t="array" ref="C610">_xlfn.IFNA(INDEX(Tbl_GEKA[wedstrijd],MATCH(Tbl_Namiddag[[#This Row],[Datum]]&amp;"1",Tbl_GEKA[Datum_GEKA]&amp;Tbl_GEKA[Biljart],0)),"")</f>
        <v/>
      </c>
      <c r="D610" t="str" cm="1">
        <f t="array" ref="D610">_xlfn.IFNA(INDEX(Tbl_GEKA[wedstrijd],MATCH(Tbl_Namiddag[[#This Row],[Datum]]&amp;"2",Tbl_GEKA[Datum_GEKA]&amp;Tbl_GEKA[Biljart],0)),"")</f>
        <v/>
      </c>
      <c r="E610" t="str" cm="1">
        <f t="array" ref="E610">_xlfn.IFNA(INDEX(Tbl_GEKA[wedstrijd],MATCH(Tbl_Namiddag[[#This Row],[Datum]]&amp;"3",Tbl_GEKA[Datum_GEKA]&amp;Tbl_GEKA[Biljart],0)),"")</f>
        <v/>
      </c>
      <c r="F610" t="str" cm="1">
        <f t="array" ref="F610">_xlfn.IFNA(INDEX(Tbl_GEKA[wedstrijd],MATCH(Tbl_Namiddag[[#This Row],[Datum]]&amp;"4",Tbl_GEKA[Datum_GEKA]&amp;Tbl_GEKA[Biljart],0)),"")</f>
        <v/>
      </c>
      <c r="G610" t="str" cm="1">
        <f t="array" ref="G610">_xlfn.IFNA(INDEX(Tbl_GEKA[wedstrijd],MATCH(Tbl_Namiddag[[#This Row],[Datum]]&amp;"5",Tbl_GEKA[Datum_GEKA]&amp;Tbl_GEKA[Biljart],0)),"")</f>
        <v/>
      </c>
    </row>
    <row r="611" spans="1:7" x14ac:dyDescent="0.25">
      <c r="A611" s="1">
        <v>46712</v>
      </c>
      <c r="B611">
        <f>WEEKDAY(Tbl_Namiddag[[#This Row],[Datum]],11)</f>
        <v>7</v>
      </c>
      <c r="C611" t="str" cm="1">
        <f t="array" ref="C611">_xlfn.IFNA(INDEX(Tbl_GEKA[wedstrijd],MATCH(Tbl_Namiddag[[#This Row],[Datum]]&amp;"1",Tbl_GEKA[Datum_GEKA]&amp;Tbl_GEKA[Biljart],0)),"")</f>
        <v/>
      </c>
      <c r="D611" t="str" cm="1">
        <f t="array" ref="D611">_xlfn.IFNA(INDEX(Tbl_GEKA[wedstrijd],MATCH(Tbl_Namiddag[[#This Row],[Datum]]&amp;"2",Tbl_GEKA[Datum_GEKA]&amp;Tbl_GEKA[Biljart],0)),"")</f>
        <v/>
      </c>
      <c r="E611" t="str" cm="1">
        <f t="array" ref="E611">_xlfn.IFNA(INDEX(Tbl_GEKA[wedstrijd],MATCH(Tbl_Namiddag[[#This Row],[Datum]]&amp;"3",Tbl_GEKA[Datum_GEKA]&amp;Tbl_GEKA[Biljart],0)),"")</f>
        <v/>
      </c>
      <c r="F611" t="str" cm="1">
        <f t="array" ref="F611">_xlfn.IFNA(INDEX(Tbl_GEKA[wedstrijd],MATCH(Tbl_Namiddag[[#This Row],[Datum]]&amp;"4",Tbl_GEKA[Datum_GEKA]&amp;Tbl_GEKA[Biljart],0)),"")</f>
        <v/>
      </c>
      <c r="G611" t="str" cm="1">
        <f t="array" ref="G611">_xlfn.IFNA(INDEX(Tbl_GEKA[wedstrijd],MATCH(Tbl_Namiddag[[#This Row],[Datum]]&amp;"5",Tbl_GEKA[Datum_GEKA]&amp;Tbl_GEKA[Biljart],0)),"")</f>
        <v/>
      </c>
    </row>
    <row r="612" spans="1:7" x14ac:dyDescent="0.25">
      <c r="A612" s="1">
        <v>46713</v>
      </c>
      <c r="B612">
        <f>WEEKDAY(Tbl_Namiddag[[#This Row],[Datum]],11)</f>
        <v>1</v>
      </c>
      <c r="C612" t="str" cm="1">
        <f t="array" ref="C612">_xlfn.IFNA(INDEX(Tbl_GEKA[wedstrijd],MATCH(Tbl_Namiddag[[#This Row],[Datum]]&amp;"1",Tbl_GEKA[Datum_GEKA]&amp;Tbl_GEKA[Biljart],0)),"")</f>
        <v/>
      </c>
      <c r="D612" t="str" cm="1">
        <f t="array" ref="D612">_xlfn.IFNA(INDEX(Tbl_GEKA[wedstrijd],MATCH(Tbl_Namiddag[[#This Row],[Datum]]&amp;"2",Tbl_GEKA[Datum_GEKA]&amp;Tbl_GEKA[Biljart],0)),"")</f>
        <v/>
      </c>
      <c r="E612" t="str" cm="1">
        <f t="array" ref="E612">_xlfn.IFNA(INDEX(Tbl_GEKA[wedstrijd],MATCH(Tbl_Namiddag[[#This Row],[Datum]]&amp;"3",Tbl_GEKA[Datum_GEKA]&amp;Tbl_GEKA[Biljart],0)),"")</f>
        <v/>
      </c>
      <c r="F612" t="str" cm="1">
        <f t="array" ref="F612">_xlfn.IFNA(INDEX(Tbl_GEKA[wedstrijd],MATCH(Tbl_Namiddag[[#This Row],[Datum]]&amp;"4",Tbl_GEKA[Datum_GEKA]&amp;Tbl_GEKA[Biljart],0)),"")</f>
        <v/>
      </c>
      <c r="G612" t="str" cm="1">
        <f t="array" ref="G612">_xlfn.IFNA(INDEX(Tbl_GEKA[wedstrijd],MATCH(Tbl_Namiddag[[#This Row],[Datum]]&amp;"5",Tbl_GEKA[Datum_GEKA]&amp;Tbl_GEKA[Biljart],0)),"")</f>
        <v/>
      </c>
    </row>
    <row r="613" spans="1:7" x14ac:dyDescent="0.25">
      <c r="A613" s="1">
        <v>46714</v>
      </c>
      <c r="B613">
        <f>WEEKDAY(Tbl_Namiddag[[#This Row],[Datum]],11)</f>
        <v>2</v>
      </c>
      <c r="C613" t="str" cm="1">
        <f t="array" ref="C613">_xlfn.IFNA(INDEX(Tbl_GEKA[wedstrijd],MATCH(Tbl_Namiddag[[#This Row],[Datum]]&amp;"1",Tbl_GEKA[Datum_GEKA]&amp;Tbl_GEKA[Biljart],0)),"")</f>
        <v/>
      </c>
      <c r="D613" t="str" cm="1">
        <f t="array" ref="D613">_xlfn.IFNA(INDEX(Tbl_GEKA[wedstrijd],MATCH(Tbl_Namiddag[[#This Row],[Datum]]&amp;"2",Tbl_GEKA[Datum_GEKA]&amp;Tbl_GEKA[Biljart],0)),"")</f>
        <v/>
      </c>
      <c r="E613" t="str" cm="1">
        <f t="array" ref="E613">_xlfn.IFNA(INDEX(Tbl_GEKA[wedstrijd],MATCH(Tbl_Namiddag[[#This Row],[Datum]]&amp;"3",Tbl_GEKA[Datum_GEKA]&amp;Tbl_GEKA[Biljart],0)),"")</f>
        <v/>
      </c>
      <c r="F613" t="str" cm="1">
        <f t="array" ref="F613">_xlfn.IFNA(INDEX(Tbl_GEKA[wedstrijd],MATCH(Tbl_Namiddag[[#This Row],[Datum]]&amp;"4",Tbl_GEKA[Datum_GEKA]&amp;Tbl_GEKA[Biljart],0)),"")</f>
        <v/>
      </c>
      <c r="G613" t="str" cm="1">
        <f t="array" ref="G613">_xlfn.IFNA(INDEX(Tbl_GEKA[wedstrijd],MATCH(Tbl_Namiddag[[#This Row],[Datum]]&amp;"5",Tbl_GEKA[Datum_GEKA]&amp;Tbl_GEKA[Biljart],0)),"")</f>
        <v/>
      </c>
    </row>
    <row r="614" spans="1:7" x14ac:dyDescent="0.25">
      <c r="A614" s="1">
        <v>46715</v>
      </c>
      <c r="B614">
        <f>WEEKDAY(Tbl_Namiddag[[#This Row],[Datum]],11)</f>
        <v>3</v>
      </c>
      <c r="C614" t="str" cm="1">
        <f t="array" ref="C614">_xlfn.IFNA(INDEX(Tbl_GEKA[wedstrijd],MATCH(Tbl_Namiddag[[#This Row],[Datum]]&amp;"1",Tbl_GEKA[Datum_GEKA]&amp;Tbl_GEKA[Biljart],0)),"")</f>
        <v/>
      </c>
      <c r="D614" t="str" cm="1">
        <f t="array" ref="D614">_xlfn.IFNA(INDEX(Tbl_GEKA[wedstrijd],MATCH(Tbl_Namiddag[[#This Row],[Datum]]&amp;"2",Tbl_GEKA[Datum_GEKA]&amp;Tbl_GEKA[Biljart],0)),"")</f>
        <v/>
      </c>
      <c r="E614" t="str" cm="1">
        <f t="array" ref="E614">_xlfn.IFNA(INDEX(Tbl_GEKA[wedstrijd],MATCH(Tbl_Namiddag[[#This Row],[Datum]]&amp;"3",Tbl_GEKA[Datum_GEKA]&amp;Tbl_GEKA[Biljart],0)),"")</f>
        <v/>
      </c>
      <c r="F614" t="str" cm="1">
        <f t="array" ref="F614">_xlfn.IFNA(INDEX(Tbl_GEKA[wedstrijd],MATCH(Tbl_Namiddag[[#This Row],[Datum]]&amp;"4",Tbl_GEKA[Datum_GEKA]&amp;Tbl_GEKA[Biljart],0)),"")</f>
        <v/>
      </c>
      <c r="G614" t="str" cm="1">
        <f t="array" ref="G614">_xlfn.IFNA(INDEX(Tbl_GEKA[wedstrijd],MATCH(Tbl_Namiddag[[#This Row],[Datum]]&amp;"5",Tbl_GEKA[Datum_GEKA]&amp;Tbl_GEKA[Biljart],0)),"")</f>
        <v/>
      </c>
    </row>
    <row r="615" spans="1:7" x14ac:dyDescent="0.25">
      <c r="A615" s="1">
        <v>46716</v>
      </c>
      <c r="B615">
        <f>WEEKDAY(Tbl_Namiddag[[#This Row],[Datum]],11)</f>
        <v>4</v>
      </c>
      <c r="C615" t="str" cm="1">
        <f t="array" ref="C615">_xlfn.IFNA(INDEX(Tbl_GEKA[wedstrijd],MATCH(Tbl_Namiddag[[#This Row],[Datum]]&amp;"1",Tbl_GEKA[Datum_GEKA]&amp;Tbl_GEKA[Biljart],0)),"")</f>
        <v xml:space="preserve">G E K A  - - -&gt; </v>
      </c>
      <c r="D615" t="str" cm="1">
        <f t="array" ref="D615">_xlfn.IFNA(INDEX(Tbl_GEKA[wedstrijd],MATCH(Tbl_Namiddag[[#This Row],[Datum]]&amp;"2",Tbl_GEKA[Datum_GEKA]&amp;Tbl_GEKA[Biljart],0)),"")</f>
        <v xml:space="preserve">G E K A  - - -&gt; </v>
      </c>
      <c r="E615" t="str" cm="1">
        <f t="array" ref="E615">_xlfn.IFNA(INDEX(Tbl_GEKA[wedstrijd],MATCH(Tbl_Namiddag[[#This Row],[Datum]]&amp;"3",Tbl_GEKA[Datum_GEKA]&amp;Tbl_GEKA[Biljart],0)),"")</f>
        <v xml:space="preserve">G E K A  - - -&gt; </v>
      </c>
      <c r="F615" t="str" cm="1">
        <f t="array" ref="F615">_xlfn.IFNA(INDEX(Tbl_GEKA[wedstrijd],MATCH(Tbl_Namiddag[[#This Row],[Datum]]&amp;"4",Tbl_GEKA[Datum_GEKA]&amp;Tbl_GEKA[Biljart],0)),"")</f>
        <v xml:space="preserve">G E K A  - - -&gt; </v>
      </c>
      <c r="G615" t="str" cm="1">
        <f t="array" ref="G615">_xlfn.IFNA(INDEX(Tbl_GEKA[wedstrijd],MATCH(Tbl_Namiddag[[#This Row],[Datum]]&amp;"5",Tbl_GEKA[Datum_GEKA]&amp;Tbl_GEKA[Biljart],0)),"")</f>
        <v xml:space="preserve">G E K A  - - -&gt; </v>
      </c>
    </row>
    <row r="616" spans="1:7" x14ac:dyDescent="0.25">
      <c r="A616" s="1">
        <v>46717</v>
      </c>
      <c r="B616">
        <f>WEEKDAY(Tbl_Namiddag[[#This Row],[Datum]],11)</f>
        <v>5</v>
      </c>
      <c r="C616" t="str" cm="1">
        <f t="array" ref="C616">_xlfn.IFNA(INDEX(Tbl_GEKA[wedstrijd],MATCH(Tbl_Namiddag[[#This Row],[Datum]]&amp;"1",Tbl_GEKA[Datum_GEKA]&amp;Tbl_GEKA[Biljart],0)),"")</f>
        <v/>
      </c>
      <c r="D616" t="str" cm="1">
        <f t="array" ref="D616">_xlfn.IFNA(INDEX(Tbl_GEKA[wedstrijd],MATCH(Tbl_Namiddag[[#This Row],[Datum]]&amp;"2",Tbl_GEKA[Datum_GEKA]&amp;Tbl_GEKA[Biljart],0)),"")</f>
        <v/>
      </c>
      <c r="E616" t="str" cm="1">
        <f t="array" ref="E616">_xlfn.IFNA(INDEX(Tbl_GEKA[wedstrijd],MATCH(Tbl_Namiddag[[#This Row],[Datum]]&amp;"3",Tbl_GEKA[Datum_GEKA]&amp;Tbl_GEKA[Biljart],0)),"")</f>
        <v/>
      </c>
      <c r="F616" t="str" cm="1">
        <f t="array" ref="F616">_xlfn.IFNA(INDEX(Tbl_GEKA[wedstrijd],MATCH(Tbl_Namiddag[[#This Row],[Datum]]&amp;"4",Tbl_GEKA[Datum_GEKA]&amp;Tbl_GEKA[Biljart],0)),"")</f>
        <v/>
      </c>
      <c r="G616" t="str" cm="1">
        <f t="array" ref="G616">_xlfn.IFNA(INDEX(Tbl_GEKA[wedstrijd],MATCH(Tbl_Namiddag[[#This Row],[Datum]]&amp;"5",Tbl_GEKA[Datum_GEKA]&amp;Tbl_GEKA[Biljart],0)),"")</f>
        <v/>
      </c>
    </row>
    <row r="617" spans="1:7" x14ac:dyDescent="0.25">
      <c r="A617" s="1">
        <v>46718</v>
      </c>
      <c r="B617">
        <f>WEEKDAY(Tbl_Namiddag[[#This Row],[Datum]],11)</f>
        <v>6</v>
      </c>
      <c r="C617" t="str" cm="1">
        <f t="array" ref="C617">_xlfn.IFNA(INDEX(Tbl_GEKA[wedstrijd],MATCH(Tbl_Namiddag[[#This Row],[Datum]]&amp;"1",Tbl_GEKA[Datum_GEKA]&amp;Tbl_GEKA[Biljart],0)),"")</f>
        <v/>
      </c>
      <c r="D617" t="str" cm="1">
        <f t="array" ref="D617">_xlfn.IFNA(INDEX(Tbl_GEKA[wedstrijd],MATCH(Tbl_Namiddag[[#This Row],[Datum]]&amp;"2",Tbl_GEKA[Datum_GEKA]&amp;Tbl_GEKA[Biljart],0)),"")</f>
        <v/>
      </c>
      <c r="E617" t="str" cm="1">
        <f t="array" ref="E617">_xlfn.IFNA(INDEX(Tbl_GEKA[wedstrijd],MATCH(Tbl_Namiddag[[#This Row],[Datum]]&amp;"3",Tbl_GEKA[Datum_GEKA]&amp;Tbl_GEKA[Biljart],0)),"")</f>
        <v/>
      </c>
      <c r="F617" t="str" cm="1">
        <f t="array" ref="F617">_xlfn.IFNA(INDEX(Tbl_GEKA[wedstrijd],MATCH(Tbl_Namiddag[[#This Row],[Datum]]&amp;"4",Tbl_GEKA[Datum_GEKA]&amp;Tbl_GEKA[Biljart],0)),"")</f>
        <v/>
      </c>
      <c r="G617" t="str" cm="1">
        <f t="array" ref="G617">_xlfn.IFNA(INDEX(Tbl_GEKA[wedstrijd],MATCH(Tbl_Namiddag[[#This Row],[Datum]]&amp;"5",Tbl_GEKA[Datum_GEKA]&amp;Tbl_GEKA[Biljart],0)),"")</f>
        <v/>
      </c>
    </row>
    <row r="618" spans="1:7" x14ac:dyDescent="0.25">
      <c r="A618" s="1">
        <v>46719</v>
      </c>
      <c r="B618">
        <f>WEEKDAY(Tbl_Namiddag[[#This Row],[Datum]],11)</f>
        <v>7</v>
      </c>
      <c r="C618" t="str" cm="1">
        <f t="array" ref="C618">_xlfn.IFNA(INDEX(Tbl_GEKA[wedstrijd],MATCH(Tbl_Namiddag[[#This Row],[Datum]]&amp;"1",Tbl_GEKA[Datum_GEKA]&amp;Tbl_GEKA[Biljart],0)),"")</f>
        <v/>
      </c>
      <c r="D618" t="str" cm="1">
        <f t="array" ref="D618">_xlfn.IFNA(INDEX(Tbl_GEKA[wedstrijd],MATCH(Tbl_Namiddag[[#This Row],[Datum]]&amp;"2",Tbl_GEKA[Datum_GEKA]&amp;Tbl_GEKA[Biljart],0)),"")</f>
        <v/>
      </c>
      <c r="E618" t="str" cm="1">
        <f t="array" ref="E618">_xlfn.IFNA(INDEX(Tbl_GEKA[wedstrijd],MATCH(Tbl_Namiddag[[#This Row],[Datum]]&amp;"3",Tbl_GEKA[Datum_GEKA]&amp;Tbl_GEKA[Biljart],0)),"")</f>
        <v/>
      </c>
      <c r="F618" t="str" cm="1">
        <f t="array" ref="F618">_xlfn.IFNA(INDEX(Tbl_GEKA[wedstrijd],MATCH(Tbl_Namiddag[[#This Row],[Datum]]&amp;"4",Tbl_GEKA[Datum_GEKA]&amp;Tbl_GEKA[Biljart],0)),"")</f>
        <v/>
      </c>
      <c r="G618" t="str" cm="1">
        <f t="array" ref="G618">_xlfn.IFNA(INDEX(Tbl_GEKA[wedstrijd],MATCH(Tbl_Namiddag[[#This Row],[Datum]]&amp;"5",Tbl_GEKA[Datum_GEKA]&amp;Tbl_GEKA[Biljart],0)),"")</f>
        <v/>
      </c>
    </row>
    <row r="619" spans="1:7" x14ac:dyDescent="0.25">
      <c r="A619" s="1">
        <v>46720</v>
      </c>
      <c r="B619">
        <f>WEEKDAY(Tbl_Namiddag[[#This Row],[Datum]],11)</f>
        <v>1</v>
      </c>
      <c r="C619" t="str" cm="1">
        <f t="array" ref="C619">_xlfn.IFNA(INDEX(Tbl_GEKA[wedstrijd],MATCH(Tbl_Namiddag[[#This Row],[Datum]]&amp;"1",Tbl_GEKA[Datum_GEKA]&amp;Tbl_GEKA[Biljart],0)),"")</f>
        <v/>
      </c>
      <c r="D619" t="str" cm="1">
        <f t="array" ref="D619">_xlfn.IFNA(INDEX(Tbl_GEKA[wedstrijd],MATCH(Tbl_Namiddag[[#This Row],[Datum]]&amp;"2",Tbl_GEKA[Datum_GEKA]&amp;Tbl_GEKA[Biljart],0)),"")</f>
        <v/>
      </c>
      <c r="E619" t="str" cm="1">
        <f t="array" ref="E619">_xlfn.IFNA(INDEX(Tbl_GEKA[wedstrijd],MATCH(Tbl_Namiddag[[#This Row],[Datum]]&amp;"3",Tbl_GEKA[Datum_GEKA]&amp;Tbl_GEKA[Biljart],0)),"")</f>
        <v/>
      </c>
      <c r="F619" t="str" cm="1">
        <f t="array" ref="F619">_xlfn.IFNA(INDEX(Tbl_GEKA[wedstrijd],MATCH(Tbl_Namiddag[[#This Row],[Datum]]&amp;"4",Tbl_GEKA[Datum_GEKA]&amp;Tbl_GEKA[Biljart],0)),"")</f>
        <v/>
      </c>
      <c r="G619" t="str" cm="1">
        <f t="array" ref="G619">_xlfn.IFNA(INDEX(Tbl_GEKA[wedstrijd],MATCH(Tbl_Namiddag[[#This Row],[Datum]]&amp;"5",Tbl_GEKA[Datum_GEKA]&amp;Tbl_GEKA[Biljart],0)),"")</f>
        <v/>
      </c>
    </row>
    <row r="620" spans="1:7" x14ac:dyDescent="0.25">
      <c r="A620" s="1">
        <v>46721</v>
      </c>
      <c r="B620">
        <f>WEEKDAY(Tbl_Namiddag[[#This Row],[Datum]],11)</f>
        <v>2</v>
      </c>
      <c r="C620" t="str" cm="1">
        <f t="array" ref="C620">_xlfn.IFNA(INDEX(Tbl_GEKA[wedstrijd],MATCH(Tbl_Namiddag[[#This Row],[Datum]]&amp;"1",Tbl_GEKA[Datum_GEKA]&amp;Tbl_GEKA[Biljart],0)),"")</f>
        <v/>
      </c>
      <c r="D620" t="str" cm="1">
        <f t="array" ref="D620">_xlfn.IFNA(INDEX(Tbl_GEKA[wedstrijd],MATCH(Tbl_Namiddag[[#This Row],[Datum]]&amp;"2",Tbl_GEKA[Datum_GEKA]&amp;Tbl_GEKA[Biljart],0)),"")</f>
        <v/>
      </c>
      <c r="E620" t="str" cm="1">
        <f t="array" ref="E620">_xlfn.IFNA(INDEX(Tbl_GEKA[wedstrijd],MATCH(Tbl_Namiddag[[#This Row],[Datum]]&amp;"3",Tbl_GEKA[Datum_GEKA]&amp;Tbl_GEKA[Biljart],0)),"")</f>
        <v/>
      </c>
      <c r="F620" t="str" cm="1">
        <f t="array" ref="F620">_xlfn.IFNA(INDEX(Tbl_GEKA[wedstrijd],MATCH(Tbl_Namiddag[[#This Row],[Datum]]&amp;"4",Tbl_GEKA[Datum_GEKA]&amp;Tbl_GEKA[Biljart],0)),"")</f>
        <v/>
      </c>
      <c r="G620" t="str" cm="1">
        <f t="array" ref="G620">_xlfn.IFNA(INDEX(Tbl_GEKA[wedstrijd],MATCH(Tbl_Namiddag[[#This Row],[Datum]]&amp;"5",Tbl_GEKA[Datum_GEKA]&amp;Tbl_GEKA[Biljart],0)),"")</f>
        <v/>
      </c>
    </row>
    <row r="621" spans="1:7" x14ac:dyDescent="0.25">
      <c r="A621" s="1">
        <v>46722</v>
      </c>
      <c r="B621">
        <f>WEEKDAY(Tbl_Namiddag[[#This Row],[Datum]],11)</f>
        <v>3</v>
      </c>
      <c r="C621" t="str" cm="1">
        <f t="array" ref="C621">_xlfn.IFNA(INDEX(Tbl_GEKA[wedstrijd],MATCH(Tbl_Namiddag[[#This Row],[Datum]]&amp;"1",Tbl_GEKA[Datum_GEKA]&amp;Tbl_GEKA[Biljart],0)),"")</f>
        <v/>
      </c>
      <c r="D621" t="str" cm="1">
        <f t="array" ref="D621">_xlfn.IFNA(INDEX(Tbl_GEKA[wedstrijd],MATCH(Tbl_Namiddag[[#This Row],[Datum]]&amp;"2",Tbl_GEKA[Datum_GEKA]&amp;Tbl_GEKA[Biljart],0)),"")</f>
        <v/>
      </c>
      <c r="E621" t="str" cm="1">
        <f t="array" ref="E621">_xlfn.IFNA(INDEX(Tbl_GEKA[wedstrijd],MATCH(Tbl_Namiddag[[#This Row],[Datum]]&amp;"3",Tbl_GEKA[Datum_GEKA]&amp;Tbl_GEKA[Biljart],0)),"")</f>
        <v/>
      </c>
      <c r="F621" t="str" cm="1">
        <f t="array" ref="F621">_xlfn.IFNA(INDEX(Tbl_GEKA[wedstrijd],MATCH(Tbl_Namiddag[[#This Row],[Datum]]&amp;"4",Tbl_GEKA[Datum_GEKA]&amp;Tbl_GEKA[Biljart],0)),"")</f>
        <v/>
      </c>
      <c r="G621" t="str" cm="1">
        <f t="array" ref="G621">_xlfn.IFNA(INDEX(Tbl_GEKA[wedstrijd],MATCH(Tbl_Namiddag[[#This Row],[Datum]]&amp;"5",Tbl_GEKA[Datum_GEKA]&amp;Tbl_GEKA[Biljart],0)),"")</f>
        <v/>
      </c>
    </row>
    <row r="622" spans="1:7" x14ac:dyDescent="0.25">
      <c r="A622" s="1">
        <v>46723</v>
      </c>
      <c r="B622">
        <f>WEEKDAY(Tbl_Namiddag[[#This Row],[Datum]],11)</f>
        <v>4</v>
      </c>
      <c r="C622" t="str" cm="1">
        <f t="array" ref="C622">_xlfn.IFNA(INDEX(Tbl_GEKA[wedstrijd],MATCH(Tbl_Namiddag[[#This Row],[Datum]]&amp;"1",Tbl_GEKA[Datum_GEKA]&amp;Tbl_GEKA[Biljart],0)),"")</f>
        <v xml:space="preserve">G E K A  - - -&gt; </v>
      </c>
      <c r="D622" t="str" cm="1">
        <f t="array" ref="D622">_xlfn.IFNA(INDEX(Tbl_GEKA[wedstrijd],MATCH(Tbl_Namiddag[[#This Row],[Datum]]&amp;"2",Tbl_GEKA[Datum_GEKA]&amp;Tbl_GEKA[Biljart],0)),"")</f>
        <v xml:space="preserve">G E K A  - - -&gt; </v>
      </c>
      <c r="E622" t="str" cm="1">
        <f t="array" ref="E622">_xlfn.IFNA(INDEX(Tbl_GEKA[wedstrijd],MATCH(Tbl_Namiddag[[#This Row],[Datum]]&amp;"3",Tbl_GEKA[Datum_GEKA]&amp;Tbl_GEKA[Biljart],0)),"")</f>
        <v xml:space="preserve">G E K A  - - -&gt; </v>
      </c>
      <c r="F622" t="str" cm="1">
        <f t="array" ref="F622">_xlfn.IFNA(INDEX(Tbl_GEKA[wedstrijd],MATCH(Tbl_Namiddag[[#This Row],[Datum]]&amp;"4",Tbl_GEKA[Datum_GEKA]&amp;Tbl_GEKA[Biljart],0)),"")</f>
        <v xml:space="preserve">G E K A  - - -&gt; </v>
      </c>
      <c r="G622" t="str" cm="1">
        <f t="array" ref="G622">_xlfn.IFNA(INDEX(Tbl_GEKA[wedstrijd],MATCH(Tbl_Namiddag[[#This Row],[Datum]]&amp;"5",Tbl_GEKA[Datum_GEKA]&amp;Tbl_GEKA[Biljart],0)),"")</f>
        <v xml:space="preserve">G E K A  - - -&gt; </v>
      </c>
    </row>
    <row r="623" spans="1:7" x14ac:dyDescent="0.25">
      <c r="A623" s="1">
        <v>46724</v>
      </c>
      <c r="B623">
        <f>WEEKDAY(Tbl_Namiddag[[#This Row],[Datum]],11)</f>
        <v>5</v>
      </c>
      <c r="C623" t="str" cm="1">
        <f t="array" ref="C623">_xlfn.IFNA(INDEX(Tbl_GEKA[wedstrijd],MATCH(Tbl_Namiddag[[#This Row],[Datum]]&amp;"1",Tbl_GEKA[Datum_GEKA]&amp;Tbl_GEKA[Biljart],0)),"")</f>
        <v/>
      </c>
      <c r="D623" t="str" cm="1">
        <f t="array" ref="D623">_xlfn.IFNA(INDEX(Tbl_GEKA[wedstrijd],MATCH(Tbl_Namiddag[[#This Row],[Datum]]&amp;"2",Tbl_GEKA[Datum_GEKA]&amp;Tbl_GEKA[Biljart],0)),"")</f>
        <v/>
      </c>
      <c r="E623" t="str" cm="1">
        <f t="array" ref="E623">_xlfn.IFNA(INDEX(Tbl_GEKA[wedstrijd],MATCH(Tbl_Namiddag[[#This Row],[Datum]]&amp;"3",Tbl_GEKA[Datum_GEKA]&amp;Tbl_GEKA[Biljart],0)),"")</f>
        <v/>
      </c>
      <c r="F623" t="str" cm="1">
        <f t="array" ref="F623">_xlfn.IFNA(INDEX(Tbl_GEKA[wedstrijd],MATCH(Tbl_Namiddag[[#This Row],[Datum]]&amp;"4",Tbl_GEKA[Datum_GEKA]&amp;Tbl_GEKA[Biljart],0)),"")</f>
        <v/>
      </c>
      <c r="G623" t="str" cm="1">
        <f t="array" ref="G623">_xlfn.IFNA(INDEX(Tbl_GEKA[wedstrijd],MATCH(Tbl_Namiddag[[#This Row],[Datum]]&amp;"5",Tbl_GEKA[Datum_GEKA]&amp;Tbl_GEKA[Biljart],0)),"")</f>
        <v/>
      </c>
    </row>
    <row r="624" spans="1:7" x14ac:dyDescent="0.25">
      <c r="A624" s="1">
        <v>46725</v>
      </c>
      <c r="B624">
        <f>WEEKDAY(Tbl_Namiddag[[#This Row],[Datum]],11)</f>
        <v>6</v>
      </c>
      <c r="C624" t="str" cm="1">
        <f t="array" ref="C624">_xlfn.IFNA(INDEX(Tbl_GEKA[wedstrijd],MATCH(Tbl_Namiddag[[#This Row],[Datum]]&amp;"1",Tbl_GEKA[Datum_GEKA]&amp;Tbl_GEKA[Biljart],0)),"")</f>
        <v/>
      </c>
      <c r="D624" t="str" cm="1">
        <f t="array" ref="D624">_xlfn.IFNA(INDEX(Tbl_GEKA[wedstrijd],MATCH(Tbl_Namiddag[[#This Row],[Datum]]&amp;"2",Tbl_GEKA[Datum_GEKA]&amp;Tbl_GEKA[Biljart],0)),"")</f>
        <v/>
      </c>
      <c r="E624" t="str" cm="1">
        <f t="array" ref="E624">_xlfn.IFNA(INDEX(Tbl_GEKA[wedstrijd],MATCH(Tbl_Namiddag[[#This Row],[Datum]]&amp;"3",Tbl_GEKA[Datum_GEKA]&amp;Tbl_GEKA[Biljart],0)),"")</f>
        <v/>
      </c>
      <c r="F624" t="str" cm="1">
        <f t="array" ref="F624">_xlfn.IFNA(INDEX(Tbl_GEKA[wedstrijd],MATCH(Tbl_Namiddag[[#This Row],[Datum]]&amp;"4",Tbl_GEKA[Datum_GEKA]&amp;Tbl_GEKA[Biljart],0)),"")</f>
        <v/>
      </c>
      <c r="G624" t="str" cm="1">
        <f t="array" ref="G624">_xlfn.IFNA(INDEX(Tbl_GEKA[wedstrijd],MATCH(Tbl_Namiddag[[#This Row],[Datum]]&amp;"5",Tbl_GEKA[Datum_GEKA]&amp;Tbl_GEKA[Biljart],0)),"")</f>
        <v/>
      </c>
    </row>
    <row r="625" spans="1:7" x14ac:dyDescent="0.25">
      <c r="A625" s="1">
        <v>46726</v>
      </c>
      <c r="B625">
        <f>WEEKDAY(Tbl_Namiddag[[#This Row],[Datum]],11)</f>
        <v>7</v>
      </c>
      <c r="C625" t="str" cm="1">
        <f t="array" ref="C625">_xlfn.IFNA(INDEX(Tbl_GEKA[wedstrijd],MATCH(Tbl_Namiddag[[#This Row],[Datum]]&amp;"1",Tbl_GEKA[Datum_GEKA]&amp;Tbl_GEKA[Biljart],0)),"")</f>
        <v/>
      </c>
      <c r="D625" t="str" cm="1">
        <f t="array" ref="D625">_xlfn.IFNA(INDEX(Tbl_GEKA[wedstrijd],MATCH(Tbl_Namiddag[[#This Row],[Datum]]&amp;"2",Tbl_GEKA[Datum_GEKA]&amp;Tbl_GEKA[Biljart],0)),"")</f>
        <v/>
      </c>
      <c r="E625" t="str" cm="1">
        <f t="array" ref="E625">_xlfn.IFNA(INDEX(Tbl_GEKA[wedstrijd],MATCH(Tbl_Namiddag[[#This Row],[Datum]]&amp;"3",Tbl_GEKA[Datum_GEKA]&amp;Tbl_GEKA[Biljart],0)),"")</f>
        <v/>
      </c>
      <c r="F625" t="str" cm="1">
        <f t="array" ref="F625">_xlfn.IFNA(INDEX(Tbl_GEKA[wedstrijd],MATCH(Tbl_Namiddag[[#This Row],[Datum]]&amp;"4",Tbl_GEKA[Datum_GEKA]&amp;Tbl_GEKA[Biljart],0)),"")</f>
        <v/>
      </c>
      <c r="G625" t="str" cm="1">
        <f t="array" ref="G625">_xlfn.IFNA(INDEX(Tbl_GEKA[wedstrijd],MATCH(Tbl_Namiddag[[#This Row],[Datum]]&amp;"5",Tbl_GEKA[Datum_GEKA]&amp;Tbl_GEKA[Biljart],0)),"")</f>
        <v/>
      </c>
    </row>
    <row r="626" spans="1:7" x14ac:dyDescent="0.25">
      <c r="A626" s="1">
        <v>46727</v>
      </c>
      <c r="B626">
        <f>WEEKDAY(Tbl_Namiddag[[#This Row],[Datum]],11)</f>
        <v>1</v>
      </c>
      <c r="C626" t="str" cm="1">
        <f t="array" ref="C626">_xlfn.IFNA(INDEX(Tbl_GEKA[wedstrijd],MATCH(Tbl_Namiddag[[#This Row],[Datum]]&amp;"1",Tbl_GEKA[Datum_GEKA]&amp;Tbl_GEKA[Biljart],0)),"")</f>
        <v/>
      </c>
      <c r="D626" t="str" cm="1">
        <f t="array" ref="D626">_xlfn.IFNA(INDEX(Tbl_GEKA[wedstrijd],MATCH(Tbl_Namiddag[[#This Row],[Datum]]&amp;"2",Tbl_GEKA[Datum_GEKA]&amp;Tbl_GEKA[Biljart],0)),"")</f>
        <v/>
      </c>
      <c r="E626" t="str" cm="1">
        <f t="array" ref="E626">_xlfn.IFNA(INDEX(Tbl_GEKA[wedstrijd],MATCH(Tbl_Namiddag[[#This Row],[Datum]]&amp;"3",Tbl_GEKA[Datum_GEKA]&amp;Tbl_GEKA[Biljart],0)),"")</f>
        <v/>
      </c>
      <c r="F626" t="str" cm="1">
        <f t="array" ref="F626">_xlfn.IFNA(INDEX(Tbl_GEKA[wedstrijd],MATCH(Tbl_Namiddag[[#This Row],[Datum]]&amp;"4",Tbl_GEKA[Datum_GEKA]&amp;Tbl_GEKA[Biljart],0)),"")</f>
        <v/>
      </c>
      <c r="G626" t="str" cm="1">
        <f t="array" ref="G626">_xlfn.IFNA(INDEX(Tbl_GEKA[wedstrijd],MATCH(Tbl_Namiddag[[#This Row],[Datum]]&amp;"5",Tbl_GEKA[Datum_GEKA]&amp;Tbl_GEKA[Biljart],0)),"")</f>
        <v/>
      </c>
    </row>
    <row r="627" spans="1:7" x14ac:dyDescent="0.25">
      <c r="A627" s="1">
        <v>46728</v>
      </c>
      <c r="B627">
        <f>WEEKDAY(Tbl_Namiddag[[#This Row],[Datum]],11)</f>
        <v>2</v>
      </c>
      <c r="C627" t="str" cm="1">
        <f t="array" ref="C627">_xlfn.IFNA(INDEX(Tbl_GEKA[wedstrijd],MATCH(Tbl_Namiddag[[#This Row],[Datum]]&amp;"1",Tbl_GEKA[Datum_GEKA]&amp;Tbl_GEKA[Biljart],0)),"")</f>
        <v/>
      </c>
      <c r="D627" t="str" cm="1">
        <f t="array" ref="D627">_xlfn.IFNA(INDEX(Tbl_GEKA[wedstrijd],MATCH(Tbl_Namiddag[[#This Row],[Datum]]&amp;"2",Tbl_GEKA[Datum_GEKA]&amp;Tbl_GEKA[Biljart],0)),"")</f>
        <v/>
      </c>
      <c r="E627" t="str" cm="1">
        <f t="array" ref="E627">_xlfn.IFNA(INDEX(Tbl_GEKA[wedstrijd],MATCH(Tbl_Namiddag[[#This Row],[Datum]]&amp;"3",Tbl_GEKA[Datum_GEKA]&amp;Tbl_GEKA[Biljart],0)),"")</f>
        <v/>
      </c>
      <c r="F627" t="str" cm="1">
        <f t="array" ref="F627">_xlfn.IFNA(INDEX(Tbl_GEKA[wedstrijd],MATCH(Tbl_Namiddag[[#This Row],[Datum]]&amp;"4",Tbl_GEKA[Datum_GEKA]&amp;Tbl_GEKA[Biljart],0)),"")</f>
        <v/>
      </c>
      <c r="G627" t="str" cm="1">
        <f t="array" ref="G627">_xlfn.IFNA(INDEX(Tbl_GEKA[wedstrijd],MATCH(Tbl_Namiddag[[#This Row],[Datum]]&amp;"5",Tbl_GEKA[Datum_GEKA]&amp;Tbl_GEKA[Biljart],0)),"")</f>
        <v/>
      </c>
    </row>
    <row r="628" spans="1:7" x14ac:dyDescent="0.25">
      <c r="A628" s="1">
        <v>46729</v>
      </c>
      <c r="B628">
        <f>WEEKDAY(Tbl_Namiddag[[#This Row],[Datum]],11)</f>
        <v>3</v>
      </c>
      <c r="C628" t="str" cm="1">
        <f t="array" ref="C628">_xlfn.IFNA(INDEX(Tbl_GEKA[wedstrijd],MATCH(Tbl_Namiddag[[#This Row],[Datum]]&amp;"1",Tbl_GEKA[Datum_GEKA]&amp;Tbl_GEKA[Biljart],0)),"")</f>
        <v/>
      </c>
      <c r="D628" t="str" cm="1">
        <f t="array" ref="D628">_xlfn.IFNA(INDEX(Tbl_GEKA[wedstrijd],MATCH(Tbl_Namiddag[[#This Row],[Datum]]&amp;"2",Tbl_GEKA[Datum_GEKA]&amp;Tbl_GEKA[Biljart],0)),"")</f>
        <v/>
      </c>
      <c r="E628" t="str" cm="1">
        <f t="array" ref="E628">_xlfn.IFNA(INDEX(Tbl_GEKA[wedstrijd],MATCH(Tbl_Namiddag[[#This Row],[Datum]]&amp;"3",Tbl_GEKA[Datum_GEKA]&amp;Tbl_GEKA[Biljart],0)),"")</f>
        <v/>
      </c>
      <c r="F628" t="str" cm="1">
        <f t="array" ref="F628">_xlfn.IFNA(INDEX(Tbl_GEKA[wedstrijd],MATCH(Tbl_Namiddag[[#This Row],[Datum]]&amp;"4",Tbl_GEKA[Datum_GEKA]&amp;Tbl_GEKA[Biljart],0)),"")</f>
        <v/>
      </c>
      <c r="G628" t="str" cm="1">
        <f t="array" ref="G628">_xlfn.IFNA(INDEX(Tbl_GEKA[wedstrijd],MATCH(Tbl_Namiddag[[#This Row],[Datum]]&amp;"5",Tbl_GEKA[Datum_GEKA]&amp;Tbl_GEKA[Biljart],0)),"")</f>
        <v/>
      </c>
    </row>
    <row r="629" spans="1:7" x14ac:dyDescent="0.25">
      <c r="A629" s="1">
        <v>46730</v>
      </c>
      <c r="B629">
        <f>WEEKDAY(Tbl_Namiddag[[#This Row],[Datum]],11)</f>
        <v>4</v>
      </c>
      <c r="C629" t="str" cm="1">
        <f t="array" ref="C629">_xlfn.IFNA(INDEX(Tbl_GEKA[wedstrijd],MATCH(Tbl_Namiddag[[#This Row],[Datum]]&amp;"1",Tbl_GEKA[Datum_GEKA]&amp;Tbl_GEKA[Biljart],0)),"")</f>
        <v xml:space="preserve">G E K A  - - -&gt; </v>
      </c>
      <c r="D629" t="str" cm="1">
        <f t="array" ref="D629">_xlfn.IFNA(INDEX(Tbl_GEKA[wedstrijd],MATCH(Tbl_Namiddag[[#This Row],[Datum]]&amp;"2",Tbl_GEKA[Datum_GEKA]&amp;Tbl_GEKA[Biljart],0)),"")</f>
        <v xml:space="preserve">G E K A  - - -&gt; </v>
      </c>
      <c r="E629" t="str" cm="1">
        <f t="array" ref="E629">_xlfn.IFNA(INDEX(Tbl_GEKA[wedstrijd],MATCH(Tbl_Namiddag[[#This Row],[Datum]]&amp;"3",Tbl_GEKA[Datum_GEKA]&amp;Tbl_GEKA[Biljart],0)),"")</f>
        <v xml:space="preserve">G E K A  - - -&gt; </v>
      </c>
      <c r="F629" t="str" cm="1">
        <f t="array" ref="F629">_xlfn.IFNA(INDEX(Tbl_GEKA[wedstrijd],MATCH(Tbl_Namiddag[[#This Row],[Datum]]&amp;"4",Tbl_GEKA[Datum_GEKA]&amp;Tbl_GEKA[Biljart],0)),"")</f>
        <v xml:space="preserve">G E K A  - - -&gt; </v>
      </c>
      <c r="G629" t="str" cm="1">
        <f t="array" ref="G629">_xlfn.IFNA(INDEX(Tbl_GEKA[wedstrijd],MATCH(Tbl_Namiddag[[#This Row],[Datum]]&amp;"5",Tbl_GEKA[Datum_GEKA]&amp;Tbl_GEKA[Biljart],0)),"")</f>
        <v xml:space="preserve">G E K A  - - -&gt; </v>
      </c>
    </row>
    <row r="630" spans="1:7" x14ac:dyDescent="0.25">
      <c r="A630" s="1">
        <v>46731</v>
      </c>
      <c r="B630">
        <f>WEEKDAY(Tbl_Namiddag[[#This Row],[Datum]],11)</f>
        <v>5</v>
      </c>
      <c r="C630" t="str" cm="1">
        <f t="array" ref="C630">_xlfn.IFNA(INDEX(Tbl_GEKA[wedstrijd],MATCH(Tbl_Namiddag[[#This Row],[Datum]]&amp;"1",Tbl_GEKA[Datum_GEKA]&amp;Tbl_GEKA[Biljart],0)),"")</f>
        <v/>
      </c>
      <c r="D630" t="str" cm="1">
        <f t="array" ref="D630">_xlfn.IFNA(INDEX(Tbl_GEKA[wedstrijd],MATCH(Tbl_Namiddag[[#This Row],[Datum]]&amp;"2",Tbl_GEKA[Datum_GEKA]&amp;Tbl_GEKA[Biljart],0)),"")</f>
        <v/>
      </c>
      <c r="E630" t="str" cm="1">
        <f t="array" ref="E630">_xlfn.IFNA(INDEX(Tbl_GEKA[wedstrijd],MATCH(Tbl_Namiddag[[#This Row],[Datum]]&amp;"3",Tbl_GEKA[Datum_GEKA]&amp;Tbl_GEKA[Biljart],0)),"")</f>
        <v/>
      </c>
      <c r="F630" t="str" cm="1">
        <f t="array" ref="F630">_xlfn.IFNA(INDEX(Tbl_GEKA[wedstrijd],MATCH(Tbl_Namiddag[[#This Row],[Datum]]&amp;"4",Tbl_GEKA[Datum_GEKA]&amp;Tbl_GEKA[Biljart],0)),"")</f>
        <v/>
      </c>
      <c r="G630" t="str" cm="1">
        <f t="array" ref="G630">_xlfn.IFNA(INDEX(Tbl_GEKA[wedstrijd],MATCH(Tbl_Namiddag[[#This Row],[Datum]]&amp;"5",Tbl_GEKA[Datum_GEKA]&amp;Tbl_GEKA[Biljart],0)),"")</f>
        <v/>
      </c>
    </row>
    <row r="631" spans="1:7" x14ac:dyDescent="0.25">
      <c r="A631" s="1">
        <v>46732</v>
      </c>
      <c r="B631">
        <f>WEEKDAY(Tbl_Namiddag[[#This Row],[Datum]],11)</f>
        <v>6</v>
      </c>
      <c r="C631" t="str" cm="1">
        <f t="array" ref="C631">_xlfn.IFNA(INDEX(Tbl_GEKA[wedstrijd],MATCH(Tbl_Namiddag[[#This Row],[Datum]]&amp;"1",Tbl_GEKA[Datum_GEKA]&amp;Tbl_GEKA[Biljart],0)),"")</f>
        <v/>
      </c>
      <c r="D631" t="str" cm="1">
        <f t="array" ref="D631">_xlfn.IFNA(INDEX(Tbl_GEKA[wedstrijd],MATCH(Tbl_Namiddag[[#This Row],[Datum]]&amp;"2",Tbl_GEKA[Datum_GEKA]&amp;Tbl_GEKA[Biljart],0)),"")</f>
        <v/>
      </c>
      <c r="E631" t="str" cm="1">
        <f t="array" ref="E631">_xlfn.IFNA(INDEX(Tbl_GEKA[wedstrijd],MATCH(Tbl_Namiddag[[#This Row],[Datum]]&amp;"3",Tbl_GEKA[Datum_GEKA]&amp;Tbl_GEKA[Biljart],0)),"")</f>
        <v/>
      </c>
      <c r="F631" t="str" cm="1">
        <f t="array" ref="F631">_xlfn.IFNA(INDEX(Tbl_GEKA[wedstrijd],MATCH(Tbl_Namiddag[[#This Row],[Datum]]&amp;"4",Tbl_GEKA[Datum_GEKA]&amp;Tbl_GEKA[Biljart],0)),"")</f>
        <v/>
      </c>
      <c r="G631" t="str" cm="1">
        <f t="array" ref="G631">_xlfn.IFNA(INDEX(Tbl_GEKA[wedstrijd],MATCH(Tbl_Namiddag[[#This Row],[Datum]]&amp;"5",Tbl_GEKA[Datum_GEKA]&amp;Tbl_GEKA[Biljart],0)),"")</f>
        <v/>
      </c>
    </row>
    <row r="632" spans="1:7" x14ac:dyDescent="0.25">
      <c r="A632" s="1">
        <v>46733</v>
      </c>
      <c r="B632">
        <f>WEEKDAY(Tbl_Namiddag[[#This Row],[Datum]],11)</f>
        <v>7</v>
      </c>
      <c r="C632" t="str" cm="1">
        <f t="array" ref="C632">_xlfn.IFNA(INDEX(Tbl_GEKA[wedstrijd],MATCH(Tbl_Namiddag[[#This Row],[Datum]]&amp;"1",Tbl_GEKA[Datum_GEKA]&amp;Tbl_GEKA[Biljart],0)),"")</f>
        <v/>
      </c>
      <c r="D632" t="str" cm="1">
        <f t="array" ref="D632">_xlfn.IFNA(INDEX(Tbl_GEKA[wedstrijd],MATCH(Tbl_Namiddag[[#This Row],[Datum]]&amp;"2",Tbl_GEKA[Datum_GEKA]&amp;Tbl_GEKA[Biljart],0)),"")</f>
        <v/>
      </c>
      <c r="E632" t="str" cm="1">
        <f t="array" ref="E632">_xlfn.IFNA(INDEX(Tbl_GEKA[wedstrijd],MATCH(Tbl_Namiddag[[#This Row],[Datum]]&amp;"3",Tbl_GEKA[Datum_GEKA]&amp;Tbl_GEKA[Biljart],0)),"")</f>
        <v/>
      </c>
      <c r="F632" t="str" cm="1">
        <f t="array" ref="F632">_xlfn.IFNA(INDEX(Tbl_GEKA[wedstrijd],MATCH(Tbl_Namiddag[[#This Row],[Datum]]&amp;"4",Tbl_GEKA[Datum_GEKA]&amp;Tbl_GEKA[Biljart],0)),"")</f>
        <v/>
      </c>
      <c r="G632" t="str" cm="1">
        <f t="array" ref="G632">_xlfn.IFNA(INDEX(Tbl_GEKA[wedstrijd],MATCH(Tbl_Namiddag[[#This Row],[Datum]]&amp;"5",Tbl_GEKA[Datum_GEKA]&amp;Tbl_GEKA[Biljart],0)),"")</f>
        <v/>
      </c>
    </row>
    <row r="633" spans="1:7" x14ac:dyDescent="0.25">
      <c r="A633" s="1">
        <v>46734</v>
      </c>
      <c r="B633">
        <f>WEEKDAY(Tbl_Namiddag[[#This Row],[Datum]],11)</f>
        <v>1</v>
      </c>
      <c r="C633" t="str" cm="1">
        <f t="array" ref="C633">_xlfn.IFNA(INDEX(Tbl_GEKA[wedstrijd],MATCH(Tbl_Namiddag[[#This Row],[Datum]]&amp;"1",Tbl_GEKA[Datum_GEKA]&amp;Tbl_GEKA[Biljart],0)),"")</f>
        <v/>
      </c>
      <c r="D633" t="str" cm="1">
        <f t="array" ref="D633">_xlfn.IFNA(INDEX(Tbl_GEKA[wedstrijd],MATCH(Tbl_Namiddag[[#This Row],[Datum]]&amp;"2",Tbl_GEKA[Datum_GEKA]&amp;Tbl_GEKA[Biljart],0)),"")</f>
        <v/>
      </c>
      <c r="E633" t="str" cm="1">
        <f t="array" ref="E633">_xlfn.IFNA(INDEX(Tbl_GEKA[wedstrijd],MATCH(Tbl_Namiddag[[#This Row],[Datum]]&amp;"3",Tbl_GEKA[Datum_GEKA]&amp;Tbl_GEKA[Biljart],0)),"")</f>
        <v/>
      </c>
      <c r="F633" t="str" cm="1">
        <f t="array" ref="F633">_xlfn.IFNA(INDEX(Tbl_GEKA[wedstrijd],MATCH(Tbl_Namiddag[[#This Row],[Datum]]&amp;"4",Tbl_GEKA[Datum_GEKA]&amp;Tbl_GEKA[Biljart],0)),"")</f>
        <v/>
      </c>
      <c r="G633" t="str" cm="1">
        <f t="array" ref="G633">_xlfn.IFNA(INDEX(Tbl_GEKA[wedstrijd],MATCH(Tbl_Namiddag[[#This Row],[Datum]]&amp;"5",Tbl_GEKA[Datum_GEKA]&amp;Tbl_GEKA[Biljart],0)),"")</f>
        <v/>
      </c>
    </row>
    <row r="634" spans="1:7" x14ac:dyDescent="0.25">
      <c r="A634" s="1">
        <v>46735</v>
      </c>
      <c r="B634">
        <f>WEEKDAY(Tbl_Namiddag[[#This Row],[Datum]],11)</f>
        <v>2</v>
      </c>
      <c r="C634" t="str" cm="1">
        <f t="array" ref="C634">_xlfn.IFNA(INDEX(Tbl_GEKA[wedstrijd],MATCH(Tbl_Namiddag[[#This Row],[Datum]]&amp;"1",Tbl_GEKA[Datum_GEKA]&amp;Tbl_GEKA[Biljart],0)),"")</f>
        <v/>
      </c>
      <c r="D634" t="str" cm="1">
        <f t="array" ref="D634">_xlfn.IFNA(INDEX(Tbl_GEKA[wedstrijd],MATCH(Tbl_Namiddag[[#This Row],[Datum]]&amp;"2",Tbl_GEKA[Datum_GEKA]&amp;Tbl_GEKA[Biljart],0)),"")</f>
        <v/>
      </c>
      <c r="E634" t="str" cm="1">
        <f t="array" ref="E634">_xlfn.IFNA(INDEX(Tbl_GEKA[wedstrijd],MATCH(Tbl_Namiddag[[#This Row],[Datum]]&amp;"3",Tbl_GEKA[Datum_GEKA]&amp;Tbl_GEKA[Biljart],0)),"")</f>
        <v/>
      </c>
      <c r="F634" t="str" cm="1">
        <f t="array" ref="F634">_xlfn.IFNA(INDEX(Tbl_GEKA[wedstrijd],MATCH(Tbl_Namiddag[[#This Row],[Datum]]&amp;"4",Tbl_GEKA[Datum_GEKA]&amp;Tbl_GEKA[Biljart],0)),"")</f>
        <v/>
      </c>
      <c r="G634" t="str" cm="1">
        <f t="array" ref="G634">_xlfn.IFNA(INDEX(Tbl_GEKA[wedstrijd],MATCH(Tbl_Namiddag[[#This Row],[Datum]]&amp;"5",Tbl_GEKA[Datum_GEKA]&amp;Tbl_GEKA[Biljart],0)),"")</f>
        <v/>
      </c>
    </row>
    <row r="635" spans="1:7" x14ac:dyDescent="0.25">
      <c r="A635" s="1">
        <v>46736</v>
      </c>
      <c r="B635">
        <f>WEEKDAY(Tbl_Namiddag[[#This Row],[Datum]],11)</f>
        <v>3</v>
      </c>
      <c r="C635" t="str" cm="1">
        <f t="array" ref="C635">_xlfn.IFNA(INDEX(Tbl_GEKA[wedstrijd],MATCH(Tbl_Namiddag[[#This Row],[Datum]]&amp;"1",Tbl_GEKA[Datum_GEKA]&amp;Tbl_GEKA[Biljart],0)),"")</f>
        <v/>
      </c>
      <c r="D635" t="str" cm="1">
        <f t="array" ref="D635">_xlfn.IFNA(INDEX(Tbl_GEKA[wedstrijd],MATCH(Tbl_Namiddag[[#This Row],[Datum]]&amp;"2",Tbl_GEKA[Datum_GEKA]&amp;Tbl_GEKA[Biljart],0)),"")</f>
        <v/>
      </c>
      <c r="E635" t="str" cm="1">
        <f t="array" ref="E635">_xlfn.IFNA(INDEX(Tbl_GEKA[wedstrijd],MATCH(Tbl_Namiddag[[#This Row],[Datum]]&amp;"3",Tbl_GEKA[Datum_GEKA]&amp;Tbl_GEKA[Biljart],0)),"")</f>
        <v/>
      </c>
      <c r="F635" t="str" cm="1">
        <f t="array" ref="F635">_xlfn.IFNA(INDEX(Tbl_GEKA[wedstrijd],MATCH(Tbl_Namiddag[[#This Row],[Datum]]&amp;"4",Tbl_GEKA[Datum_GEKA]&amp;Tbl_GEKA[Biljart],0)),"")</f>
        <v/>
      </c>
      <c r="G635" t="str" cm="1">
        <f t="array" ref="G635">_xlfn.IFNA(INDEX(Tbl_GEKA[wedstrijd],MATCH(Tbl_Namiddag[[#This Row],[Datum]]&amp;"5",Tbl_GEKA[Datum_GEKA]&amp;Tbl_GEKA[Biljart],0)),"")</f>
        <v/>
      </c>
    </row>
    <row r="636" spans="1:7" x14ac:dyDescent="0.25">
      <c r="A636" s="1">
        <v>46737</v>
      </c>
      <c r="B636">
        <f>WEEKDAY(Tbl_Namiddag[[#This Row],[Datum]],11)</f>
        <v>4</v>
      </c>
      <c r="C636" t="str" cm="1">
        <f t="array" ref="C636">_xlfn.IFNA(INDEX(Tbl_GEKA[wedstrijd],MATCH(Tbl_Namiddag[[#This Row],[Datum]]&amp;"1",Tbl_GEKA[Datum_GEKA]&amp;Tbl_GEKA[Biljart],0)),"")</f>
        <v xml:space="preserve">G E K A  - - -&gt; </v>
      </c>
      <c r="D636" t="str" cm="1">
        <f t="array" ref="D636">_xlfn.IFNA(INDEX(Tbl_GEKA[wedstrijd],MATCH(Tbl_Namiddag[[#This Row],[Datum]]&amp;"2",Tbl_GEKA[Datum_GEKA]&amp;Tbl_GEKA[Biljart],0)),"")</f>
        <v xml:space="preserve">G E K A  - - -&gt; </v>
      </c>
      <c r="E636" t="str" cm="1">
        <f t="array" ref="E636">_xlfn.IFNA(INDEX(Tbl_GEKA[wedstrijd],MATCH(Tbl_Namiddag[[#This Row],[Datum]]&amp;"3",Tbl_GEKA[Datum_GEKA]&amp;Tbl_GEKA[Biljart],0)),"")</f>
        <v xml:space="preserve">G E K A  - - -&gt; </v>
      </c>
      <c r="F636" t="str" cm="1">
        <f t="array" ref="F636">_xlfn.IFNA(INDEX(Tbl_GEKA[wedstrijd],MATCH(Tbl_Namiddag[[#This Row],[Datum]]&amp;"4",Tbl_GEKA[Datum_GEKA]&amp;Tbl_GEKA[Biljart],0)),"")</f>
        <v xml:space="preserve">G E K A  - - -&gt; </v>
      </c>
      <c r="G636" t="str" cm="1">
        <f t="array" ref="G636">_xlfn.IFNA(INDEX(Tbl_GEKA[wedstrijd],MATCH(Tbl_Namiddag[[#This Row],[Datum]]&amp;"5",Tbl_GEKA[Datum_GEKA]&amp;Tbl_GEKA[Biljart],0)),"")</f>
        <v xml:space="preserve">G E K A  - - -&gt; </v>
      </c>
    </row>
    <row r="637" spans="1:7" x14ac:dyDescent="0.25">
      <c r="A637" s="1">
        <v>46738</v>
      </c>
      <c r="B637">
        <f>WEEKDAY(Tbl_Namiddag[[#This Row],[Datum]],11)</f>
        <v>5</v>
      </c>
      <c r="C637" t="str" cm="1">
        <f t="array" ref="C637">_xlfn.IFNA(INDEX(Tbl_GEKA[wedstrijd],MATCH(Tbl_Namiddag[[#This Row],[Datum]]&amp;"1",Tbl_GEKA[Datum_GEKA]&amp;Tbl_GEKA[Biljart],0)),"")</f>
        <v/>
      </c>
      <c r="D637" t="str" cm="1">
        <f t="array" ref="D637">_xlfn.IFNA(INDEX(Tbl_GEKA[wedstrijd],MATCH(Tbl_Namiddag[[#This Row],[Datum]]&amp;"2",Tbl_GEKA[Datum_GEKA]&amp;Tbl_GEKA[Biljart],0)),"")</f>
        <v/>
      </c>
      <c r="E637" t="str" cm="1">
        <f t="array" ref="E637">_xlfn.IFNA(INDEX(Tbl_GEKA[wedstrijd],MATCH(Tbl_Namiddag[[#This Row],[Datum]]&amp;"3",Tbl_GEKA[Datum_GEKA]&amp;Tbl_GEKA[Biljart],0)),"")</f>
        <v/>
      </c>
      <c r="F637" t="str" cm="1">
        <f t="array" ref="F637">_xlfn.IFNA(INDEX(Tbl_GEKA[wedstrijd],MATCH(Tbl_Namiddag[[#This Row],[Datum]]&amp;"4",Tbl_GEKA[Datum_GEKA]&amp;Tbl_GEKA[Biljart],0)),"")</f>
        <v/>
      </c>
      <c r="G637" t="str" cm="1">
        <f t="array" ref="G637">_xlfn.IFNA(INDEX(Tbl_GEKA[wedstrijd],MATCH(Tbl_Namiddag[[#This Row],[Datum]]&amp;"5",Tbl_GEKA[Datum_GEKA]&amp;Tbl_GEKA[Biljart],0)),"")</f>
        <v/>
      </c>
    </row>
    <row r="638" spans="1:7" x14ac:dyDescent="0.25">
      <c r="A638" s="1">
        <v>46739</v>
      </c>
      <c r="B638">
        <f>WEEKDAY(Tbl_Namiddag[[#This Row],[Datum]],11)</f>
        <v>6</v>
      </c>
      <c r="C638" t="str" cm="1">
        <f t="array" ref="C638">_xlfn.IFNA(INDEX(Tbl_GEKA[wedstrijd],MATCH(Tbl_Namiddag[[#This Row],[Datum]]&amp;"1",Tbl_GEKA[Datum_GEKA]&amp;Tbl_GEKA[Biljart],0)),"")</f>
        <v/>
      </c>
      <c r="D638" t="str" cm="1">
        <f t="array" ref="D638">_xlfn.IFNA(INDEX(Tbl_GEKA[wedstrijd],MATCH(Tbl_Namiddag[[#This Row],[Datum]]&amp;"2",Tbl_GEKA[Datum_GEKA]&amp;Tbl_GEKA[Biljart],0)),"")</f>
        <v/>
      </c>
      <c r="E638" t="str" cm="1">
        <f t="array" ref="E638">_xlfn.IFNA(INDEX(Tbl_GEKA[wedstrijd],MATCH(Tbl_Namiddag[[#This Row],[Datum]]&amp;"3",Tbl_GEKA[Datum_GEKA]&amp;Tbl_GEKA[Biljart],0)),"")</f>
        <v/>
      </c>
      <c r="F638" t="str" cm="1">
        <f t="array" ref="F638">_xlfn.IFNA(INDEX(Tbl_GEKA[wedstrijd],MATCH(Tbl_Namiddag[[#This Row],[Datum]]&amp;"4",Tbl_GEKA[Datum_GEKA]&amp;Tbl_GEKA[Biljart],0)),"")</f>
        <v/>
      </c>
      <c r="G638" t="str" cm="1">
        <f t="array" ref="G638">_xlfn.IFNA(INDEX(Tbl_GEKA[wedstrijd],MATCH(Tbl_Namiddag[[#This Row],[Datum]]&amp;"5",Tbl_GEKA[Datum_GEKA]&amp;Tbl_GEKA[Biljart],0)),"")</f>
        <v/>
      </c>
    </row>
    <row r="639" spans="1:7" x14ac:dyDescent="0.25">
      <c r="A639" s="1">
        <v>46740</v>
      </c>
      <c r="B639">
        <f>WEEKDAY(Tbl_Namiddag[[#This Row],[Datum]],11)</f>
        <v>7</v>
      </c>
      <c r="C639" t="str" cm="1">
        <f t="array" ref="C639">_xlfn.IFNA(INDEX(Tbl_GEKA[wedstrijd],MATCH(Tbl_Namiddag[[#This Row],[Datum]]&amp;"1",Tbl_GEKA[Datum_GEKA]&amp;Tbl_GEKA[Biljart],0)),"")</f>
        <v/>
      </c>
      <c r="D639" t="str" cm="1">
        <f t="array" ref="D639">_xlfn.IFNA(INDEX(Tbl_GEKA[wedstrijd],MATCH(Tbl_Namiddag[[#This Row],[Datum]]&amp;"2",Tbl_GEKA[Datum_GEKA]&amp;Tbl_GEKA[Biljart],0)),"")</f>
        <v/>
      </c>
      <c r="E639" t="str" cm="1">
        <f t="array" ref="E639">_xlfn.IFNA(INDEX(Tbl_GEKA[wedstrijd],MATCH(Tbl_Namiddag[[#This Row],[Datum]]&amp;"3",Tbl_GEKA[Datum_GEKA]&amp;Tbl_GEKA[Biljart],0)),"")</f>
        <v/>
      </c>
      <c r="F639" t="str" cm="1">
        <f t="array" ref="F639">_xlfn.IFNA(INDEX(Tbl_GEKA[wedstrijd],MATCH(Tbl_Namiddag[[#This Row],[Datum]]&amp;"4",Tbl_GEKA[Datum_GEKA]&amp;Tbl_GEKA[Biljart],0)),"")</f>
        <v/>
      </c>
      <c r="G639" t="str" cm="1">
        <f t="array" ref="G639">_xlfn.IFNA(INDEX(Tbl_GEKA[wedstrijd],MATCH(Tbl_Namiddag[[#This Row],[Datum]]&amp;"5",Tbl_GEKA[Datum_GEKA]&amp;Tbl_GEKA[Biljart],0)),"")</f>
        <v/>
      </c>
    </row>
    <row r="640" spans="1:7" x14ac:dyDescent="0.25">
      <c r="A640" s="1">
        <v>46741</v>
      </c>
      <c r="B640">
        <f>WEEKDAY(Tbl_Namiddag[[#This Row],[Datum]],11)</f>
        <v>1</v>
      </c>
      <c r="C640" t="str" cm="1">
        <f t="array" ref="C640">_xlfn.IFNA(INDEX(Tbl_GEKA[wedstrijd],MATCH(Tbl_Namiddag[[#This Row],[Datum]]&amp;"1",Tbl_GEKA[Datum_GEKA]&amp;Tbl_GEKA[Biljart],0)),"")</f>
        <v/>
      </c>
      <c r="D640" t="str" cm="1">
        <f t="array" ref="D640">_xlfn.IFNA(INDEX(Tbl_GEKA[wedstrijd],MATCH(Tbl_Namiddag[[#This Row],[Datum]]&amp;"2",Tbl_GEKA[Datum_GEKA]&amp;Tbl_GEKA[Biljart],0)),"")</f>
        <v/>
      </c>
      <c r="E640" t="str" cm="1">
        <f t="array" ref="E640">_xlfn.IFNA(INDEX(Tbl_GEKA[wedstrijd],MATCH(Tbl_Namiddag[[#This Row],[Datum]]&amp;"3",Tbl_GEKA[Datum_GEKA]&amp;Tbl_GEKA[Biljart],0)),"")</f>
        <v/>
      </c>
      <c r="F640" t="str" cm="1">
        <f t="array" ref="F640">_xlfn.IFNA(INDEX(Tbl_GEKA[wedstrijd],MATCH(Tbl_Namiddag[[#This Row],[Datum]]&amp;"4",Tbl_GEKA[Datum_GEKA]&amp;Tbl_GEKA[Biljart],0)),"")</f>
        <v/>
      </c>
      <c r="G640" t="str" cm="1">
        <f t="array" ref="G640">_xlfn.IFNA(INDEX(Tbl_GEKA[wedstrijd],MATCH(Tbl_Namiddag[[#This Row],[Datum]]&amp;"5",Tbl_GEKA[Datum_GEKA]&amp;Tbl_GEKA[Biljart],0)),"")</f>
        <v/>
      </c>
    </row>
    <row r="641" spans="1:7" x14ac:dyDescent="0.25">
      <c r="A641" s="1">
        <v>46742</v>
      </c>
      <c r="B641">
        <f>WEEKDAY(Tbl_Namiddag[[#This Row],[Datum]],11)</f>
        <v>2</v>
      </c>
      <c r="C641" t="str" cm="1">
        <f t="array" ref="C641">_xlfn.IFNA(INDEX(Tbl_GEKA[wedstrijd],MATCH(Tbl_Namiddag[[#This Row],[Datum]]&amp;"1",Tbl_GEKA[Datum_GEKA]&amp;Tbl_GEKA[Biljart],0)),"")</f>
        <v/>
      </c>
      <c r="D641" t="str" cm="1">
        <f t="array" ref="D641">_xlfn.IFNA(INDEX(Tbl_GEKA[wedstrijd],MATCH(Tbl_Namiddag[[#This Row],[Datum]]&amp;"2",Tbl_GEKA[Datum_GEKA]&amp;Tbl_GEKA[Biljart],0)),"")</f>
        <v/>
      </c>
      <c r="E641" t="str" cm="1">
        <f t="array" ref="E641">_xlfn.IFNA(INDEX(Tbl_GEKA[wedstrijd],MATCH(Tbl_Namiddag[[#This Row],[Datum]]&amp;"3",Tbl_GEKA[Datum_GEKA]&amp;Tbl_GEKA[Biljart],0)),"")</f>
        <v/>
      </c>
      <c r="F641" t="str" cm="1">
        <f t="array" ref="F641">_xlfn.IFNA(INDEX(Tbl_GEKA[wedstrijd],MATCH(Tbl_Namiddag[[#This Row],[Datum]]&amp;"4",Tbl_GEKA[Datum_GEKA]&amp;Tbl_GEKA[Biljart],0)),"")</f>
        <v/>
      </c>
      <c r="G641" t="str" cm="1">
        <f t="array" ref="G641">_xlfn.IFNA(INDEX(Tbl_GEKA[wedstrijd],MATCH(Tbl_Namiddag[[#This Row],[Datum]]&amp;"5",Tbl_GEKA[Datum_GEKA]&amp;Tbl_GEKA[Biljart],0)),"")</f>
        <v/>
      </c>
    </row>
    <row r="642" spans="1:7" x14ac:dyDescent="0.25">
      <c r="A642" s="1">
        <v>46743</v>
      </c>
      <c r="B642">
        <f>WEEKDAY(Tbl_Namiddag[[#This Row],[Datum]],11)</f>
        <v>3</v>
      </c>
      <c r="C642" t="str" cm="1">
        <f t="array" ref="C642">_xlfn.IFNA(INDEX(Tbl_GEKA[wedstrijd],MATCH(Tbl_Namiddag[[#This Row],[Datum]]&amp;"1",Tbl_GEKA[Datum_GEKA]&amp;Tbl_GEKA[Biljart],0)),"")</f>
        <v/>
      </c>
      <c r="D642" t="str" cm="1">
        <f t="array" ref="D642">_xlfn.IFNA(INDEX(Tbl_GEKA[wedstrijd],MATCH(Tbl_Namiddag[[#This Row],[Datum]]&amp;"2",Tbl_GEKA[Datum_GEKA]&amp;Tbl_GEKA[Biljart],0)),"")</f>
        <v/>
      </c>
      <c r="E642" t="str" cm="1">
        <f t="array" ref="E642">_xlfn.IFNA(INDEX(Tbl_GEKA[wedstrijd],MATCH(Tbl_Namiddag[[#This Row],[Datum]]&amp;"3",Tbl_GEKA[Datum_GEKA]&amp;Tbl_GEKA[Biljart],0)),"")</f>
        <v/>
      </c>
      <c r="F642" t="str" cm="1">
        <f t="array" ref="F642">_xlfn.IFNA(INDEX(Tbl_GEKA[wedstrijd],MATCH(Tbl_Namiddag[[#This Row],[Datum]]&amp;"4",Tbl_GEKA[Datum_GEKA]&amp;Tbl_GEKA[Biljart],0)),"")</f>
        <v/>
      </c>
      <c r="G642" t="str" cm="1">
        <f t="array" ref="G642">_xlfn.IFNA(INDEX(Tbl_GEKA[wedstrijd],MATCH(Tbl_Namiddag[[#This Row],[Datum]]&amp;"5",Tbl_GEKA[Datum_GEKA]&amp;Tbl_GEKA[Biljart],0)),"")</f>
        <v/>
      </c>
    </row>
    <row r="643" spans="1:7" x14ac:dyDescent="0.25">
      <c r="A643" s="1">
        <v>46744</v>
      </c>
      <c r="B643">
        <f>WEEKDAY(Tbl_Namiddag[[#This Row],[Datum]],11)</f>
        <v>4</v>
      </c>
      <c r="C643" t="str" cm="1">
        <f t="array" ref="C643">_xlfn.IFNA(INDEX(Tbl_GEKA[wedstrijd],MATCH(Tbl_Namiddag[[#This Row],[Datum]]&amp;"1",Tbl_GEKA[Datum_GEKA]&amp;Tbl_GEKA[Biljart],0)),"")</f>
        <v xml:space="preserve">G E K A  - - -&gt; </v>
      </c>
      <c r="D643" t="str" cm="1">
        <f t="array" ref="D643">_xlfn.IFNA(INDEX(Tbl_GEKA[wedstrijd],MATCH(Tbl_Namiddag[[#This Row],[Datum]]&amp;"2",Tbl_GEKA[Datum_GEKA]&amp;Tbl_GEKA[Biljart],0)),"")</f>
        <v xml:space="preserve">G E K A  - - -&gt; </v>
      </c>
      <c r="E643" t="str" cm="1">
        <f t="array" ref="E643">_xlfn.IFNA(INDEX(Tbl_GEKA[wedstrijd],MATCH(Tbl_Namiddag[[#This Row],[Datum]]&amp;"3",Tbl_GEKA[Datum_GEKA]&amp;Tbl_GEKA[Biljart],0)),"")</f>
        <v xml:space="preserve">G E K A  - - -&gt; </v>
      </c>
      <c r="F643" t="str" cm="1">
        <f t="array" ref="F643">_xlfn.IFNA(INDEX(Tbl_GEKA[wedstrijd],MATCH(Tbl_Namiddag[[#This Row],[Datum]]&amp;"4",Tbl_GEKA[Datum_GEKA]&amp;Tbl_GEKA[Biljart],0)),"")</f>
        <v xml:space="preserve">G E K A  - - -&gt; </v>
      </c>
      <c r="G643" t="str" cm="1">
        <f t="array" ref="G643">_xlfn.IFNA(INDEX(Tbl_GEKA[wedstrijd],MATCH(Tbl_Namiddag[[#This Row],[Datum]]&amp;"5",Tbl_GEKA[Datum_GEKA]&amp;Tbl_GEKA[Biljart],0)),"")</f>
        <v xml:space="preserve">G E K A  - - -&gt; </v>
      </c>
    </row>
    <row r="644" spans="1:7" x14ac:dyDescent="0.25">
      <c r="A644" s="1">
        <v>46745</v>
      </c>
      <c r="B644">
        <f>WEEKDAY(Tbl_Namiddag[[#This Row],[Datum]],11)</f>
        <v>5</v>
      </c>
      <c r="C644" t="str" cm="1">
        <f t="array" ref="C644">_xlfn.IFNA(INDEX(Tbl_GEKA[wedstrijd],MATCH(Tbl_Namiddag[[#This Row],[Datum]]&amp;"1",Tbl_GEKA[Datum_GEKA]&amp;Tbl_GEKA[Biljart],0)),"")</f>
        <v/>
      </c>
      <c r="D644" t="str" cm="1">
        <f t="array" ref="D644">_xlfn.IFNA(INDEX(Tbl_GEKA[wedstrijd],MATCH(Tbl_Namiddag[[#This Row],[Datum]]&amp;"2",Tbl_GEKA[Datum_GEKA]&amp;Tbl_GEKA[Biljart],0)),"")</f>
        <v/>
      </c>
      <c r="E644" t="str" cm="1">
        <f t="array" ref="E644">_xlfn.IFNA(INDEX(Tbl_GEKA[wedstrijd],MATCH(Tbl_Namiddag[[#This Row],[Datum]]&amp;"3",Tbl_GEKA[Datum_GEKA]&amp;Tbl_GEKA[Biljart],0)),"")</f>
        <v/>
      </c>
      <c r="F644" t="str" cm="1">
        <f t="array" ref="F644">_xlfn.IFNA(INDEX(Tbl_GEKA[wedstrijd],MATCH(Tbl_Namiddag[[#This Row],[Datum]]&amp;"4",Tbl_GEKA[Datum_GEKA]&amp;Tbl_GEKA[Biljart],0)),"")</f>
        <v/>
      </c>
      <c r="G644" t="str" cm="1">
        <f t="array" ref="G644">_xlfn.IFNA(INDEX(Tbl_GEKA[wedstrijd],MATCH(Tbl_Namiddag[[#This Row],[Datum]]&amp;"5",Tbl_GEKA[Datum_GEKA]&amp;Tbl_GEKA[Biljart],0)),"")</f>
        <v/>
      </c>
    </row>
    <row r="645" spans="1:7" x14ac:dyDescent="0.25">
      <c r="A645" s="1">
        <v>46746</v>
      </c>
      <c r="B645">
        <f>WEEKDAY(Tbl_Namiddag[[#This Row],[Datum]],11)</f>
        <v>6</v>
      </c>
      <c r="C645" t="str" cm="1">
        <f t="array" ref="C645">_xlfn.IFNA(INDEX(Tbl_GEKA[wedstrijd],MATCH(Tbl_Namiddag[[#This Row],[Datum]]&amp;"1",Tbl_GEKA[Datum_GEKA]&amp;Tbl_GEKA[Biljart],0)),"")</f>
        <v/>
      </c>
      <c r="D645" t="str" cm="1">
        <f t="array" ref="D645">_xlfn.IFNA(INDEX(Tbl_GEKA[wedstrijd],MATCH(Tbl_Namiddag[[#This Row],[Datum]]&amp;"2",Tbl_GEKA[Datum_GEKA]&amp;Tbl_GEKA[Biljart],0)),"")</f>
        <v/>
      </c>
      <c r="E645" t="str" cm="1">
        <f t="array" ref="E645">_xlfn.IFNA(INDEX(Tbl_GEKA[wedstrijd],MATCH(Tbl_Namiddag[[#This Row],[Datum]]&amp;"3",Tbl_GEKA[Datum_GEKA]&amp;Tbl_GEKA[Biljart],0)),"")</f>
        <v/>
      </c>
      <c r="F645" t="str" cm="1">
        <f t="array" ref="F645">_xlfn.IFNA(INDEX(Tbl_GEKA[wedstrijd],MATCH(Tbl_Namiddag[[#This Row],[Datum]]&amp;"4",Tbl_GEKA[Datum_GEKA]&amp;Tbl_GEKA[Biljart],0)),"")</f>
        <v/>
      </c>
      <c r="G645" t="str" cm="1">
        <f t="array" ref="G645">_xlfn.IFNA(INDEX(Tbl_GEKA[wedstrijd],MATCH(Tbl_Namiddag[[#This Row],[Datum]]&amp;"5",Tbl_GEKA[Datum_GEKA]&amp;Tbl_GEKA[Biljart],0)),"")</f>
        <v/>
      </c>
    </row>
    <row r="646" spans="1:7" x14ac:dyDescent="0.25">
      <c r="A646" s="1">
        <v>46747</v>
      </c>
      <c r="B646">
        <f>WEEKDAY(Tbl_Namiddag[[#This Row],[Datum]],11)</f>
        <v>7</v>
      </c>
      <c r="C646" t="str" cm="1">
        <f t="array" ref="C646">_xlfn.IFNA(INDEX(Tbl_GEKA[wedstrijd],MATCH(Tbl_Namiddag[[#This Row],[Datum]]&amp;"1",Tbl_GEKA[Datum_GEKA]&amp;Tbl_GEKA[Biljart],0)),"")</f>
        <v/>
      </c>
      <c r="D646" t="str" cm="1">
        <f t="array" ref="D646">_xlfn.IFNA(INDEX(Tbl_GEKA[wedstrijd],MATCH(Tbl_Namiddag[[#This Row],[Datum]]&amp;"2",Tbl_GEKA[Datum_GEKA]&amp;Tbl_GEKA[Biljart],0)),"")</f>
        <v/>
      </c>
      <c r="E646" t="str" cm="1">
        <f t="array" ref="E646">_xlfn.IFNA(INDEX(Tbl_GEKA[wedstrijd],MATCH(Tbl_Namiddag[[#This Row],[Datum]]&amp;"3",Tbl_GEKA[Datum_GEKA]&amp;Tbl_GEKA[Biljart],0)),"")</f>
        <v/>
      </c>
      <c r="F646" t="str" cm="1">
        <f t="array" ref="F646">_xlfn.IFNA(INDEX(Tbl_GEKA[wedstrijd],MATCH(Tbl_Namiddag[[#This Row],[Datum]]&amp;"4",Tbl_GEKA[Datum_GEKA]&amp;Tbl_GEKA[Biljart],0)),"")</f>
        <v/>
      </c>
      <c r="G646" t="str" cm="1">
        <f t="array" ref="G646">_xlfn.IFNA(INDEX(Tbl_GEKA[wedstrijd],MATCH(Tbl_Namiddag[[#This Row],[Datum]]&amp;"5",Tbl_GEKA[Datum_GEKA]&amp;Tbl_GEKA[Biljart],0)),"")</f>
        <v/>
      </c>
    </row>
    <row r="647" spans="1:7" x14ac:dyDescent="0.25">
      <c r="A647" s="1">
        <v>46748</v>
      </c>
      <c r="B647">
        <f>WEEKDAY(Tbl_Namiddag[[#This Row],[Datum]],11)</f>
        <v>1</v>
      </c>
      <c r="C647" t="str" cm="1">
        <f t="array" ref="C647">_xlfn.IFNA(INDEX(Tbl_GEKA[wedstrijd],MATCH(Tbl_Namiddag[[#This Row],[Datum]]&amp;"1",Tbl_GEKA[Datum_GEKA]&amp;Tbl_GEKA[Biljart],0)),"")</f>
        <v/>
      </c>
      <c r="D647" t="str" cm="1">
        <f t="array" ref="D647">_xlfn.IFNA(INDEX(Tbl_GEKA[wedstrijd],MATCH(Tbl_Namiddag[[#This Row],[Datum]]&amp;"2",Tbl_GEKA[Datum_GEKA]&amp;Tbl_GEKA[Biljart],0)),"")</f>
        <v/>
      </c>
      <c r="E647" t="str" cm="1">
        <f t="array" ref="E647">_xlfn.IFNA(INDEX(Tbl_GEKA[wedstrijd],MATCH(Tbl_Namiddag[[#This Row],[Datum]]&amp;"3",Tbl_GEKA[Datum_GEKA]&amp;Tbl_GEKA[Biljart],0)),"")</f>
        <v/>
      </c>
      <c r="F647" t="str" cm="1">
        <f t="array" ref="F647">_xlfn.IFNA(INDEX(Tbl_GEKA[wedstrijd],MATCH(Tbl_Namiddag[[#This Row],[Datum]]&amp;"4",Tbl_GEKA[Datum_GEKA]&amp;Tbl_GEKA[Biljart],0)),"")</f>
        <v/>
      </c>
      <c r="G647" t="str" cm="1">
        <f t="array" ref="G647">_xlfn.IFNA(INDEX(Tbl_GEKA[wedstrijd],MATCH(Tbl_Namiddag[[#This Row],[Datum]]&amp;"5",Tbl_GEKA[Datum_GEKA]&amp;Tbl_GEKA[Biljart],0)),"")</f>
        <v/>
      </c>
    </row>
    <row r="648" spans="1:7" x14ac:dyDescent="0.25">
      <c r="A648" s="1">
        <v>46749</v>
      </c>
      <c r="B648">
        <f>WEEKDAY(Tbl_Namiddag[[#This Row],[Datum]],11)</f>
        <v>2</v>
      </c>
      <c r="C648" t="str" cm="1">
        <f t="array" ref="C648">_xlfn.IFNA(INDEX(Tbl_GEKA[wedstrijd],MATCH(Tbl_Namiddag[[#This Row],[Datum]]&amp;"1",Tbl_GEKA[Datum_GEKA]&amp;Tbl_GEKA[Biljart],0)),"")</f>
        <v/>
      </c>
      <c r="D648" t="str" cm="1">
        <f t="array" ref="D648">_xlfn.IFNA(INDEX(Tbl_GEKA[wedstrijd],MATCH(Tbl_Namiddag[[#This Row],[Datum]]&amp;"2",Tbl_GEKA[Datum_GEKA]&amp;Tbl_GEKA[Biljart],0)),"")</f>
        <v/>
      </c>
      <c r="E648" t="str" cm="1">
        <f t="array" ref="E648">_xlfn.IFNA(INDEX(Tbl_GEKA[wedstrijd],MATCH(Tbl_Namiddag[[#This Row],[Datum]]&amp;"3",Tbl_GEKA[Datum_GEKA]&amp;Tbl_GEKA[Biljart],0)),"")</f>
        <v/>
      </c>
      <c r="F648" t="str" cm="1">
        <f t="array" ref="F648">_xlfn.IFNA(INDEX(Tbl_GEKA[wedstrijd],MATCH(Tbl_Namiddag[[#This Row],[Datum]]&amp;"4",Tbl_GEKA[Datum_GEKA]&amp;Tbl_GEKA[Biljart],0)),"")</f>
        <v/>
      </c>
      <c r="G648" t="str" cm="1">
        <f t="array" ref="G648">_xlfn.IFNA(INDEX(Tbl_GEKA[wedstrijd],MATCH(Tbl_Namiddag[[#This Row],[Datum]]&amp;"5",Tbl_GEKA[Datum_GEKA]&amp;Tbl_GEKA[Biljart],0)),"")</f>
        <v/>
      </c>
    </row>
    <row r="649" spans="1:7" x14ac:dyDescent="0.25">
      <c r="A649" s="1">
        <v>46750</v>
      </c>
      <c r="B649">
        <f>WEEKDAY(Tbl_Namiddag[[#This Row],[Datum]],11)</f>
        <v>3</v>
      </c>
      <c r="C649" t="str" cm="1">
        <f t="array" ref="C649">_xlfn.IFNA(INDEX(Tbl_GEKA[wedstrijd],MATCH(Tbl_Namiddag[[#This Row],[Datum]]&amp;"1",Tbl_GEKA[Datum_GEKA]&amp;Tbl_GEKA[Biljart],0)),"")</f>
        <v/>
      </c>
      <c r="D649" t="str" cm="1">
        <f t="array" ref="D649">_xlfn.IFNA(INDEX(Tbl_GEKA[wedstrijd],MATCH(Tbl_Namiddag[[#This Row],[Datum]]&amp;"2",Tbl_GEKA[Datum_GEKA]&amp;Tbl_GEKA[Biljart],0)),"")</f>
        <v/>
      </c>
      <c r="E649" t="str" cm="1">
        <f t="array" ref="E649">_xlfn.IFNA(INDEX(Tbl_GEKA[wedstrijd],MATCH(Tbl_Namiddag[[#This Row],[Datum]]&amp;"3",Tbl_GEKA[Datum_GEKA]&amp;Tbl_GEKA[Biljart],0)),"")</f>
        <v/>
      </c>
      <c r="F649" t="str" cm="1">
        <f t="array" ref="F649">_xlfn.IFNA(INDEX(Tbl_GEKA[wedstrijd],MATCH(Tbl_Namiddag[[#This Row],[Datum]]&amp;"4",Tbl_GEKA[Datum_GEKA]&amp;Tbl_GEKA[Biljart],0)),"")</f>
        <v/>
      </c>
      <c r="G649" t="str" cm="1">
        <f t="array" ref="G649">_xlfn.IFNA(INDEX(Tbl_GEKA[wedstrijd],MATCH(Tbl_Namiddag[[#This Row],[Datum]]&amp;"5",Tbl_GEKA[Datum_GEKA]&amp;Tbl_GEKA[Biljart],0)),"")</f>
        <v/>
      </c>
    </row>
    <row r="650" spans="1:7" x14ac:dyDescent="0.25">
      <c r="A650" s="1">
        <v>46751</v>
      </c>
      <c r="B650">
        <f>WEEKDAY(Tbl_Namiddag[[#This Row],[Datum]],11)</f>
        <v>4</v>
      </c>
      <c r="C650" t="str" cm="1">
        <f t="array" ref="C650">_xlfn.IFNA(INDEX(Tbl_GEKA[wedstrijd],MATCH(Tbl_Namiddag[[#This Row],[Datum]]&amp;"1",Tbl_GEKA[Datum_GEKA]&amp;Tbl_GEKA[Biljart],0)),"")</f>
        <v xml:space="preserve">G E K A  - - -&gt; </v>
      </c>
      <c r="D650" t="str" cm="1">
        <f t="array" ref="D650">_xlfn.IFNA(INDEX(Tbl_GEKA[wedstrijd],MATCH(Tbl_Namiddag[[#This Row],[Datum]]&amp;"2",Tbl_GEKA[Datum_GEKA]&amp;Tbl_GEKA[Biljart],0)),"")</f>
        <v xml:space="preserve">G E K A  - - -&gt; </v>
      </c>
      <c r="E650" t="str" cm="1">
        <f t="array" ref="E650">_xlfn.IFNA(INDEX(Tbl_GEKA[wedstrijd],MATCH(Tbl_Namiddag[[#This Row],[Datum]]&amp;"3",Tbl_GEKA[Datum_GEKA]&amp;Tbl_GEKA[Biljart],0)),"")</f>
        <v xml:space="preserve">G E K A  - - -&gt; </v>
      </c>
      <c r="F650" t="str" cm="1">
        <f t="array" ref="F650">_xlfn.IFNA(INDEX(Tbl_GEKA[wedstrijd],MATCH(Tbl_Namiddag[[#This Row],[Datum]]&amp;"4",Tbl_GEKA[Datum_GEKA]&amp;Tbl_GEKA[Biljart],0)),"")</f>
        <v xml:space="preserve">G E K A  - - -&gt; </v>
      </c>
      <c r="G650" t="str" cm="1">
        <f t="array" ref="G650">_xlfn.IFNA(INDEX(Tbl_GEKA[wedstrijd],MATCH(Tbl_Namiddag[[#This Row],[Datum]]&amp;"5",Tbl_GEKA[Datum_GEKA]&amp;Tbl_GEKA[Biljart],0)),"")</f>
        <v xml:space="preserve">G E K A  - - -&gt; </v>
      </c>
    </row>
    <row r="651" spans="1:7" x14ac:dyDescent="0.25">
      <c r="A651" s="1">
        <v>46752</v>
      </c>
      <c r="B651">
        <f>WEEKDAY(Tbl_Namiddag[[#This Row],[Datum]],11)</f>
        <v>5</v>
      </c>
      <c r="C651" t="str" cm="1">
        <f t="array" ref="C651">_xlfn.IFNA(INDEX(Tbl_GEKA[wedstrijd],MATCH(Tbl_Namiddag[[#This Row],[Datum]]&amp;"1",Tbl_GEKA[Datum_GEKA]&amp;Tbl_GEKA[Biljart],0)),"")</f>
        <v/>
      </c>
      <c r="D651" t="str" cm="1">
        <f t="array" ref="D651">_xlfn.IFNA(INDEX(Tbl_GEKA[wedstrijd],MATCH(Tbl_Namiddag[[#This Row],[Datum]]&amp;"2",Tbl_GEKA[Datum_GEKA]&amp;Tbl_GEKA[Biljart],0)),"")</f>
        <v/>
      </c>
      <c r="E651" t="str" cm="1">
        <f t="array" ref="E651">_xlfn.IFNA(INDEX(Tbl_GEKA[wedstrijd],MATCH(Tbl_Namiddag[[#This Row],[Datum]]&amp;"3",Tbl_GEKA[Datum_GEKA]&amp;Tbl_GEKA[Biljart],0)),"")</f>
        <v/>
      </c>
      <c r="F651" t="str" cm="1">
        <f t="array" ref="F651">_xlfn.IFNA(INDEX(Tbl_GEKA[wedstrijd],MATCH(Tbl_Namiddag[[#This Row],[Datum]]&amp;"4",Tbl_GEKA[Datum_GEKA]&amp;Tbl_GEKA[Biljart],0)),"")</f>
        <v/>
      </c>
      <c r="G651" t="str" cm="1">
        <f t="array" ref="G651">_xlfn.IFNA(INDEX(Tbl_GEKA[wedstrijd],MATCH(Tbl_Namiddag[[#This Row],[Datum]]&amp;"5",Tbl_GEKA[Datum_GEKA]&amp;Tbl_GEKA[Biljart],0)),"")</f>
        <v/>
      </c>
    </row>
    <row r="652" spans="1:7" x14ac:dyDescent="0.25">
      <c r="A652" s="1">
        <v>46753</v>
      </c>
      <c r="B652">
        <f>WEEKDAY(Tbl_Namiddag[[#This Row],[Datum]],11)</f>
        <v>6</v>
      </c>
      <c r="C652" t="str" cm="1">
        <f t="array" ref="C652">_xlfn.IFNA(INDEX(Tbl_GEKA[wedstrijd],MATCH(Tbl_Namiddag[[#This Row],[Datum]]&amp;"1",Tbl_GEKA[Datum_GEKA]&amp;Tbl_GEKA[Biljart],0)),"")</f>
        <v/>
      </c>
      <c r="D652" t="str" cm="1">
        <f t="array" ref="D652">_xlfn.IFNA(INDEX(Tbl_GEKA[wedstrijd],MATCH(Tbl_Namiddag[[#This Row],[Datum]]&amp;"2",Tbl_GEKA[Datum_GEKA]&amp;Tbl_GEKA[Biljart],0)),"")</f>
        <v/>
      </c>
      <c r="E652" t="str" cm="1">
        <f t="array" ref="E652">_xlfn.IFNA(INDEX(Tbl_GEKA[wedstrijd],MATCH(Tbl_Namiddag[[#This Row],[Datum]]&amp;"3",Tbl_GEKA[Datum_GEKA]&amp;Tbl_GEKA[Biljart],0)),"")</f>
        <v/>
      </c>
      <c r="F652" t="str" cm="1">
        <f t="array" ref="F652">_xlfn.IFNA(INDEX(Tbl_GEKA[wedstrijd],MATCH(Tbl_Namiddag[[#This Row],[Datum]]&amp;"4",Tbl_GEKA[Datum_GEKA]&amp;Tbl_GEKA[Biljart],0)),"")</f>
        <v/>
      </c>
      <c r="G652" t="str" cm="1">
        <f t="array" ref="G652">_xlfn.IFNA(INDEX(Tbl_GEKA[wedstrijd],MATCH(Tbl_Namiddag[[#This Row],[Datum]]&amp;"5",Tbl_GEKA[Datum_GEKA]&amp;Tbl_GEKA[Biljart],0)),"")</f>
        <v/>
      </c>
    </row>
    <row r="653" spans="1:7" x14ac:dyDescent="0.25">
      <c r="A653" s="1">
        <v>46754</v>
      </c>
      <c r="B653">
        <f>WEEKDAY(Tbl_Namiddag[[#This Row],[Datum]],11)</f>
        <v>7</v>
      </c>
      <c r="C653" t="str" cm="1">
        <f t="array" ref="C653">_xlfn.IFNA(INDEX(Tbl_GEKA[wedstrijd],MATCH(Tbl_Namiddag[[#This Row],[Datum]]&amp;"1",Tbl_GEKA[Datum_GEKA]&amp;Tbl_GEKA[Biljart],0)),"")</f>
        <v/>
      </c>
      <c r="D653" t="str" cm="1">
        <f t="array" ref="D653">_xlfn.IFNA(INDEX(Tbl_GEKA[wedstrijd],MATCH(Tbl_Namiddag[[#This Row],[Datum]]&amp;"2",Tbl_GEKA[Datum_GEKA]&amp;Tbl_GEKA[Biljart],0)),"")</f>
        <v/>
      </c>
      <c r="E653" t="str" cm="1">
        <f t="array" ref="E653">_xlfn.IFNA(INDEX(Tbl_GEKA[wedstrijd],MATCH(Tbl_Namiddag[[#This Row],[Datum]]&amp;"3",Tbl_GEKA[Datum_GEKA]&amp;Tbl_GEKA[Biljart],0)),"")</f>
        <v/>
      </c>
      <c r="F653" t="str" cm="1">
        <f t="array" ref="F653">_xlfn.IFNA(INDEX(Tbl_GEKA[wedstrijd],MATCH(Tbl_Namiddag[[#This Row],[Datum]]&amp;"4",Tbl_GEKA[Datum_GEKA]&amp;Tbl_GEKA[Biljart],0)),"")</f>
        <v/>
      </c>
      <c r="G653" t="str" cm="1">
        <f t="array" ref="G653">_xlfn.IFNA(INDEX(Tbl_GEKA[wedstrijd],MATCH(Tbl_Namiddag[[#This Row],[Datum]]&amp;"5",Tbl_GEKA[Datum_GEKA]&amp;Tbl_GEKA[Biljart],0)),"")</f>
        <v/>
      </c>
    </row>
    <row r="654" spans="1:7" x14ac:dyDescent="0.25">
      <c r="A654" s="1">
        <v>46755</v>
      </c>
      <c r="B654">
        <f>WEEKDAY(Tbl_Namiddag[[#This Row],[Datum]],11)</f>
        <v>1</v>
      </c>
      <c r="C654" t="str" cm="1">
        <f t="array" ref="C654">_xlfn.IFNA(INDEX(Tbl_GEKA[wedstrijd],MATCH(Tbl_Namiddag[[#This Row],[Datum]]&amp;"1",Tbl_GEKA[Datum_GEKA]&amp;Tbl_GEKA[Biljart],0)),"")</f>
        <v/>
      </c>
      <c r="D654" t="str" cm="1">
        <f t="array" ref="D654">_xlfn.IFNA(INDEX(Tbl_GEKA[wedstrijd],MATCH(Tbl_Namiddag[[#This Row],[Datum]]&amp;"2",Tbl_GEKA[Datum_GEKA]&amp;Tbl_GEKA[Biljart],0)),"")</f>
        <v/>
      </c>
      <c r="E654" t="str" cm="1">
        <f t="array" ref="E654">_xlfn.IFNA(INDEX(Tbl_GEKA[wedstrijd],MATCH(Tbl_Namiddag[[#This Row],[Datum]]&amp;"3",Tbl_GEKA[Datum_GEKA]&amp;Tbl_GEKA[Biljart],0)),"")</f>
        <v/>
      </c>
      <c r="F654" t="str" cm="1">
        <f t="array" ref="F654">_xlfn.IFNA(INDEX(Tbl_GEKA[wedstrijd],MATCH(Tbl_Namiddag[[#This Row],[Datum]]&amp;"4",Tbl_GEKA[Datum_GEKA]&amp;Tbl_GEKA[Biljart],0)),"")</f>
        <v/>
      </c>
      <c r="G654" t="str" cm="1">
        <f t="array" ref="G654">_xlfn.IFNA(INDEX(Tbl_GEKA[wedstrijd],MATCH(Tbl_Namiddag[[#This Row],[Datum]]&amp;"5",Tbl_GEKA[Datum_GEKA]&amp;Tbl_GEKA[Biljart],0)),"")</f>
        <v/>
      </c>
    </row>
    <row r="655" spans="1:7" x14ac:dyDescent="0.25">
      <c r="A655" s="1">
        <v>46756</v>
      </c>
      <c r="B655">
        <f>WEEKDAY(Tbl_Namiddag[[#This Row],[Datum]],11)</f>
        <v>2</v>
      </c>
      <c r="C655" t="str" cm="1">
        <f t="array" ref="C655">_xlfn.IFNA(INDEX(Tbl_GEKA[wedstrijd],MATCH(Tbl_Namiddag[[#This Row],[Datum]]&amp;"1",Tbl_GEKA[Datum_GEKA]&amp;Tbl_GEKA[Biljart],0)),"")</f>
        <v/>
      </c>
      <c r="D655" t="str" cm="1">
        <f t="array" ref="D655">_xlfn.IFNA(INDEX(Tbl_GEKA[wedstrijd],MATCH(Tbl_Namiddag[[#This Row],[Datum]]&amp;"2",Tbl_GEKA[Datum_GEKA]&amp;Tbl_GEKA[Biljart],0)),"")</f>
        <v/>
      </c>
      <c r="E655" t="str" cm="1">
        <f t="array" ref="E655">_xlfn.IFNA(INDEX(Tbl_GEKA[wedstrijd],MATCH(Tbl_Namiddag[[#This Row],[Datum]]&amp;"3",Tbl_GEKA[Datum_GEKA]&amp;Tbl_GEKA[Biljart],0)),"")</f>
        <v/>
      </c>
      <c r="F655" t="str" cm="1">
        <f t="array" ref="F655">_xlfn.IFNA(INDEX(Tbl_GEKA[wedstrijd],MATCH(Tbl_Namiddag[[#This Row],[Datum]]&amp;"4",Tbl_GEKA[Datum_GEKA]&amp;Tbl_GEKA[Biljart],0)),"")</f>
        <v/>
      </c>
      <c r="G655" t="str" cm="1">
        <f t="array" ref="G655">_xlfn.IFNA(INDEX(Tbl_GEKA[wedstrijd],MATCH(Tbl_Namiddag[[#This Row],[Datum]]&amp;"5",Tbl_GEKA[Datum_GEKA]&amp;Tbl_GEKA[Biljart],0)),"")</f>
        <v/>
      </c>
    </row>
    <row r="656" spans="1:7" x14ac:dyDescent="0.25">
      <c r="A656" s="1">
        <v>46757</v>
      </c>
      <c r="B656">
        <f>WEEKDAY(Tbl_Namiddag[[#This Row],[Datum]],11)</f>
        <v>3</v>
      </c>
      <c r="C656" t="str" cm="1">
        <f t="array" ref="C656">_xlfn.IFNA(INDEX(Tbl_GEKA[wedstrijd],MATCH(Tbl_Namiddag[[#This Row],[Datum]]&amp;"1",Tbl_GEKA[Datum_GEKA]&amp;Tbl_GEKA[Biljart],0)),"")</f>
        <v/>
      </c>
      <c r="D656" t="str" cm="1">
        <f t="array" ref="D656">_xlfn.IFNA(INDEX(Tbl_GEKA[wedstrijd],MATCH(Tbl_Namiddag[[#This Row],[Datum]]&amp;"2",Tbl_GEKA[Datum_GEKA]&amp;Tbl_GEKA[Biljart],0)),"")</f>
        <v/>
      </c>
      <c r="E656" t="str" cm="1">
        <f t="array" ref="E656">_xlfn.IFNA(INDEX(Tbl_GEKA[wedstrijd],MATCH(Tbl_Namiddag[[#This Row],[Datum]]&amp;"3",Tbl_GEKA[Datum_GEKA]&amp;Tbl_GEKA[Biljart],0)),"")</f>
        <v/>
      </c>
      <c r="F656" t="str" cm="1">
        <f t="array" ref="F656">_xlfn.IFNA(INDEX(Tbl_GEKA[wedstrijd],MATCH(Tbl_Namiddag[[#This Row],[Datum]]&amp;"4",Tbl_GEKA[Datum_GEKA]&amp;Tbl_GEKA[Biljart],0)),"")</f>
        <v/>
      </c>
      <c r="G656" t="str" cm="1">
        <f t="array" ref="G656">_xlfn.IFNA(INDEX(Tbl_GEKA[wedstrijd],MATCH(Tbl_Namiddag[[#This Row],[Datum]]&amp;"5",Tbl_GEKA[Datum_GEKA]&amp;Tbl_GEKA[Biljart],0)),"")</f>
        <v/>
      </c>
    </row>
    <row r="657" spans="1:7" x14ac:dyDescent="0.25">
      <c r="A657" s="1">
        <v>46758</v>
      </c>
      <c r="B657">
        <f>WEEKDAY(Tbl_Namiddag[[#This Row],[Datum]],11)</f>
        <v>4</v>
      </c>
      <c r="C657" t="str" cm="1">
        <f t="array" ref="C657">_xlfn.IFNA(INDEX(Tbl_GEKA[wedstrijd],MATCH(Tbl_Namiddag[[#This Row],[Datum]]&amp;"1",Tbl_GEKA[Datum_GEKA]&amp;Tbl_GEKA[Biljart],0)),"")</f>
        <v xml:space="preserve">G E K A  - - -&gt; </v>
      </c>
      <c r="D657" t="str" cm="1">
        <f t="array" ref="D657">_xlfn.IFNA(INDEX(Tbl_GEKA[wedstrijd],MATCH(Tbl_Namiddag[[#This Row],[Datum]]&amp;"2",Tbl_GEKA[Datum_GEKA]&amp;Tbl_GEKA[Biljart],0)),"")</f>
        <v xml:space="preserve">G E K A  - - -&gt; </v>
      </c>
      <c r="E657" t="str" cm="1">
        <f t="array" ref="E657">_xlfn.IFNA(INDEX(Tbl_GEKA[wedstrijd],MATCH(Tbl_Namiddag[[#This Row],[Datum]]&amp;"3",Tbl_GEKA[Datum_GEKA]&amp;Tbl_GEKA[Biljart],0)),"")</f>
        <v xml:space="preserve">G E K A  - - -&gt; </v>
      </c>
      <c r="F657" t="str" cm="1">
        <f t="array" ref="F657">_xlfn.IFNA(INDEX(Tbl_GEKA[wedstrijd],MATCH(Tbl_Namiddag[[#This Row],[Datum]]&amp;"4",Tbl_GEKA[Datum_GEKA]&amp;Tbl_GEKA[Biljart],0)),"")</f>
        <v xml:space="preserve">G E K A  - - -&gt; </v>
      </c>
      <c r="G657" t="str" cm="1">
        <f t="array" ref="G657">_xlfn.IFNA(INDEX(Tbl_GEKA[wedstrijd],MATCH(Tbl_Namiddag[[#This Row],[Datum]]&amp;"5",Tbl_GEKA[Datum_GEKA]&amp;Tbl_GEKA[Biljart],0)),"")</f>
        <v xml:space="preserve">G E K A  - - -&gt; </v>
      </c>
    </row>
    <row r="658" spans="1:7" x14ac:dyDescent="0.25">
      <c r="A658" s="1">
        <v>46759</v>
      </c>
      <c r="B658">
        <f>WEEKDAY(Tbl_Namiddag[[#This Row],[Datum]],11)</f>
        <v>5</v>
      </c>
      <c r="C658" t="str" cm="1">
        <f t="array" ref="C658">_xlfn.IFNA(INDEX(Tbl_GEKA[wedstrijd],MATCH(Tbl_Namiddag[[#This Row],[Datum]]&amp;"1",Tbl_GEKA[Datum_GEKA]&amp;Tbl_GEKA[Biljart],0)),"")</f>
        <v/>
      </c>
      <c r="D658" t="str" cm="1">
        <f t="array" ref="D658">_xlfn.IFNA(INDEX(Tbl_GEKA[wedstrijd],MATCH(Tbl_Namiddag[[#This Row],[Datum]]&amp;"2",Tbl_GEKA[Datum_GEKA]&amp;Tbl_GEKA[Biljart],0)),"")</f>
        <v/>
      </c>
      <c r="E658" t="str" cm="1">
        <f t="array" ref="E658">_xlfn.IFNA(INDEX(Tbl_GEKA[wedstrijd],MATCH(Tbl_Namiddag[[#This Row],[Datum]]&amp;"3",Tbl_GEKA[Datum_GEKA]&amp;Tbl_GEKA[Biljart],0)),"")</f>
        <v/>
      </c>
      <c r="F658" t="str" cm="1">
        <f t="array" ref="F658">_xlfn.IFNA(INDEX(Tbl_GEKA[wedstrijd],MATCH(Tbl_Namiddag[[#This Row],[Datum]]&amp;"4",Tbl_GEKA[Datum_GEKA]&amp;Tbl_GEKA[Biljart],0)),"")</f>
        <v/>
      </c>
      <c r="G658" t="str" cm="1">
        <f t="array" ref="G658">_xlfn.IFNA(INDEX(Tbl_GEKA[wedstrijd],MATCH(Tbl_Namiddag[[#This Row],[Datum]]&amp;"5",Tbl_GEKA[Datum_GEKA]&amp;Tbl_GEKA[Biljart],0)),"")</f>
        <v/>
      </c>
    </row>
    <row r="659" spans="1:7" x14ac:dyDescent="0.25">
      <c r="A659" s="1">
        <v>46760</v>
      </c>
      <c r="B659">
        <f>WEEKDAY(Tbl_Namiddag[[#This Row],[Datum]],11)</f>
        <v>6</v>
      </c>
      <c r="C659" t="str" cm="1">
        <f t="array" ref="C659">_xlfn.IFNA(INDEX(Tbl_GEKA[wedstrijd],MATCH(Tbl_Namiddag[[#This Row],[Datum]]&amp;"1",Tbl_GEKA[Datum_GEKA]&amp;Tbl_GEKA[Biljart],0)),"")</f>
        <v/>
      </c>
      <c r="D659" t="str" cm="1">
        <f t="array" ref="D659">_xlfn.IFNA(INDEX(Tbl_GEKA[wedstrijd],MATCH(Tbl_Namiddag[[#This Row],[Datum]]&amp;"2",Tbl_GEKA[Datum_GEKA]&amp;Tbl_GEKA[Biljart],0)),"")</f>
        <v/>
      </c>
      <c r="E659" t="str" cm="1">
        <f t="array" ref="E659">_xlfn.IFNA(INDEX(Tbl_GEKA[wedstrijd],MATCH(Tbl_Namiddag[[#This Row],[Datum]]&amp;"3",Tbl_GEKA[Datum_GEKA]&amp;Tbl_GEKA[Biljart],0)),"")</f>
        <v/>
      </c>
      <c r="F659" t="str" cm="1">
        <f t="array" ref="F659">_xlfn.IFNA(INDEX(Tbl_GEKA[wedstrijd],MATCH(Tbl_Namiddag[[#This Row],[Datum]]&amp;"4",Tbl_GEKA[Datum_GEKA]&amp;Tbl_GEKA[Biljart],0)),"")</f>
        <v/>
      </c>
      <c r="G659" t="str" cm="1">
        <f t="array" ref="G659">_xlfn.IFNA(INDEX(Tbl_GEKA[wedstrijd],MATCH(Tbl_Namiddag[[#This Row],[Datum]]&amp;"5",Tbl_GEKA[Datum_GEKA]&amp;Tbl_GEKA[Biljart],0)),"")</f>
        <v/>
      </c>
    </row>
    <row r="660" spans="1:7" x14ac:dyDescent="0.25">
      <c r="A660" s="1">
        <v>46761</v>
      </c>
      <c r="B660">
        <f>WEEKDAY(Tbl_Namiddag[[#This Row],[Datum]],11)</f>
        <v>7</v>
      </c>
      <c r="C660" t="str" cm="1">
        <f t="array" ref="C660">_xlfn.IFNA(INDEX(Tbl_GEKA[wedstrijd],MATCH(Tbl_Namiddag[[#This Row],[Datum]]&amp;"1",Tbl_GEKA[Datum_GEKA]&amp;Tbl_GEKA[Biljart],0)),"")</f>
        <v/>
      </c>
      <c r="D660" t="str" cm="1">
        <f t="array" ref="D660">_xlfn.IFNA(INDEX(Tbl_GEKA[wedstrijd],MATCH(Tbl_Namiddag[[#This Row],[Datum]]&amp;"2",Tbl_GEKA[Datum_GEKA]&amp;Tbl_GEKA[Biljart],0)),"")</f>
        <v/>
      </c>
      <c r="E660" t="str" cm="1">
        <f t="array" ref="E660">_xlfn.IFNA(INDEX(Tbl_GEKA[wedstrijd],MATCH(Tbl_Namiddag[[#This Row],[Datum]]&amp;"3",Tbl_GEKA[Datum_GEKA]&amp;Tbl_GEKA[Biljart],0)),"")</f>
        <v/>
      </c>
      <c r="F660" t="str" cm="1">
        <f t="array" ref="F660">_xlfn.IFNA(INDEX(Tbl_GEKA[wedstrijd],MATCH(Tbl_Namiddag[[#This Row],[Datum]]&amp;"4",Tbl_GEKA[Datum_GEKA]&amp;Tbl_GEKA[Biljart],0)),"")</f>
        <v/>
      </c>
      <c r="G660" t="str" cm="1">
        <f t="array" ref="G660">_xlfn.IFNA(INDEX(Tbl_GEKA[wedstrijd],MATCH(Tbl_Namiddag[[#This Row],[Datum]]&amp;"5",Tbl_GEKA[Datum_GEKA]&amp;Tbl_GEKA[Biljart],0)),"")</f>
        <v/>
      </c>
    </row>
    <row r="661" spans="1:7" x14ac:dyDescent="0.25">
      <c r="A661" s="1">
        <v>46762</v>
      </c>
      <c r="B661">
        <f>WEEKDAY(Tbl_Namiddag[[#This Row],[Datum]],11)</f>
        <v>1</v>
      </c>
      <c r="C661" t="str" cm="1">
        <f t="array" ref="C661">_xlfn.IFNA(INDEX(Tbl_GEKA[wedstrijd],MATCH(Tbl_Namiddag[[#This Row],[Datum]]&amp;"1",Tbl_GEKA[Datum_GEKA]&amp;Tbl_GEKA[Biljart],0)),"")</f>
        <v/>
      </c>
      <c r="D661" t="str" cm="1">
        <f t="array" ref="D661">_xlfn.IFNA(INDEX(Tbl_GEKA[wedstrijd],MATCH(Tbl_Namiddag[[#This Row],[Datum]]&amp;"2",Tbl_GEKA[Datum_GEKA]&amp;Tbl_GEKA[Biljart],0)),"")</f>
        <v/>
      </c>
      <c r="E661" t="str" cm="1">
        <f t="array" ref="E661">_xlfn.IFNA(INDEX(Tbl_GEKA[wedstrijd],MATCH(Tbl_Namiddag[[#This Row],[Datum]]&amp;"3",Tbl_GEKA[Datum_GEKA]&amp;Tbl_GEKA[Biljart],0)),"")</f>
        <v/>
      </c>
      <c r="F661" t="str" cm="1">
        <f t="array" ref="F661">_xlfn.IFNA(INDEX(Tbl_GEKA[wedstrijd],MATCH(Tbl_Namiddag[[#This Row],[Datum]]&amp;"4",Tbl_GEKA[Datum_GEKA]&amp;Tbl_GEKA[Biljart],0)),"")</f>
        <v/>
      </c>
      <c r="G661" t="str" cm="1">
        <f t="array" ref="G661">_xlfn.IFNA(INDEX(Tbl_GEKA[wedstrijd],MATCH(Tbl_Namiddag[[#This Row],[Datum]]&amp;"5",Tbl_GEKA[Datum_GEKA]&amp;Tbl_GEKA[Biljart],0)),"")</f>
        <v/>
      </c>
    </row>
    <row r="662" spans="1:7" x14ac:dyDescent="0.25">
      <c r="A662" s="1">
        <v>46763</v>
      </c>
      <c r="B662">
        <f>WEEKDAY(Tbl_Namiddag[[#This Row],[Datum]],11)</f>
        <v>2</v>
      </c>
      <c r="C662" t="str" cm="1">
        <f t="array" ref="C662">_xlfn.IFNA(INDEX(Tbl_GEKA[wedstrijd],MATCH(Tbl_Namiddag[[#This Row],[Datum]]&amp;"1",Tbl_GEKA[Datum_GEKA]&amp;Tbl_GEKA[Biljart],0)),"")</f>
        <v/>
      </c>
      <c r="D662" t="str" cm="1">
        <f t="array" ref="D662">_xlfn.IFNA(INDEX(Tbl_GEKA[wedstrijd],MATCH(Tbl_Namiddag[[#This Row],[Datum]]&amp;"2",Tbl_GEKA[Datum_GEKA]&amp;Tbl_GEKA[Biljart],0)),"")</f>
        <v/>
      </c>
      <c r="E662" t="str" cm="1">
        <f t="array" ref="E662">_xlfn.IFNA(INDEX(Tbl_GEKA[wedstrijd],MATCH(Tbl_Namiddag[[#This Row],[Datum]]&amp;"3",Tbl_GEKA[Datum_GEKA]&amp;Tbl_GEKA[Biljart],0)),"")</f>
        <v/>
      </c>
      <c r="F662" t="str" cm="1">
        <f t="array" ref="F662">_xlfn.IFNA(INDEX(Tbl_GEKA[wedstrijd],MATCH(Tbl_Namiddag[[#This Row],[Datum]]&amp;"4",Tbl_GEKA[Datum_GEKA]&amp;Tbl_GEKA[Biljart],0)),"")</f>
        <v/>
      </c>
      <c r="G662" t="str" cm="1">
        <f t="array" ref="G662">_xlfn.IFNA(INDEX(Tbl_GEKA[wedstrijd],MATCH(Tbl_Namiddag[[#This Row],[Datum]]&amp;"5",Tbl_GEKA[Datum_GEKA]&amp;Tbl_GEKA[Biljart],0)),"")</f>
        <v/>
      </c>
    </row>
    <row r="663" spans="1:7" x14ac:dyDescent="0.25">
      <c r="A663" s="1">
        <v>46764</v>
      </c>
      <c r="B663">
        <f>WEEKDAY(Tbl_Namiddag[[#This Row],[Datum]],11)</f>
        <v>3</v>
      </c>
      <c r="C663" t="str" cm="1">
        <f t="array" ref="C663">_xlfn.IFNA(INDEX(Tbl_GEKA[wedstrijd],MATCH(Tbl_Namiddag[[#This Row],[Datum]]&amp;"1",Tbl_GEKA[Datum_GEKA]&amp;Tbl_GEKA[Biljart],0)),"")</f>
        <v/>
      </c>
      <c r="D663" t="str" cm="1">
        <f t="array" ref="D663">_xlfn.IFNA(INDEX(Tbl_GEKA[wedstrijd],MATCH(Tbl_Namiddag[[#This Row],[Datum]]&amp;"2",Tbl_GEKA[Datum_GEKA]&amp;Tbl_GEKA[Biljart],0)),"")</f>
        <v/>
      </c>
      <c r="E663" t="str" cm="1">
        <f t="array" ref="E663">_xlfn.IFNA(INDEX(Tbl_GEKA[wedstrijd],MATCH(Tbl_Namiddag[[#This Row],[Datum]]&amp;"3",Tbl_GEKA[Datum_GEKA]&amp;Tbl_GEKA[Biljart],0)),"")</f>
        <v/>
      </c>
      <c r="F663" t="str" cm="1">
        <f t="array" ref="F663">_xlfn.IFNA(INDEX(Tbl_GEKA[wedstrijd],MATCH(Tbl_Namiddag[[#This Row],[Datum]]&amp;"4",Tbl_GEKA[Datum_GEKA]&amp;Tbl_GEKA[Biljart],0)),"")</f>
        <v/>
      </c>
      <c r="G663" t="str" cm="1">
        <f t="array" ref="G663">_xlfn.IFNA(INDEX(Tbl_GEKA[wedstrijd],MATCH(Tbl_Namiddag[[#This Row],[Datum]]&amp;"5",Tbl_GEKA[Datum_GEKA]&amp;Tbl_GEKA[Biljart],0)),"")</f>
        <v/>
      </c>
    </row>
    <row r="664" spans="1:7" x14ac:dyDescent="0.25">
      <c r="A664" s="1">
        <v>46765</v>
      </c>
      <c r="B664">
        <f>WEEKDAY(Tbl_Namiddag[[#This Row],[Datum]],11)</f>
        <v>4</v>
      </c>
      <c r="C664" t="str" cm="1">
        <f t="array" ref="C664">_xlfn.IFNA(INDEX(Tbl_GEKA[wedstrijd],MATCH(Tbl_Namiddag[[#This Row],[Datum]]&amp;"1",Tbl_GEKA[Datum_GEKA]&amp;Tbl_GEKA[Biljart],0)),"")</f>
        <v xml:space="preserve">G E K A  - - -&gt; </v>
      </c>
      <c r="D664" t="str" cm="1">
        <f t="array" ref="D664">_xlfn.IFNA(INDEX(Tbl_GEKA[wedstrijd],MATCH(Tbl_Namiddag[[#This Row],[Datum]]&amp;"2",Tbl_GEKA[Datum_GEKA]&amp;Tbl_GEKA[Biljart],0)),"")</f>
        <v xml:space="preserve">G E K A  - - -&gt; </v>
      </c>
      <c r="E664" t="str" cm="1">
        <f t="array" ref="E664">_xlfn.IFNA(INDEX(Tbl_GEKA[wedstrijd],MATCH(Tbl_Namiddag[[#This Row],[Datum]]&amp;"3",Tbl_GEKA[Datum_GEKA]&amp;Tbl_GEKA[Biljart],0)),"")</f>
        <v xml:space="preserve">G E K A  - - -&gt; </v>
      </c>
      <c r="F664" t="str" cm="1">
        <f t="array" ref="F664">_xlfn.IFNA(INDEX(Tbl_GEKA[wedstrijd],MATCH(Tbl_Namiddag[[#This Row],[Datum]]&amp;"4",Tbl_GEKA[Datum_GEKA]&amp;Tbl_GEKA[Biljart],0)),"")</f>
        <v xml:space="preserve">G E K A  - - -&gt; </v>
      </c>
      <c r="G664" t="str" cm="1">
        <f t="array" ref="G664">_xlfn.IFNA(INDEX(Tbl_GEKA[wedstrijd],MATCH(Tbl_Namiddag[[#This Row],[Datum]]&amp;"5",Tbl_GEKA[Datum_GEKA]&amp;Tbl_GEKA[Biljart],0)),"")</f>
        <v xml:space="preserve">G E K A  - - -&gt; </v>
      </c>
    </row>
    <row r="665" spans="1:7" x14ac:dyDescent="0.25">
      <c r="A665" s="1">
        <v>46766</v>
      </c>
      <c r="B665">
        <f>WEEKDAY(Tbl_Namiddag[[#This Row],[Datum]],11)</f>
        <v>5</v>
      </c>
      <c r="C665" t="str" cm="1">
        <f t="array" ref="C665">_xlfn.IFNA(INDEX(Tbl_GEKA[wedstrijd],MATCH(Tbl_Namiddag[[#This Row],[Datum]]&amp;"1",Tbl_GEKA[Datum_GEKA]&amp;Tbl_GEKA[Biljart],0)),"")</f>
        <v/>
      </c>
      <c r="D665" t="str" cm="1">
        <f t="array" ref="D665">_xlfn.IFNA(INDEX(Tbl_GEKA[wedstrijd],MATCH(Tbl_Namiddag[[#This Row],[Datum]]&amp;"2",Tbl_GEKA[Datum_GEKA]&amp;Tbl_GEKA[Biljart],0)),"")</f>
        <v/>
      </c>
      <c r="E665" t="str" cm="1">
        <f t="array" ref="E665">_xlfn.IFNA(INDEX(Tbl_GEKA[wedstrijd],MATCH(Tbl_Namiddag[[#This Row],[Datum]]&amp;"3",Tbl_GEKA[Datum_GEKA]&amp;Tbl_GEKA[Biljart],0)),"")</f>
        <v/>
      </c>
      <c r="F665" t="str" cm="1">
        <f t="array" ref="F665">_xlfn.IFNA(INDEX(Tbl_GEKA[wedstrijd],MATCH(Tbl_Namiddag[[#This Row],[Datum]]&amp;"4",Tbl_GEKA[Datum_GEKA]&amp;Tbl_GEKA[Biljart],0)),"")</f>
        <v/>
      </c>
      <c r="G665" t="str" cm="1">
        <f t="array" ref="G665">_xlfn.IFNA(INDEX(Tbl_GEKA[wedstrijd],MATCH(Tbl_Namiddag[[#This Row],[Datum]]&amp;"5",Tbl_GEKA[Datum_GEKA]&amp;Tbl_GEKA[Biljart],0)),"")</f>
        <v/>
      </c>
    </row>
    <row r="666" spans="1:7" x14ac:dyDescent="0.25">
      <c r="A666" s="1">
        <v>46767</v>
      </c>
      <c r="B666">
        <f>WEEKDAY(Tbl_Namiddag[[#This Row],[Datum]],11)</f>
        <v>6</v>
      </c>
      <c r="C666" t="str" cm="1">
        <f t="array" ref="C666">_xlfn.IFNA(INDEX(Tbl_GEKA[wedstrijd],MATCH(Tbl_Namiddag[[#This Row],[Datum]]&amp;"1",Tbl_GEKA[Datum_GEKA]&amp;Tbl_GEKA[Biljart],0)),"")</f>
        <v/>
      </c>
      <c r="D666" t="str" cm="1">
        <f t="array" ref="D666">_xlfn.IFNA(INDEX(Tbl_GEKA[wedstrijd],MATCH(Tbl_Namiddag[[#This Row],[Datum]]&amp;"2",Tbl_GEKA[Datum_GEKA]&amp;Tbl_GEKA[Biljart],0)),"")</f>
        <v/>
      </c>
      <c r="E666" t="str" cm="1">
        <f t="array" ref="E666">_xlfn.IFNA(INDEX(Tbl_GEKA[wedstrijd],MATCH(Tbl_Namiddag[[#This Row],[Datum]]&amp;"3",Tbl_GEKA[Datum_GEKA]&amp;Tbl_GEKA[Biljart],0)),"")</f>
        <v/>
      </c>
      <c r="F666" t="str" cm="1">
        <f t="array" ref="F666">_xlfn.IFNA(INDEX(Tbl_GEKA[wedstrijd],MATCH(Tbl_Namiddag[[#This Row],[Datum]]&amp;"4",Tbl_GEKA[Datum_GEKA]&amp;Tbl_GEKA[Biljart],0)),"")</f>
        <v/>
      </c>
      <c r="G666" t="str" cm="1">
        <f t="array" ref="G666">_xlfn.IFNA(INDEX(Tbl_GEKA[wedstrijd],MATCH(Tbl_Namiddag[[#This Row],[Datum]]&amp;"5",Tbl_GEKA[Datum_GEKA]&amp;Tbl_GEKA[Biljart],0)),"")</f>
        <v/>
      </c>
    </row>
    <row r="667" spans="1:7" x14ac:dyDescent="0.25">
      <c r="A667" s="1">
        <v>46768</v>
      </c>
      <c r="B667">
        <f>WEEKDAY(Tbl_Namiddag[[#This Row],[Datum]],11)</f>
        <v>7</v>
      </c>
      <c r="C667" t="str" cm="1">
        <f t="array" ref="C667">_xlfn.IFNA(INDEX(Tbl_GEKA[wedstrijd],MATCH(Tbl_Namiddag[[#This Row],[Datum]]&amp;"1",Tbl_GEKA[Datum_GEKA]&amp;Tbl_GEKA[Biljart],0)),"")</f>
        <v/>
      </c>
      <c r="D667" t="str" cm="1">
        <f t="array" ref="D667">_xlfn.IFNA(INDEX(Tbl_GEKA[wedstrijd],MATCH(Tbl_Namiddag[[#This Row],[Datum]]&amp;"2",Tbl_GEKA[Datum_GEKA]&amp;Tbl_GEKA[Biljart],0)),"")</f>
        <v/>
      </c>
      <c r="E667" t="str" cm="1">
        <f t="array" ref="E667">_xlfn.IFNA(INDEX(Tbl_GEKA[wedstrijd],MATCH(Tbl_Namiddag[[#This Row],[Datum]]&amp;"3",Tbl_GEKA[Datum_GEKA]&amp;Tbl_GEKA[Biljart],0)),"")</f>
        <v/>
      </c>
      <c r="F667" t="str" cm="1">
        <f t="array" ref="F667">_xlfn.IFNA(INDEX(Tbl_GEKA[wedstrijd],MATCH(Tbl_Namiddag[[#This Row],[Datum]]&amp;"4",Tbl_GEKA[Datum_GEKA]&amp;Tbl_GEKA[Biljart],0)),"")</f>
        <v/>
      </c>
      <c r="G667" t="str" cm="1">
        <f t="array" ref="G667">_xlfn.IFNA(INDEX(Tbl_GEKA[wedstrijd],MATCH(Tbl_Namiddag[[#This Row],[Datum]]&amp;"5",Tbl_GEKA[Datum_GEKA]&amp;Tbl_GEKA[Biljart],0)),"")</f>
        <v/>
      </c>
    </row>
    <row r="668" spans="1:7" x14ac:dyDescent="0.25">
      <c r="A668" s="1">
        <v>46769</v>
      </c>
      <c r="B668">
        <f>WEEKDAY(Tbl_Namiddag[[#This Row],[Datum]],11)</f>
        <v>1</v>
      </c>
      <c r="C668" t="str" cm="1">
        <f t="array" ref="C668">_xlfn.IFNA(INDEX(Tbl_GEKA[wedstrijd],MATCH(Tbl_Namiddag[[#This Row],[Datum]]&amp;"1",Tbl_GEKA[Datum_GEKA]&amp;Tbl_GEKA[Biljart],0)),"")</f>
        <v/>
      </c>
      <c r="D668" t="str" cm="1">
        <f t="array" ref="D668">_xlfn.IFNA(INDEX(Tbl_GEKA[wedstrijd],MATCH(Tbl_Namiddag[[#This Row],[Datum]]&amp;"2",Tbl_GEKA[Datum_GEKA]&amp;Tbl_GEKA[Biljart],0)),"")</f>
        <v/>
      </c>
      <c r="E668" t="str" cm="1">
        <f t="array" ref="E668">_xlfn.IFNA(INDEX(Tbl_GEKA[wedstrijd],MATCH(Tbl_Namiddag[[#This Row],[Datum]]&amp;"3",Tbl_GEKA[Datum_GEKA]&amp;Tbl_GEKA[Biljart],0)),"")</f>
        <v/>
      </c>
      <c r="F668" t="str" cm="1">
        <f t="array" ref="F668">_xlfn.IFNA(INDEX(Tbl_GEKA[wedstrijd],MATCH(Tbl_Namiddag[[#This Row],[Datum]]&amp;"4",Tbl_GEKA[Datum_GEKA]&amp;Tbl_GEKA[Biljart],0)),"")</f>
        <v/>
      </c>
      <c r="G668" t="str" cm="1">
        <f t="array" ref="G668">_xlfn.IFNA(INDEX(Tbl_GEKA[wedstrijd],MATCH(Tbl_Namiddag[[#This Row],[Datum]]&amp;"5",Tbl_GEKA[Datum_GEKA]&amp;Tbl_GEKA[Biljart],0)),"")</f>
        <v/>
      </c>
    </row>
    <row r="669" spans="1:7" x14ac:dyDescent="0.25">
      <c r="A669" s="1">
        <v>46770</v>
      </c>
      <c r="B669">
        <f>WEEKDAY(Tbl_Namiddag[[#This Row],[Datum]],11)</f>
        <v>2</v>
      </c>
      <c r="C669" t="str" cm="1">
        <f t="array" ref="C669">_xlfn.IFNA(INDEX(Tbl_GEKA[wedstrijd],MATCH(Tbl_Namiddag[[#This Row],[Datum]]&amp;"1",Tbl_GEKA[Datum_GEKA]&amp;Tbl_GEKA[Biljart],0)),"")</f>
        <v/>
      </c>
      <c r="D669" t="str" cm="1">
        <f t="array" ref="D669">_xlfn.IFNA(INDEX(Tbl_GEKA[wedstrijd],MATCH(Tbl_Namiddag[[#This Row],[Datum]]&amp;"2",Tbl_GEKA[Datum_GEKA]&amp;Tbl_GEKA[Biljart],0)),"")</f>
        <v/>
      </c>
      <c r="E669" t="str" cm="1">
        <f t="array" ref="E669">_xlfn.IFNA(INDEX(Tbl_GEKA[wedstrijd],MATCH(Tbl_Namiddag[[#This Row],[Datum]]&amp;"3",Tbl_GEKA[Datum_GEKA]&amp;Tbl_GEKA[Biljart],0)),"")</f>
        <v/>
      </c>
      <c r="F669" t="str" cm="1">
        <f t="array" ref="F669">_xlfn.IFNA(INDEX(Tbl_GEKA[wedstrijd],MATCH(Tbl_Namiddag[[#This Row],[Datum]]&amp;"4",Tbl_GEKA[Datum_GEKA]&amp;Tbl_GEKA[Biljart],0)),"")</f>
        <v/>
      </c>
      <c r="G669" t="str" cm="1">
        <f t="array" ref="G669">_xlfn.IFNA(INDEX(Tbl_GEKA[wedstrijd],MATCH(Tbl_Namiddag[[#This Row],[Datum]]&amp;"5",Tbl_GEKA[Datum_GEKA]&amp;Tbl_GEKA[Biljart],0)),"")</f>
        <v/>
      </c>
    </row>
    <row r="670" spans="1:7" x14ac:dyDescent="0.25">
      <c r="A670" s="1">
        <v>46771</v>
      </c>
      <c r="B670">
        <f>WEEKDAY(Tbl_Namiddag[[#This Row],[Datum]],11)</f>
        <v>3</v>
      </c>
      <c r="C670" t="str" cm="1">
        <f t="array" ref="C670">_xlfn.IFNA(INDEX(Tbl_GEKA[wedstrijd],MATCH(Tbl_Namiddag[[#This Row],[Datum]]&amp;"1",Tbl_GEKA[Datum_GEKA]&amp;Tbl_GEKA[Biljart],0)),"")</f>
        <v/>
      </c>
      <c r="D670" t="str" cm="1">
        <f t="array" ref="D670">_xlfn.IFNA(INDEX(Tbl_GEKA[wedstrijd],MATCH(Tbl_Namiddag[[#This Row],[Datum]]&amp;"2",Tbl_GEKA[Datum_GEKA]&amp;Tbl_GEKA[Biljart],0)),"")</f>
        <v/>
      </c>
      <c r="E670" t="str" cm="1">
        <f t="array" ref="E670">_xlfn.IFNA(INDEX(Tbl_GEKA[wedstrijd],MATCH(Tbl_Namiddag[[#This Row],[Datum]]&amp;"3",Tbl_GEKA[Datum_GEKA]&amp;Tbl_GEKA[Biljart],0)),"")</f>
        <v/>
      </c>
      <c r="F670" t="str" cm="1">
        <f t="array" ref="F670">_xlfn.IFNA(INDEX(Tbl_GEKA[wedstrijd],MATCH(Tbl_Namiddag[[#This Row],[Datum]]&amp;"4",Tbl_GEKA[Datum_GEKA]&amp;Tbl_GEKA[Biljart],0)),"")</f>
        <v/>
      </c>
      <c r="G670" t="str" cm="1">
        <f t="array" ref="G670">_xlfn.IFNA(INDEX(Tbl_GEKA[wedstrijd],MATCH(Tbl_Namiddag[[#This Row],[Datum]]&amp;"5",Tbl_GEKA[Datum_GEKA]&amp;Tbl_GEKA[Biljart],0)),"")</f>
        <v/>
      </c>
    </row>
    <row r="671" spans="1:7" x14ac:dyDescent="0.25">
      <c r="A671" s="1">
        <v>46772</v>
      </c>
      <c r="B671">
        <f>WEEKDAY(Tbl_Namiddag[[#This Row],[Datum]],11)</f>
        <v>4</v>
      </c>
      <c r="C671" t="str" cm="1">
        <f t="array" ref="C671">_xlfn.IFNA(INDEX(Tbl_GEKA[wedstrijd],MATCH(Tbl_Namiddag[[#This Row],[Datum]]&amp;"1",Tbl_GEKA[Datum_GEKA]&amp;Tbl_GEKA[Biljart],0)),"")</f>
        <v xml:space="preserve">G E K A  - - -&gt; </v>
      </c>
      <c r="D671" t="str" cm="1">
        <f t="array" ref="D671">_xlfn.IFNA(INDEX(Tbl_GEKA[wedstrijd],MATCH(Tbl_Namiddag[[#This Row],[Datum]]&amp;"2",Tbl_GEKA[Datum_GEKA]&amp;Tbl_GEKA[Biljart],0)),"")</f>
        <v xml:space="preserve">G E K A  - - -&gt; </v>
      </c>
      <c r="E671" t="str" cm="1">
        <f t="array" ref="E671">_xlfn.IFNA(INDEX(Tbl_GEKA[wedstrijd],MATCH(Tbl_Namiddag[[#This Row],[Datum]]&amp;"3",Tbl_GEKA[Datum_GEKA]&amp;Tbl_GEKA[Biljart],0)),"")</f>
        <v xml:space="preserve">G E K A  - - -&gt; </v>
      </c>
      <c r="F671" t="str" cm="1">
        <f t="array" ref="F671">_xlfn.IFNA(INDEX(Tbl_GEKA[wedstrijd],MATCH(Tbl_Namiddag[[#This Row],[Datum]]&amp;"4",Tbl_GEKA[Datum_GEKA]&amp;Tbl_GEKA[Biljart],0)),"")</f>
        <v xml:space="preserve">G E K A  - - -&gt; </v>
      </c>
      <c r="G671" t="str" cm="1">
        <f t="array" ref="G671">_xlfn.IFNA(INDEX(Tbl_GEKA[wedstrijd],MATCH(Tbl_Namiddag[[#This Row],[Datum]]&amp;"5",Tbl_GEKA[Datum_GEKA]&amp;Tbl_GEKA[Biljart],0)),"")</f>
        <v xml:space="preserve">G E K A  - - -&gt; </v>
      </c>
    </row>
    <row r="672" spans="1:7" x14ac:dyDescent="0.25">
      <c r="A672" s="1">
        <v>46773</v>
      </c>
      <c r="B672">
        <f>WEEKDAY(Tbl_Namiddag[[#This Row],[Datum]],11)</f>
        <v>5</v>
      </c>
      <c r="C672" t="str" cm="1">
        <f t="array" ref="C672">_xlfn.IFNA(INDEX(Tbl_GEKA[wedstrijd],MATCH(Tbl_Namiddag[[#This Row],[Datum]]&amp;"1",Tbl_GEKA[Datum_GEKA]&amp;Tbl_GEKA[Biljart],0)),"")</f>
        <v/>
      </c>
      <c r="D672" t="str" cm="1">
        <f t="array" ref="D672">_xlfn.IFNA(INDEX(Tbl_GEKA[wedstrijd],MATCH(Tbl_Namiddag[[#This Row],[Datum]]&amp;"2",Tbl_GEKA[Datum_GEKA]&amp;Tbl_GEKA[Biljart],0)),"")</f>
        <v/>
      </c>
      <c r="E672" t="str" cm="1">
        <f t="array" ref="E672">_xlfn.IFNA(INDEX(Tbl_GEKA[wedstrijd],MATCH(Tbl_Namiddag[[#This Row],[Datum]]&amp;"3",Tbl_GEKA[Datum_GEKA]&amp;Tbl_GEKA[Biljart],0)),"")</f>
        <v/>
      </c>
      <c r="F672" t="str" cm="1">
        <f t="array" ref="F672">_xlfn.IFNA(INDEX(Tbl_GEKA[wedstrijd],MATCH(Tbl_Namiddag[[#This Row],[Datum]]&amp;"4",Tbl_GEKA[Datum_GEKA]&amp;Tbl_GEKA[Biljart],0)),"")</f>
        <v/>
      </c>
      <c r="G672" t="str" cm="1">
        <f t="array" ref="G672">_xlfn.IFNA(INDEX(Tbl_GEKA[wedstrijd],MATCH(Tbl_Namiddag[[#This Row],[Datum]]&amp;"5",Tbl_GEKA[Datum_GEKA]&amp;Tbl_GEKA[Biljart],0)),"")</f>
        <v/>
      </c>
    </row>
    <row r="673" spans="1:7" x14ac:dyDescent="0.25">
      <c r="A673" s="1">
        <v>46774</v>
      </c>
      <c r="B673">
        <f>WEEKDAY(Tbl_Namiddag[[#This Row],[Datum]],11)</f>
        <v>6</v>
      </c>
      <c r="C673" t="str" cm="1">
        <f t="array" ref="C673">_xlfn.IFNA(INDEX(Tbl_GEKA[wedstrijd],MATCH(Tbl_Namiddag[[#This Row],[Datum]]&amp;"1",Tbl_GEKA[Datum_GEKA]&amp;Tbl_GEKA[Biljart],0)),"")</f>
        <v/>
      </c>
      <c r="D673" t="str" cm="1">
        <f t="array" ref="D673">_xlfn.IFNA(INDEX(Tbl_GEKA[wedstrijd],MATCH(Tbl_Namiddag[[#This Row],[Datum]]&amp;"2",Tbl_GEKA[Datum_GEKA]&amp;Tbl_GEKA[Biljart],0)),"")</f>
        <v/>
      </c>
      <c r="E673" t="str" cm="1">
        <f t="array" ref="E673">_xlfn.IFNA(INDEX(Tbl_GEKA[wedstrijd],MATCH(Tbl_Namiddag[[#This Row],[Datum]]&amp;"3",Tbl_GEKA[Datum_GEKA]&amp;Tbl_GEKA[Biljart],0)),"")</f>
        <v/>
      </c>
      <c r="F673" t="str" cm="1">
        <f t="array" ref="F673">_xlfn.IFNA(INDEX(Tbl_GEKA[wedstrijd],MATCH(Tbl_Namiddag[[#This Row],[Datum]]&amp;"4",Tbl_GEKA[Datum_GEKA]&amp;Tbl_GEKA[Biljart],0)),"")</f>
        <v/>
      </c>
      <c r="G673" t="str" cm="1">
        <f t="array" ref="G673">_xlfn.IFNA(INDEX(Tbl_GEKA[wedstrijd],MATCH(Tbl_Namiddag[[#This Row],[Datum]]&amp;"5",Tbl_GEKA[Datum_GEKA]&amp;Tbl_GEKA[Biljart],0)),"")</f>
        <v/>
      </c>
    </row>
    <row r="674" spans="1:7" x14ac:dyDescent="0.25">
      <c r="A674" s="1">
        <v>46775</v>
      </c>
      <c r="B674">
        <f>WEEKDAY(Tbl_Namiddag[[#This Row],[Datum]],11)</f>
        <v>7</v>
      </c>
      <c r="C674" t="str" cm="1">
        <f t="array" ref="C674">_xlfn.IFNA(INDEX(Tbl_GEKA[wedstrijd],MATCH(Tbl_Namiddag[[#This Row],[Datum]]&amp;"1",Tbl_GEKA[Datum_GEKA]&amp;Tbl_GEKA[Biljart],0)),"")</f>
        <v/>
      </c>
      <c r="D674" t="str" cm="1">
        <f t="array" ref="D674">_xlfn.IFNA(INDEX(Tbl_GEKA[wedstrijd],MATCH(Tbl_Namiddag[[#This Row],[Datum]]&amp;"2",Tbl_GEKA[Datum_GEKA]&amp;Tbl_GEKA[Biljart],0)),"")</f>
        <v/>
      </c>
      <c r="E674" t="str" cm="1">
        <f t="array" ref="E674">_xlfn.IFNA(INDEX(Tbl_GEKA[wedstrijd],MATCH(Tbl_Namiddag[[#This Row],[Datum]]&amp;"3",Tbl_GEKA[Datum_GEKA]&amp;Tbl_GEKA[Biljart],0)),"")</f>
        <v/>
      </c>
      <c r="F674" t="str" cm="1">
        <f t="array" ref="F674">_xlfn.IFNA(INDEX(Tbl_GEKA[wedstrijd],MATCH(Tbl_Namiddag[[#This Row],[Datum]]&amp;"4",Tbl_GEKA[Datum_GEKA]&amp;Tbl_GEKA[Biljart],0)),"")</f>
        <v/>
      </c>
      <c r="G674" t="str" cm="1">
        <f t="array" ref="G674">_xlfn.IFNA(INDEX(Tbl_GEKA[wedstrijd],MATCH(Tbl_Namiddag[[#This Row],[Datum]]&amp;"5",Tbl_GEKA[Datum_GEKA]&amp;Tbl_GEKA[Biljart],0)),"")</f>
        <v/>
      </c>
    </row>
    <row r="675" spans="1:7" x14ac:dyDescent="0.25">
      <c r="A675" s="1">
        <v>46776</v>
      </c>
      <c r="B675">
        <f>WEEKDAY(Tbl_Namiddag[[#This Row],[Datum]],11)</f>
        <v>1</v>
      </c>
      <c r="C675" t="str" cm="1">
        <f t="array" ref="C675">_xlfn.IFNA(INDEX(Tbl_GEKA[wedstrijd],MATCH(Tbl_Namiddag[[#This Row],[Datum]]&amp;"1",Tbl_GEKA[Datum_GEKA]&amp;Tbl_GEKA[Biljart],0)),"")</f>
        <v/>
      </c>
      <c r="D675" t="str" cm="1">
        <f t="array" ref="D675">_xlfn.IFNA(INDEX(Tbl_GEKA[wedstrijd],MATCH(Tbl_Namiddag[[#This Row],[Datum]]&amp;"2",Tbl_GEKA[Datum_GEKA]&amp;Tbl_GEKA[Biljart],0)),"")</f>
        <v/>
      </c>
      <c r="E675" t="str" cm="1">
        <f t="array" ref="E675">_xlfn.IFNA(INDEX(Tbl_GEKA[wedstrijd],MATCH(Tbl_Namiddag[[#This Row],[Datum]]&amp;"3",Tbl_GEKA[Datum_GEKA]&amp;Tbl_GEKA[Biljart],0)),"")</f>
        <v/>
      </c>
      <c r="F675" t="str" cm="1">
        <f t="array" ref="F675">_xlfn.IFNA(INDEX(Tbl_GEKA[wedstrijd],MATCH(Tbl_Namiddag[[#This Row],[Datum]]&amp;"4",Tbl_GEKA[Datum_GEKA]&amp;Tbl_GEKA[Biljart],0)),"")</f>
        <v/>
      </c>
      <c r="G675" t="str" cm="1">
        <f t="array" ref="G675">_xlfn.IFNA(INDEX(Tbl_GEKA[wedstrijd],MATCH(Tbl_Namiddag[[#This Row],[Datum]]&amp;"5",Tbl_GEKA[Datum_GEKA]&amp;Tbl_GEKA[Biljart],0)),"")</f>
        <v/>
      </c>
    </row>
    <row r="676" spans="1:7" x14ac:dyDescent="0.25">
      <c r="A676" s="1">
        <v>46777</v>
      </c>
      <c r="B676">
        <f>WEEKDAY(Tbl_Namiddag[[#This Row],[Datum]],11)</f>
        <v>2</v>
      </c>
      <c r="C676" t="str" cm="1">
        <f t="array" ref="C676">_xlfn.IFNA(INDEX(Tbl_GEKA[wedstrijd],MATCH(Tbl_Namiddag[[#This Row],[Datum]]&amp;"1",Tbl_GEKA[Datum_GEKA]&amp;Tbl_GEKA[Biljart],0)),"")</f>
        <v/>
      </c>
      <c r="D676" t="str" cm="1">
        <f t="array" ref="D676">_xlfn.IFNA(INDEX(Tbl_GEKA[wedstrijd],MATCH(Tbl_Namiddag[[#This Row],[Datum]]&amp;"2",Tbl_GEKA[Datum_GEKA]&amp;Tbl_GEKA[Biljart],0)),"")</f>
        <v/>
      </c>
      <c r="E676" t="str" cm="1">
        <f t="array" ref="E676">_xlfn.IFNA(INDEX(Tbl_GEKA[wedstrijd],MATCH(Tbl_Namiddag[[#This Row],[Datum]]&amp;"3",Tbl_GEKA[Datum_GEKA]&amp;Tbl_GEKA[Biljart],0)),"")</f>
        <v/>
      </c>
      <c r="F676" t="str" cm="1">
        <f t="array" ref="F676">_xlfn.IFNA(INDEX(Tbl_GEKA[wedstrijd],MATCH(Tbl_Namiddag[[#This Row],[Datum]]&amp;"4",Tbl_GEKA[Datum_GEKA]&amp;Tbl_GEKA[Biljart],0)),"")</f>
        <v/>
      </c>
      <c r="G676" t="str" cm="1">
        <f t="array" ref="G676">_xlfn.IFNA(INDEX(Tbl_GEKA[wedstrijd],MATCH(Tbl_Namiddag[[#This Row],[Datum]]&amp;"5",Tbl_GEKA[Datum_GEKA]&amp;Tbl_GEKA[Biljart],0)),"")</f>
        <v/>
      </c>
    </row>
    <row r="677" spans="1:7" x14ac:dyDescent="0.25">
      <c r="A677" s="1">
        <v>46778</v>
      </c>
      <c r="B677">
        <f>WEEKDAY(Tbl_Namiddag[[#This Row],[Datum]],11)</f>
        <v>3</v>
      </c>
      <c r="C677" t="str" cm="1">
        <f t="array" ref="C677">_xlfn.IFNA(INDEX(Tbl_GEKA[wedstrijd],MATCH(Tbl_Namiddag[[#This Row],[Datum]]&amp;"1",Tbl_GEKA[Datum_GEKA]&amp;Tbl_GEKA[Biljart],0)),"")</f>
        <v/>
      </c>
      <c r="D677" t="str" cm="1">
        <f t="array" ref="D677">_xlfn.IFNA(INDEX(Tbl_GEKA[wedstrijd],MATCH(Tbl_Namiddag[[#This Row],[Datum]]&amp;"2",Tbl_GEKA[Datum_GEKA]&amp;Tbl_GEKA[Biljart],0)),"")</f>
        <v/>
      </c>
      <c r="E677" t="str" cm="1">
        <f t="array" ref="E677">_xlfn.IFNA(INDEX(Tbl_GEKA[wedstrijd],MATCH(Tbl_Namiddag[[#This Row],[Datum]]&amp;"3",Tbl_GEKA[Datum_GEKA]&amp;Tbl_GEKA[Biljart],0)),"")</f>
        <v/>
      </c>
      <c r="F677" t="str" cm="1">
        <f t="array" ref="F677">_xlfn.IFNA(INDEX(Tbl_GEKA[wedstrijd],MATCH(Tbl_Namiddag[[#This Row],[Datum]]&amp;"4",Tbl_GEKA[Datum_GEKA]&amp;Tbl_GEKA[Biljart],0)),"")</f>
        <v/>
      </c>
      <c r="G677" t="str" cm="1">
        <f t="array" ref="G677">_xlfn.IFNA(INDEX(Tbl_GEKA[wedstrijd],MATCH(Tbl_Namiddag[[#This Row],[Datum]]&amp;"5",Tbl_GEKA[Datum_GEKA]&amp;Tbl_GEKA[Biljart],0)),"")</f>
        <v/>
      </c>
    </row>
    <row r="678" spans="1:7" x14ac:dyDescent="0.25">
      <c r="A678" s="1">
        <v>46779</v>
      </c>
      <c r="B678">
        <f>WEEKDAY(Tbl_Namiddag[[#This Row],[Datum]],11)</f>
        <v>4</v>
      </c>
      <c r="C678" t="str" cm="1">
        <f t="array" ref="C678">_xlfn.IFNA(INDEX(Tbl_GEKA[wedstrijd],MATCH(Tbl_Namiddag[[#This Row],[Datum]]&amp;"1",Tbl_GEKA[Datum_GEKA]&amp;Tbl_GEKA[Biljart],0)),"")</f>
        <v xml:space="preserve">G E K A  - - -&gt; </v>
      </c>
      <c r="D678" t="str" cm="1">
        <f t="array" ref="D678">_xlfn.IFNA(INDEX(Tbl_GEKA[wedstrijd],MATCH(Tbl_Namiddag[[#This Row],[Datum]]&amp;"2",Tbl_GEKA[Datum_GEKA]&amp;Tbl_GEKA[Biljart],0)),"")</f>
        <v xml:space="preserve">G E K A  - - -&gt; </v>
      </c>
      <c r="E678" t="str" cm="1">
        <f t="array" ref="E678">_xlfn.IFNA(INDEX(Tbl_GEKA[wedstrijd],MATCH(Tbl_Namiddag[[#This Row],[Datum]]&amp;"3",Tbl_GEKA[Datum_GEKA]&amp;Tbl_GEKA[Biljart],0)),"")</f>
        <v xml:space="preserve">G E K A  - - -&gt; </v>
      </c>
      <c r="F678" t="str" cm="1">
        <f t="array" ref="F678">_xlfn.IFNA(INDEX(Tbl_GEKA[wedstrijd],MATCH(Tbl_Namiddag[[#This Row],[Datum]]&amp;"4",Tbl_GEKA[Datum_GEKA]&amp;Tbl_GEKA[Biljart],0)),"")</f>
        <v xml:space="preserve">G E K A  - - -&gt; </v>
      </c>
      <c r="G678" t="str" cm="1">
        <f t="array" ref="G678">_xlfn.IFNA(INDEX(Tbl_GEKA[wedstrijd],MATCH(Tbl_Namiddag[[#This Row],[Datum]]&amp;"5",Tbl_GEKA[Datum_GEKA]&amp;Tbl_GEKA[Biljart],0)),"")</f>
        <v xml:space="preserve">G E K A  - - -&gt; </v>
      </c>
    </row>
    <row r="679" spans="1:7" x14ac:dyDescent="0.25">
      <c r="A679" s="1">
        <v>46780</v>
      </c>
      <c r="B679">
        <f>WEEKDAY(Tbl_Namiddag[[#This Row],[Datum]],11)</f>
        <v>5</v>
      </c>
      <c r="C679" t="str" cm="1">
        <f t="array" ref="C679">_xlfn.IFNA(INDEX(Tbl_GEKA[wedstrijd],MATCH(Tbl_Namiddag[[#This Row],[Datum]]&amp;"1",Tbl_GEKA[Datum_GEKA]&amp;Tbl_GEKA[Biljart],0)),"")</f>
        <v/>
      </c>
      <c r="D679" t="str" cm="1">
        <f t="array" ref="D679">_xlfn.IFNA(INDEX(Tbl_GEKA[wedstrijd],MATCH(Tbl_Namiddag[[#This Row],[Datum]]&amp;"2",Tbl_GEKA[Datum_GEKA]&amp;Tbl_GEKA[Biljart],0)),"")</f>
        <v/>
      </c>
      <c r="E679" t="str" cm="1">
        <f t="array" ref="E679">_xlfn.IFNA(INDEX(Tbl_GEKA[wedstrijd],MATCH(Tbl_Namiddag[[#This Row],[Datum]]&amp;"3",Tbl_GEKA[Datum_GEKA]&amp;Tbl_GEKA[Biljart],0)),"")</f>
        <v/>
      </c>
      <c r="F679" t="str" cm="1">
        <f t="array" ref="F679">_xlfn.IFNA(INDEX(Tbl_GEKA[wedstrijd],MATCH(Tbl_Namiddag[[#This Row],[Datum]]&amp;"4",Tbl_GEKA[Datum_GEKA]&amp;Tbl_GEKA[Biljart],0)),"")</f>
        <v/>
      </c>
      <c r="G679" t="str" cm="1">
        <f t="array" ref="G679">_xlfn.IFNA(INDEX(Tbl_GEKA[wedstrijd],MATCH(Tbl_Namiddag[[#This Row],[Datum]]&amp;"5",Tbl_GEKA[Datum_GEKA]&amp;Tbl_GEKA[Biljart],0)),"")</f>
        <v/>
      </c>
    </row>
    <row r="680" spans="1:7" x14ac:dyDescent="0.25">
      <c r="A680" s="1">
        <v>46781</v>
      </c>
      <c r="B680">
        <f>WEEKDAY(Tbl_Namiddag[[#This Row],[Datum]],11)</f>
        <v>6</v>
      </c>
      <c r="C680" t="str" cm="1">
        <f t="array" ref="C680">_xlfn.IFNA(INDEX(Tbl_GEKA[wedstrijd],MATCH(Tbl_Namiddag[[#This Row],[Datum]]&amp;"1",Tbl_GEKA[Datum_GEKA]&amp;Tbl_GEKA[Biljart],0)),"")</f>
        <v/>
      </c>
      <c r="D680" t="str" cm="1">
        <f t="array" ref="D680">_xlfn.IFNA(INDEX(Tbl_GEKA[wedstrijd],MATCH(Tbl_Namiddag[[#This Row],[Datum]]&amp;"2",Tbl_GEKA[Datum_GEKA]&amp;Tbl_GEKA[Biljart],0)),"")</f>
        <v/>
      </c>
      <c r="E680" t="str" cm="1">
        <f t="array" ref="E680">_xlfn.IFNA(INDEX(Tbl_GEKA[wedstrijd],MATCH(Tbl_Namiddag[[#This Row],[Datum]]&amp;"3",Tbl_GEKA[Datum_GEKA]&amp;Tbl_GEKA[Biljart],0)),"")</f>
        <v/>
      </c>
      <c r="F680" t="str" cm="1">
        <f t="array" ref="F680">_xlfn.IFNA(INDEX(Tbl_GEKA[wedstrijd],MATCH(Tbl_Namiddag[[#This Row],[Datum]]&amp;"4",Tbl_GEKA[Datum_GEKA]&amp;Tbl_GEKA[Biljart],0)),"")</f>
        <v/>
      </c>
      <c r="G680" t="str" cm="1">
        <f t="array" ref="G680">_xlfn.IFNA(INDEX(Tbl_GEKA[wedstrijd],MATCH(Tbl_Namiddag[[#This Row],[Datum]]&amp;"5",Tbl_GEKA[Datum_GEKA]&amp;Tbl_GEKA[Biljart],0)),"")</f>
        <v/>
      </c>
    </row>
    <row r="681" spans="1:7" x14ac:dyDescent="0.25">
      <c r="A681" s="1">
        <v>46782</v>
      </c>
      <c r="B681">
        <f>WEEKDAY(Tbl_Namiddag[[#This Row],[Datum]],11)</f>
        <v>7</v>
      </c>
      <c r="C681" t="str" cm="1">
        <f t="array" ref="C681">_xlfn.IFNA(INDEX(Tbl_GEKA[wedstrijd],MATCH(Tbl_Namiddag[[#This Row],[Datum]]&amp;"1",Tbl_GEKA[Datum_GEKA]&amp;Tbl_GEKA[Biljart],0)),"")</f>
        <v/>
      </c>
      <c r="D681" t="str" cm="1">
        <f t="array" ref="D681">_xlfn.IFNA(INDEX(Tbl_GEKA[wedstrijd],MATCH(Tbl_Namiddag[[#This Row],[Datum]]&amp;"2",Tbl_GEKA[Datum_GEKA]&amp;Tbl_GEKA[Biljart],0)),"")</f>
        <v/>
      </c>
      <c r="E681" t="str" cm="1">
        <f t="array" ref="E681">_xlfn.IFNA(INDEX(Tbl_GEKA[wedstrijd],MATCH(Tbl_Namiddag[[#This Row],[Datum]]&amp;"3",Tbl_GEKA[Datum_GEKA]&amp;Tbl_GEKA[Biljart],0)),"")</f>
        <v/>
      </c>
      <c r="F681" t="str" cm="1">
        <f t="array" ref="F681">_xlfn.IFNA(INDEX(Tbl_GEKA[wedstrijd],MATCH(Tbl_Namiddag[[#This Row],[Datum]]&amp;"4",Tbl_GEKA[Datum_GEKA]&amp;Tbl_GEKA[Biljart],0)),"")</f>
        <v/>
      </c>
      <c r="G681" t="str" cm="1">
        <f t="array" ref="G681">_xlfn.IFNA(INDEX(Tbl_GEKA[wedstrijd],MATCH(Tbl_Namiddag[[#This Row],[Datum]]&amp;"5",Tbl_GEKA[Datum_GEKA]&amp;Tbl_GEKA[Biljart],0)),"")</f>
        <v/>
      </c>
    </row>
    <row r="682" spans="1:7" x14ac:dyDescent="0.25">
      <c r="A682" s="1">
        <v>46783</v>
      </c>
      <c r="B682">
        <f>WEEKDAY(Tbl_Namiddag[[#This Row],[Datum]],11)</f>
        <v>1</v>
      </c>
      <c r="C682" t="str" cm="1">
        <f t="array" ref="C682">_xlfn.IFNA(INDEX(Tbl_GEKA[wedstrijd],MATCH(Tbl_Namiddag[[#This Row],[Datum]]&amp;"1",Tbl_GEKA[Datum_GEKA]&amp;Tbl_GEKA[Biljart],0)),"")</f>
        <v/>
      </c>
      <c r="D682" t="str" cm="1">
        <f t="array" ref="D682">_xlfn.IFNA(INDEX(Tbl_GEKA[wedstrijd],MATCH(Tbl_Namiddag[[#This Row],[Datum]]&amp;"2",Tbl_GEKA[Datum_GEKA]&amp;Tbl_GEKA[Biljart],0)),"")</f>
        <v/>
      </c>
      <c r="E682" t="str" cm="1">
        <f t="array" ref="E682">_xlfn.IFNA(INDEX(Tbl_GEKA[wedstrijd],MATCH(Tbl_Namiddag[[#This Row],[Datum]]&amp;"3",Tbl_GEKA[Datum_GEKA]&amp;Tbl_GEKA[Biljart],0)),"")</f>
        <v/>
      </c>
      <c r="F682" t="str" cm="1">
        <f t="array" ref="F682">_xlfn.IFNA(INDEX(Tbl_GEKA[wedstrijd],MATCH(Tbl_Namiddag[[#This Row],[Datum]]&amp;"4",Tbl_GEKA[Datum_GEKA]&amp;Tbl_GEKA[Biljart],0)),"")</f>
        <v/>
      </c>
      <c r="G682" t="str" cm="1">
        <f t="array" ref="G682">_xlfn.IFNA(INDEX(Tbl_GEKA[wedstrijd],MATCH(Tbl_Namiddag[[#This Row],[Datum]]&amp;"5",Tbl_GEKA[Datum_GEKA]&amp;Tbl_GEKA[Biljart],0)),"")</f>
        <v/>
      </c>
    </row>
    <row r="683" spans="1:7" x14ac:dyDescent="0.25">
      <c r="A683" s="1">
        <v>46784</v>
      </c>
      <c r="B683">
        <f>WEEKDAY(Tbl_Namiddag[[#This Row],[Datum]],11)</f>
        <v>2</v>
      </c>
      <c r="C683" t="str" cm="1">
        <f t="array" ref="C683">_xlfn.IFNA(INDEX(Tbl_GEKA[wedstrijd],MATCH(Tbl_Namiddag[[#This Row],[Datum]]&amp;"1",Tbl_GEKA[Datum_GEKA]&amp;Tbl_GEKA[Biljart],0)),"")</f>
        <v/>
      </c>
      <c r="D683" t="str" cm="1">
        <f t="array" ref="D683">_xlfn.IFNA(INDEX(Tbl_GEKA[wedstrijd],MATCH(Tbl_Namiddag[[#This Row],[Datum]]&amp;"2",Tbl_GEKA[Datum_GEKA]&amp;Tbl_GEKA[Biljart],0)),"")</f>
        <v/>
      </c>
      <c r="E683" t="str" cm="1">
        <f t="array" ref="E683">_xlfn.IFNA(INDEX(Tbl_GEKA[wedstrijd],MATCH(Tbl_Namiddag[[#This Row],[Datum]]&amp;"3",Tbl_GEKA[Datum_GEKA]&amp;Tbl_GEKA[Biljart],0)),"")</f>
        <v/>
      </c>
      <c r="F683" t="str" cm="1">
        <f t="array" ref="F683">_xlfn.IFNA(INDEX(Tbl_GEKA[wedstrijd],MATCH(Tbl_Namiddag[[#This Row],[Datum]]&amp;"4",Tbl_GEKA[Datum_GEKA]&amp;Tbl_GEKA[Biljart],0)),"")</f>
        <v/>
      </c>
      <c r="G683" t="str" cm="1">
        <f t="array" ref="G683">_xlfn.IFNA(INDEX(Tbl_GEKA[wedstrijd],MATCH(Tbl_Namiddag[[#This Row],[Datum]]&amp;"5",Tbl_GEKA[Datum_GEKA]&amp;Tbl_GEKA[Biljart],0)),"")</f>
        <v/>
      </c>
    </row>
    <row r="684" spans="1:7" x14ac:dyDescent="0.25">
      <c r="A684" s="1">
        <v>46785</v>
      </c>
      <c r="B684">
        <f>WEEKDAY(Tbl_Namiddag[[#This Row],[Datum]],11)</f>
        <v>3</v>
      </c>
      <c r="C684" t="str" cm="1">
        <f t="array" ref="C684">_xlfn.IFNA(INDEX(Tbl_GEKA[wedstrijd],MATCH(Tbl_Namiddag[[#This Row],[Datum]]&amp;"1",Tbl_GEKA[Datum_GEKA]&amp;Tbl_GEKA[Biljart],0)),"")</f>
        <v/>
      </c>
      <c r="D684" t="str" cm="1">
        <f t="array" ref="D684">_xlfn.IFNA(INDEX(Tbl_GEKA[wedstrijd],MATCH(Tbl_Namiddag[[#This Row],[Datum]]&amp;"2",Tbl_GEKA[Datum_GEKA]&amp;Tbl_GEKA[Biljart],0)),"")</f>
        <v/>
      </c>
      <c r="E684" t="str" cm="1">
        <f t="array" ref="E684">_xlfn.IFNA(INDEX(Tbl_GEKA[wedstrijd],MATCH(Tbl_Namiddag[[#This Row],[Datum]]&amp;"3",Tbl_GEKA[Datum_GEKA]&amp;Tbl_GEKA[Biljart],0)),"")</f>
        <v/>
      </c>
      <c r="F684" t="str" cm="1">
        <f t="array" ref="F684">_xlfn.IFNA(INDEX(Tbl_GEKA[wedstrijd],MATCH(Tbl_Namiddag[[#This Row],[Datum]]&amp;"4",Tbl_GEKA[Datum_GEKA]&amp;Tbl_GEKA[Biljart],0)),"")</f>
        <v/>
      </c>
      <c r="G684" t="str" cm="1">
        <f t="array" ref="G684">_xlfn.IFNA(INDEX(Tbl_GEKA[wedstrijd],MATCH(Tbl_Namiddag[[#This Row],[Datum]]&amp;"5",Tbl_GEKA[Datum_GEKA]&amp;Tbl_GEKA[Biljart],0)),"")</f>
        <v/>
      </c>
    </row>
    <row r="685" spans="1:7" x14ac:dyDescent="0.25">
      <c r="A685" s="1">
        <v>46786</v>
      </c>
      <c r="B685">
        <f>WEEKDAY(Tbl_Namiddag[[#This Row],[Datum]],11)</f>
        <v>4</v>
      </c>
      <c r="C685" t="str" cm="1">
        <f t="array" ref="C685">_xlfn.IFNA(INDEX(Tbl_GEKA[wedstrijd],MATCH(Tbl_Namiddag[[#This Row],[Datum]]&amp;"1",Tbl_GEKA[Datum_GEKA]&amp;Tbl_GEKA[Biljart],0)),"")</f>
        <v xml:space="preserve">G E K A  - - -&gt; </v>
      </c>
      <c r="D685" t="str" cm="1">
        <f t="array" ref="D685">_xlfn.IFNA(INDEX(Tbl_GEKA[wedstrijd],MATCH(Tbl_Namiddag[[#This Row],[Datum]]&amp;"2",Tbl_GEKA[Datum_GEKA]&amp;Tbl_GEKA[Biljart],0)),"")</f>
        <v xml:space="preserve">G E K A  - - -&gt; </v>
      </c>
      <c r="E685" t="str" cm="1">
        <f t="array" ref="E685">_xlfn.IFNA(INDEX(Tbl_GEKA[wedstrijd],MATCH(Tbl_Namiddag[[#This Row],[Datum]]&amp;"3",Tbl_GEKA[Datum_GEKA]&amp;Tbl_GEKA[Biljart],0)),"")</f>
        <v xml:space="preserve">G E K A  - - -&gt; </v>
      </c>
      <c r="F685" t="str" cm="1">
        <f t="array" ref="F685">_xlfn.IFNA(INDEX(Tbl_GEKA[wedstrijd],MATCH(Tbl_Namiddag[[#This Row],[Datum]]&amp;"4",Tbl_GEKA[Datum_GEKA]&amp;Tbl_GEKA[Biljart],0)),"")</f>
        <v xml:space="preserve">G E K A  - - -&gt; </v>
      </c>
      <c r="G685" t="str" cm="1">
        <f t="array" ref="G685">_xlfn.IFNA(INDEX(Tbl_GEKA[wedstrijd],MATCH(Tbl_Namiddag[[#This Row],[Datum]]&amp;"5",Tbl_GEKA[Datum_GEKA]&amp;Tbl_GEKA[Biljart],0)),"")</f>
        <v xml:space="preserve">G E K A  - - -&gt; </v>
      </c>
    </row>
    <row r="686" spans="1:7" x14ac:dyDescent="0.25">
      <c r="A686" s="1">
        <v>46787</v>
      </c>
      <c r="B686">
        <f>WEEKDAY(Tbl_Namiddag[[#This Row],[Datum]],11)</f>
        <v>5</v>
      </c>
      <c r="C686" t="str" cm="1">
        <f t="array" ref="C686">_xlfn.IFNA(INDEX(Tbl_GEKA[wedstrijd],MATCH(Tbl_Namiddag[[#This Row],[Datum]]&amp;"1",Tbl_GEKA[Datum_GEKA]&amp;Tbl_GEKA[Biljart],0)),"")</f>
        <v/>
      </c>
      <c r="D686" t="str" cm="1">
        <f t="array" ref="D686">_xlfn.IFNA(INDEX(Tbl_GEKA[wedstrijd],MATCH(Tbl_Namiddag[[#This Row],[Datum]]&amp;"2",Tbl_GEKA[Datum_GEKA]&amp;Tbl_GEKA[Biljart],0)),"")</f>
        <v/>
      </c>
      <c r="E686" t="str" cm="1">
        <f t="array" ref="E686">_xlfn.IFNA(INDEX(Tbl_GEKA[wedstrijd],MATCH(Tbl_Namiddag[[#This Row],[Datum]]&amp;"3",Tbl_GEKA[Datum_GEKA]&amp;Tbl_GEKA[Biljart],0)),"")</f>
        <v/>
      </c>
      <c r="F686" t="str" cm="1">
        <f t="array" ref="F686">_xlfn.IFNA(INDEX(Tbl_GEKA[wedstrijd],MATCH(Tbl_Namiddag[[#This Row],[Datum]]&amp;"4",Tbl_GEKA[Datum_GEKA]&amp;Tbl_GEKA[Biljart],0)),"")</f>
        <v/>
      </c>
      <c r="G686" t="str" cm="1">
        <f t="array" ref="G686">_xlfn.IFNA(INDEX(Tbl_GEKA[wedstrijd],MATCH(Tbl_Namiddag[[#This Row],[Datum]]&amp;"5",Tbl_GEKA[Datum_GEKA]&amp;Tbl_GEKA[Biljart],0)),"")</f>
        <v/>
      </c>
    </row>
    <row r="687" spans="1:7" x14ac:dyDescent="0.25">
      <c r="A687" s="1">
        <v>46788</v>
      </c>
      <c r="B687">
        <f>WEEKDAY(Tbl_Namiddag[[#This Row],[Datum]],11)</f>
        <v>6</v>
      </c>
      <c r="C687" t="str" cm="1">
        <f t="array" ref="C687">_xlfn.IFNA(INDEX(Tbl_GEKA[wedstrijd],MATCH(Tbl_Namiddag[[#This Row],[Datum]]&amp;"1",Tbl_GEKA[Datum_GEKA]&amp;Tbl_GEKA[Biljart],0)),"")</f>
        <v/>
      </c>
      <c r="D687" t="str" cm="1">
        <f t="array" ref="D687">_xlfn.IFNA(INDEX(Tbl_GEKA[wedstrijd],MATCH(Tbl_Namiddag[[#This Row],[Datum]]&amp;"2",Tbl_GEKA[Datum_GEKA]&amp;Tbl_GEKA[Biljart],0)),"")</f>
        <v/>
      </c>
      <c r="E687" t="str" cm="1">
        <f t="array" ref="E687">_xlfn.IFNA(INDEX(Tbl_GEKA[wedstrijd],MATCH(Tbl_Namiddag[[#This Row],[Datum]]&amp;"3",Tbl_GEKA[Datum_GEKA]&amp;Tbl_GEKA[Biljart],0)),"")</f>
        <v/>
      </c>
      <c r="F687" t="str" cm="1">
        <f t="array" ref="F687">_xlfn.IFNA(INDEX(Tbl_GEKA[wedstrijd],MATCH(Tbl_Namiddag[[#This Row],[Datum]]&amp;"4",Tbl_GEKA[Datum_GEKA]&amp;Tbl_GEKA[Biljart],0)),"")</f>
        <v/>
      </c>
      <c r="G687" t="str" cm="1">
        <f t="array" ref="G687">_xlfn.IFNA(INDEX(Tbl_GEKA[wedstrijd],MATCH(Tbl_Namiddag[[#This Row],[Datum]]&amp;"5",Tbl_GEKA[Datum_GEKA]&amp;Tbl_GEKA[Biljart],0)),"")</f>
        <v/>
      </c>
    </row>
    <row r="688" spans="1:7" x14ac:dyDescent="0.25">
      <c r="A688" s="1">
        <v>46789</v>
      </c>
      <c r="B688">
        <f>WEEKDAY(Tbl_Namiddag[[#This Row],[Datum]],11)</f>
        <v>7</v>
      </c>
      <c r="C688" t="str" cm="1">
        <f t="array" ref="C688">_xlfn.IFNA(INDEX(Tbl_GEKA[wedstrijd],MATCH(Tbl_Namiddag[[#This Row],[Datum]]&amp;"1",Tbl_GEKA[Datum_GEKA]&amp;Tbl_GEKA[Biljart],0)),"")</f>
        <v/>
      </c>
      <c r="D688" t="str" cm="1">
        <f t="array" ref="D688">_xlfn.IFNA(INDEX(Tbl_GEKA[wedstrijd],MATCH(Tbl_Namiddag[[#This Row],[Datum]]&amp;"2",Tbl_GEKA[Datum_GEKA]&amp;Tbl_GEKA[Biljart],0)),"")</f>
        <v/>
      </c>
      <c r="E688" t="str" cm="1">
        <f t="array" ref="E688">_xlfn.IFNA(INDEX(Tbl_GEKA[wedstrijd],MATCH(Tbl_Namiddag[[#This Row],[Datum]]&amp;"3",Tbl_GEKA[Datum_GEKA]&amp;Tbl_GEKA[Biljart],0)),"")</f>
        <v/>
      </c>
      <c r="F688" t="str" cm="1">
        <f t="array" ref="F688">_xlfn.IFNA(INDEX(Tbl_GEKA[wedstrijd],MATCH(Tbl_Namiddag[[#This Row],[Datum]]&amp;"4",Tbl_GEKA[Datum_GEKA]&amp;Tbl_GEKA[Biljart],0)),"")</f>
        <v/>
      </c>
      <c r="G688" t="str" cm="1">
        <f t="array" ref="G688">_xlfn.IFNA(INDEX(Tbl_GEKA[wedstrijd],MATCH(Tbl_Namiddag[[#This Row],[Datum]]&amp;"5",Tbl_GEKA[Datum_GEKA]&amp;Tbl_GEKA[Biljart],0)),"")</f>
        <v/>
      </c>
    </row>
    <row r="689" spans="1:7" x14ac:dyDescent="0.25">
      <c r="A689" s="1">
        <v>46790</v>
      </c>
      <c r="B689">
        <f>WEEKDAY(Tbl_Namiddag[[#This Row],[Datum]],11)</f>
        <v>1</v>
      </c>
      <c r="C689" t="str" cm="1">
        <f t="array" ref="C689">_xlfn.IFNA(INDEX(Tbl_GEKA[wedstrijd],MATCH(Tbl_Namiddag[[#This Row],[Datum]]&amp;"1",Tbl_GEKA[Datum_GEKA]&amp;Tbl_GEKA[Biljart],0)),"")</f>
        <v/>
      </c>
      <c r="D689" t="str" cm="1">
        <f t="array" ref="D689">_xlfn.IFNA(INDEX(Tbl_GEKA[wedstrijd],MATCH(Tbl_Namiddag[[#This Row],[Datum]]&amp;"2",Tbl_GEKA[Datum_GEKA]&amp;Tbl_GEKA[Biljart],0)),"")</f>
        <v/>
      </c>
      <c r="E689" t="str" cm="1">
        <f t="array" ref="E689">_xlfn.IFNA(INDEX(Tbl_GEKA[wedstrijd],MATCH(Tbl_Namiddag[[#This Row],[Datum]]&amp;"3",Tbl_GEKA[Datum_GEKA]&amp;Tbl_GEKA[Biljart],0)),"")</f>
        <v/>
      </c>
      <c r="F689" t="str" cm="1">
        <f t="array" ref="F689">_xlfn.IFNA(INDEX(Tbl_GEKA[wedstrijd],MATCH(Tbl_Namiddag[[#This Row],[Datum]]&amp;"4",Tbl_GEKA[Datum_GEKA]&amp;Tbl_GEKA[Biljart],0)),"")</f>
        <v/>
      </c>
      <c r="G689" t="str" cm="1">
        <f t="array" ref="G689">_xlfn.IFNA(INDEX(Tbl_GEKA[wedstrijd],MATCH(Tbl_Namiddag[[#This Row],[Datum]]&amp;"5",Tbl_GEKA[Datum_GEKA]&amp;Tbl_GEKA[Biljart],0)),"")</f>
        <v/>
      </c>
    </row>
    <row r="690" spans="1:7" x14ac:dyDescent="0.25">
      <c r="A690" s="1">
        <v>46791</v>
      </c>
      <c r="B690">
        <f>WEEKDAY(Tbl_Namiddag[[#This Row],[Datum]],11)</f>
        <v>2</v>
      </c>
      <c r="C690" t="str" cm="1">
        <f t="array" ref="C690">_xlfn.IFNA(INDEX(Tbl_GEKA[wedstrijd],MATCH(Tbl_Namiddag[[#This Row],[Datum]]&amp;"1",Tbl_GEKA[Datum_GEKA]&amp;Tbl_GEKA[Biljart],0)),"")</f>
        <v/>
      </c>
      <c r="D690" t="str" cm="1">
        <f t="array" ref="D690">_xlfn.IFNA(INDEX(Tbl_GEKA[wedstrijd],MATCH(Tbl_Namiddag[[#This Row],[Datum]]&amp;"2",Tbl_GEKA[Datum_GEKA]&amp;Tbl_GEKA[Biljart],0)),"")</f>
        <v/>
      </c>
      <c r="E690" t="str" cm="1">
        <f t="array" ref="E690">_xlfn.IFNA(INDEX(Tbl_GEKA[wedstrijd],MATCH(Tbl_Namiddag[[#This Row],[Datum]]&amp;"3",Tbl_GEKA[Datum_GEKA]&amp;Tbl_GEKA[Biljart],0)),"")</f>
        <v/>
      </c>
      <c r="F690" t="str" cm="1">
        <f t="array" ref="F690">_xlfn.IFNA(INDEX(Tbl_GEKA[wedstrijd],MATCH(Tbl_Namiddag[[#This Row],[Datum]]&amp;"4",Tbl_GEKA[Datum_GEKA]&amp;Tbl_GEKA[Biljart],0)),"")</f>
        <v/>
      </c>
      <c r="G690" t="str" cm="1">
        <f t="array" ref="G690">_xlfn.IFNA(INDEX(Tbl_GEKA[wedstrijd],MATCH(Tbl_Namiddag[[#This Row],[Datum]]&amp;"5",Tbl_GEKA[Datum_GEKA]&amp;Tbl_GEKA[Biljart],0)),"")</f>
        <v/>
      </c>
    </row>
    <row r="691" spans="1:7" x14ac:dyDescent="0.25">
      <c r="A691" s="1">
        <v>46792</v>
      </c>
      <c r="B691">
        <f>WEEKDAY(Tbl_Namiddag[[#This Row],[Datum]],11)</f>
        <v>3</v>
      </c>
      <c r="C691" t="str" cm="1">
        <f t="array" ref="C691">_xlfn.IFNA(INDEX(Tbl_GEKA[wedstrijd],MATCH(Tbl_Namiddag[[#This Row],[Datum]]&amp;"1",Tbl_GEKA[Datum_GEKA]&amp;Tbl_GEKA[Biljart],0)),"")</f>
        <v/>
      </c>
      <c r="D691" t="str" cm="1">
        <f t="array" ref="D691">_xlfn.IFNA(INDEX(Tbl_GEKA[wedstrijd],MATCH(Tbl_Namiddag[[#This Row],[Datum]]&amp;"2",Tbl_GEKA[Datum_GEKA]&amp;Tbl_GEKA[Biljart],0)),"")</f>
        <v/>
      </c>
      <c r="E691" t="str" cm="1">
        <f t="array" ref="E691">_xlfn.IFNA(INDEX(Tbl_GEKA[wedstrijd],MATCH(Tbl_Namiddag[[#This Row],[Datum]]&amp;"3",Tbl_GEKA[Datum_GEKA]&amp;Tbl_GEKA[Biljart],0)),"")</f>
        <v/>
      </c>
      <c r="F691" t="str" cm="1">
        <f t="array" ref="F691">_xlfn.IFNA(INDEX(Tbl_GEKA[wedstrijd],MATCH(Tbl_Namiddag[[#This Row],[Datum]]&amp;"4",Tbl_GEKA[Datum_GEKA]&amp;Tbl_GEKA[Biljart],0)),"")</f>
        <v/>
      </c>
      <c r="G691" t="str" cm="1">
        <f t="array" ref="G691">_xlfn.IFNA(INDEX(Tbl_GEKA[wedstrijd],MATCH(Tbl_Namiddag[[#This Row],[Datum]]&amp;"5",Tbl_GEKA[Datum_GEKA]&amp;Tbl_GEKA[Biljart],0)),"")</f>
        <v/>
      </c>
    </row>
    <row r="692" spans="1:7" x14ac:dyDescent="0.25">
      <c r="A692" s="1">
        <v>46793</v>
      </c>
      <c r="B692">
        <f>WEEKDAY(Tbl_Namiddag[[#This Row],[Datum]],11)</f>
        <v>4</v>
      </c>
      <c r="C692" t="str" cm="1">
        <f t="array" ref="C692">_xlfn.IFNA(INDEX(Tbl_GEKA[wedstrijd],MATCH(Tbl_Namiddag[[#This Row],[Datum]]&amp;"1",Tbl_GEKA[Datum_GEKA]&amp;Tbl_GEKA[Biljart],0)),"")</f>
        <v xml:space="preserve">G E K A  - - -&gt; </v>
      </c>
      <c r="D692" t="str" cm="1">
        <f t="array" ref="D692">_xlfn.IFNA(INDEX(Tbl_GEKA[wedstrijd],MATCH(Tbl_Namiddag[[#This Row],[Datum]]&amp;"2",Tbl_GEKA[Datum_GEKA]&amp;Tbl_GEKA[Biljart],0)),"")</f>
        <v xml:space="preserve">G E K A  - - -&gt; </v>
      </c>
      <c r="E692" t="str" cm="1">
        <f t="array" ref="E692">_xlfn.IFNA(INDEX(Tbl_GEKA[wedstrijd],MATCH(Tbl_Namiddag[[#This Row],[Datum]]&amp;"3",Tbl_GEKA[Datum_GEKA]&amp;Tbl_GEKA[Biljart],0)),"")</f>
        <v xml:space="preserve">G E K A  - - -&gt; </v>
      </c>
      <c r="F692" t="str" cm="1">
        <f t="array" ref="F692">_xlfn.IFNA(INDEX(Tbl_GEKA[wedstrijd],MATCH(Tbl_Namiddag[[#This Row],[Datum]]&amp;"4",Tbl_GEKA[Datum_GEKA]&amp;Tbl_GEKA[Biljart],0)),"")</f>
        <v xml:space="preserve">G E K A  - - -&gt; </v>
      </c>
      <c r="G692" t="str" cm="1">
        <f t="array" ref="G692">_xlfn.IFNA(INDEX(Tbl_GEKA[wedstrijd],MATCH(Tbl_Namiddag[[#This Row],[Datum]]&amp;"5",Tbl_GEKA[Datum_GEKA]&amp;Tbl_GEKA[Biljart],0)),"")</f>
        <v xml:space="preserve">G E K A  - - -&gt; </v>
      </c>
    </row>
    <row r="693" spans="1:7" x14ac:dyDescent="0.25">
      <c r="A693" s="1">
        <v>46794</v>
      </c>
      <c r="B693">
        <f>WEEKDAY(Tbl_Namiddag[[#This Row],[Datum]],11)</f>
        <v>5</v>
      </c>
      <c r="C693" t="str" cm="1">
        <f t="array" ref="C693">_xlfn.IFNA(INDEX(Tbl_GEKA[wedstrijd],MATCH(Tbl_Namiddag[[#This Row],[Datum]]&amp;"1",Tbl_GEKA[Datum_GEKA]&amp;Tbl_GEKA[Biljart],0)),"")</f>
        <v/>
      </c>
      <c r="D693" t="str" cm="1">
        <f t="array" ref="D693">_xlfn.IFNA(INDEX(Tbl_GEKA[wedstrijd],MATCH(Tbl_Namiddag[[#This Row],[Datum]]&amp;"2",Tbl_GEKA[Datum_GEKA]&amp;Tbl_GEKA[Biljart],0)),"")</f>
        <v/>
      </c>
      <c r="E693" t="str" cm="1">
        <f t="array" ref="E693">_xlfn.IFNA(INDEX(Tbl_GEKA[wedstrijd],MATCH(Tbl_Namiddag[[#This Row],[Datum]]&amp;"3",Tbl_GEKA[Datum_GEKA]&amp;Tbl_GEKA[Biljart],0)),"")</f>
        <v/>
      </c>
      <c r="F693" t="str" cm="1">
        <f t="array" ref="F693">_xlfn.IFNA(INDEX(Tbl_GEKA[wedstrijd],MATCH(Tbl_Namiddag[[#This Row],[Datum]]&amp;"4",Tbl_GEKA[Datum_GEKA]&amp;Tbl_GEKA[Biljart],0)),"")</f>
        <v/>
      </c>
      <c r="G693" t="str" cm="1">
        <f t="array" ref="G693">_xlfn.IFNA(INDEX(Tbl_GEKA[wedstrijd],MATCH(Tbl_Namiddag[[#This Row],[Datum]]&amp;"5",Tbl_GEKA[Datum_GEKA]&amp;Tbl_GEKA[Biljart],0)),"")</f>
        <v/>
      </c>
    </row>
    <row r="694" spans="1:7" x14ac:dyDescent="0.25">
      <c r="A694" s="1">
        <v>46795</v>
      </c>
      <c r="B694">
        <f>WEEKDAY(Tbl_Namiddag[[#This Row],[Datum]],11)</f>
        <v>6</v>
      </c>
      <c r="C694" t="str" cm="1">
        <f t="array" ref="C694">_xlfn.IFNA(INDEX(Tbl_GEKA[wedstrijd],MATCH(Tbl_Namiddag[[#This Row],[Datum]]&amp;"1",Tbl_GEKA[Datum_GEKA]&amp;Tbl_GEKA[Biljart],0)),"")</f>
        <v/>
      </c>
      <c r="D694" t="str" cm="1">
        <f t="array" ref="D694">_xlfn.IFNA(INDEX(Tbl_GEKA[wedstrijd],MATCH(Tbl_Namiddag[[#This Row],[Datum]]&amp;"2",Tbl_GEKA[Datum_GEKA]&amp;Tbl_GEKA[Biljart],0)),"")</f>
        <v/>
      </c>
      <c r="E694" t="str" cm="1">
        <f t="array" ref="E694">_xlfn.IFNA(INDEX(Tbl_GEKA[wedstrijd],MATCH(Tbl_Namiddag[[#This Row],[Datum]]&amp;"3",Tbl_GEKA[Datum_GEKA]&amp;Tbl_GEKA[Biljart],0)),"")</f>
        <v/>
      </c>
      <c r="F694" t="str" cm="1">
        <f t="array" ref="F694">_xlfn.IFNA(INDEX(Tbl_GEKA[wedstrijd],MATCH(Tbl_Namiddag[[#This Row],[Datum]]&amp;"4",Tbl_GEKA[Datum_GEKA]&amp;Tbl_GEKA[Biljart],0)),"")</f>
        <v/>
      </c>
      <c r="G694" t="str" cm="1">
        <f t="array" ref="G694">_xlfn.IFNA(INDEX(Tbl_GEKA[wedstrijd],MATCH(Tbl_Namiddag[[#This Row],[Datum]]&amp;"5",Tbl_GEKA[Datum_GEKA]&amp;Tbl_GEKA[Biljart],0)),"")</f>
        <v/>
      </c>
    </row>
    <row r="695" spans="1:7" x14ac:dyDescent="0.25">
      <c r="A695" s="1">
        <v>46796</v>
      </c>
      <c r="B695">
        <f>WEEKDAY(Tbl_Namiddag[[#This Row],[Datum]],11)</f>
        <v>7</v>
      </c>
      <c r="C695" t="str" cm="1">
        <f t="array" ref="C695">_xlfn.IFNA(INDEX(Tbl_GEKA[wedstrijd],MATCH(Tbl_Namiddag[[#This Row],[Datum]]&amp;"1",Tbl_GEKA[Datum_GEKA]&amp;Tbl_GEKA[Biljart],0)),"")</f>
        <v/>
      </c>
      <c r="D695" t="str" cm="1">
        <f t="array" ref="D695">_xlfn.IFNA(INDEX(Tbl_GEKA[wedstrijd],MATCH(Tbl_Namiddag[[#This Row],[Datum]]&amp;"2",Tbl_GEKA[Datum_GEKA]&amp;Tbl_GEKA[Biljart],0)),"")</f>
        <v/>
      </c>
      <c r="E695" t="str" cm="1">
        <f t="array" ref="E695">_xlfn.IFNA(INDEX(Tbl_GEKA[wedstrijd],MATCH(Tbl_Namiddag[[#This Row],[Datum]]&amp;"3",Tbl_GEKA[Datum_GEKA]&amp;Tbl_GEKA[Biljart],0)),"")</f>
        <v/>
      </c>
      <c r="F695" t="str" cm="1">
        <f t="array" ref="F695">_xlfn.IFNA(INDEX(Tbl_GEKA[wedstrijd],MATCH(Tbl_Namiddag[[#This Row],[Datum]]&amp;"4",Tbl_GEKA[Datum_GEKA]&amp;Tbl_GEKA[Biljart],0)),"")</f>
        <v/>
      </c>
      <c r="G695" t="str" cm="1">
        <f t="array" ref="G695">_xlfn.IFNA(INDEX(Tbl_GEKA[wedstrijd],MATCH(Tbl_Namiddag[[#This Row],[Datum]]&amp;"5",Tbl_GEKA[Datum_GEKA]&amp;Tbl_GEKA[Biljart],0)),"")</f>
        <v/>
      </c>
    </row>
    <row r="696" spans="1:7" x14ac:dyDescent="0.25">
      <c r="A696" s="1">
        <v>46797</v>
      </c>
      <c r="B696">
        <f>WEEKDAY(Tbl_Namiddag[[#This Row],[Datum]],11)</f>
        <v>1</v>
      </c>
      <c r="C696" t="str" cm="1">
        <f t="array" ref="C696">_xlfn.IFNA(INDEX(Tbl_GEKA[wedstrijd],MATCH(Tbl_Namiddag[[#This Row],[Datum]]&amp;"1",Tbl_GEKA[Datum_GEKA]&amp;Tbl_GEKA[Biljart],0)),"")</f>
        <v/>
      </c>
      <c r="D696" t="str" cm="1">
        <f t="array" ref="D696">_xlfn.IFNA(INDEX(Tbl_GEKA[wedstrijd],MATCH(Tbl_Namiddag[[#This Row],[Datum]]&amp;"2",Tbl_GEKA[Datum_GEKA]&amp;Tbl_GEKA[Biljart],0)),"")</f>
        <v/>
      </c>
      <c r="E696" t="str" cm="1">
        <f t="array" ref="E696">_xlfn.IFNA(INDEX(Tbl_GEKA[wedstrijd],MATCH(Tbl_Namiddag[[#This Row],[Datum]]&amp;"3",Tbl_GEKA[Datum_GEKA]&amp;Tbl_GEKA[Biljart],0)),"")</f>
        <v/>
      </c>
      <c r="F696" t="str" cm="1">
        <f t="array" ref="F696">_xlfn.IFNA(INDEX(Tbl_GEKA[wedstrijd],MATCH(Tbl_Namiddag[[#This Row],[Datum]]&amp;"4",Tbl_GEKA[Datum_GEKA]&amp;Tbl_GEKA[Biljart],0)),"")</f>
        <v/>
      </c>
      <c r="G696" t="str" cm="1">
        <f t="array" ref="G696">_xlfn.IFNA(INDEX(Tbl_GEKA[wedstrijd],MATCH(Tbl_Namiddag[[#This Row],[Datum]]&amp;"5",Tbl_GEKA[Datum_GEKA]&amp;Tbl_GEKA[Biljart],0)),"")</f>
        <v/>
      </c>
    </row>
    <row r="697" spans="1:7" x14ac:dyDescent="0.25">
      <c r="A697" s="1">
        <v>46798</v>
      </c>
      <c r="B697">
        <f>WEEKDAY(Tbl_Namiddag[[#This Row],[Datum]],11)</f>
        <v>2</v>
      </c>
      <c r="C697" t="str" cm="1">
        <f t="array" ref="C697">_xlfn.IFNA(INDEX(Tbl_GEKA[wedstrijd],MATCH(Tbl_Namiddag[[#This Row],[Datum]]&amp;"1",Tbl_GEKA[Datum_GEKA]&amp;Tbl_GEKA[Biljart],0)),"")</f>
        <v/>
      </c>
      <c r="D697" t="str" cm="1">
        <f t="array" ref="D697">_xlfn.IFNA(INDEX(Tbl_GEKA[wedstrijd],MATCH(Tbl_Namiddag[[#This Row],[Datum]]&amp;"2",Tbl_GEKA[Datum_GEKA]&amp;Tbl_GEKA[Biljart],0)),"")</f>
        <v/>
      </c>
      <c r="E697" t="str" cm="1">
        <f t="array" ref="E697">_xlfn.IFNA(INDEX(Tbl_GEKA[wedstrijd],MATCH(Tbl_Namiddag[[#This Row],[Datum]]&amp;"3",Tbl_GEKA[Datum_GEKA]&amp;Tbl_GEKA[Biljart],0)),"")</f>
        <v/>
      </c>
      <c r="F697" t="str" cm="1">
        <f t="array" ref="F697">_xlfn.IFNA(INDEX(Tbl_GEKA[wedstrijd],MATCH(Tbl_Namiddag[[#This Row],[Datum]]&amp;"4",Tbl_GEKA[Datum_GEKA]&amp;Tbl_GEKA[Biljart],0)),"")</f>
        <v/>
      </c>
      <c r="G697" t="str" cm="1">
        <f t="array" ref="G697">_xlfn.IFNA(INDEX(Tbl_GEKA[wedstrijd],MATCH(Tbl_Namiddag[[#This Row],[Datum]]&amp;"5",Tbl_GEKA[Datum_GEKA]&amp;Tbl_GEKA[Biljart],0)),"")</f>
        <v/>
      </c>
    </row>
    <row r="698" spans="1:7" x14ac:dyDescent="0.25">
      <c r="A698" s="1">
        <v>46799</v>
      </c>
      <c r="B698">
        <f>WEEKDAY(Tbl_Namiddag[[#This Row],[Datum]],11)</f>
        <v>3</v>
      </c>
      <c r="C698" t="str" cm="1">
        <f t="array" ref="C698">_xlfn.IFNA(INDEX(Tbl_GEKA[wedstrijd],MATCH(Tbl_Namiddag[[#This Row],[Datum]]&amp;"1",Tbl_GEKA[Datum_GEKA]&amp;Tbl_GEKA[Biljart],0)),"")</f>
        <v/>
      </c>
      <c r="D698" t="str" cm="1">
        <f t="array" ref="D698">_xlfn.IFNA(INDEX(Tbl_GEKA[wedstrijd],MATCH(Tbl_Namiddag[[#This Row],[Datum]]&amp;"2",Tbl_GEKA[Datum_GEKA]&amp;Tbl_GEKA[Biljart],0)),"")</f>
        <v/>
      </c>
      <c r="E698" t="str" cm="1">
        <f t="array" ref="E698">_xlfn.IFNA(INDEX(Tbl_GEKA[wedstrijd],MATCH(Tbl_Namiddag[[#This Row],[Datum]]&amp;"3",Tbl_GEKA[Datum_GEKA]&amp;Tbl_GEKA[Biljart],0)),"")</f>
        <v/>
      </c>
      <c r="F698" t="str" cm="1">
        <f t="array" ref="F698">_xlfn.IFNA(INDEX(Tbl_GEKA[wedstrijd],MATCH(Tbl_Namiddag[[#This Row],[Datum]]&amp;"4",Tbl_GEKA[Datum_GEKA]&amp;Tbl_GEKA[Biljart],0)),"")</f>
        <v/>
      </c>
      <c r="G698" t="str" cm="1">
        <f t="array" ref="G698">_xlfn.IFNA(INDEX(Tbl_GEKA[wedstrijd],MATCH(Tbl_Namiddag[[#This Row],[Datum]]&amp;"5",Tbl_GEKA[Datum_GEKA]&amp;Tbl_GEKA[Biljart],0)),"")</f>
        <v/>
      </c>
    </row>
    <row r="699" spans="1:7" x14ac:dyDescent="0.25">
      <c r="A699" s="1">
        <v>46800</v>
      </c>
      <c r="B699">
        <f>WEEKDAY(Tbl_Namiddag[[#This Row],[Datum]],11)</f>
        <v>4</v>
      </c>
      <c r="C699" t="str" cm="1">
        <f t="array" ref="C699">_xlfn.IFNA(INDEX(Tbl_GEKA[wedstrijd],MATCH(Tbl_Namiddag[[#This Row],[Datum]]&amp;"1",Tbl_GEKA[Datum_GEKA]&amp;Tbl_GEKA[Biljart],0)),"")</f>
        <v xml:space="preserve">G E K A  - - -&gt; </v>
      </c>
      <c r="D699" t="str" cm="1">
        <f t="array" ref="D699">_xlfn.IFNA(INDEX(Tbl_GEKA[wedstrijd],MATCH(Tbl_Namiddag[[#This Row],[Datum]]&amp;"2",Tbl_GEKA[Datum_GEKA]&amp;Tbl_GEKA[Biljart],0)),"")</f>
        <v xml:space="preserve">G E K A  - - -&gt; </v>
      </c>
      <c r="E699" t="str" cm="1">
        <f t="array" ref="E699">_xlfn.IFNA(INDEX(Tbl_GEKA[wedstrijd],MATCH(Tbl_Namiddag[[#This Row],[Datum]]&amp;"3",Tbl_GEKA[Datum_GEKA]&amp;Tbl_GEKA[Biljart],0)),"")</f>
        <v xml:space="preserve">G E K A  - - -&gt; </v>
      </c>
      <c r="F699" t="str" cm="1">
        <f t="array" ref="F699">_xlfn.IFNA(INDEX(Tbl_GEKA[wedstrijd],MATCH(Tbl_Namiddag[[#This Row],[Datum]]&amp;"4",Tbl_GEKA[Datum_GEKA]&amp;Tbl_GEKA[Biljart],0)),"")</f>
        <v xml:space="preserve">G E K A  - - -&gt; </v>
      </c>
      <c r="G699" t="str" cm="1">
        <f t="array" ref="G699">_xlfn.IFNA(INDEX(Tbl_GEKA[wedstrijd],MATCH(Tbl_Namiddag[[#This Row],[Datum]]&amp;"5",Tbl_GEKA[Datum_GEKA]&amp;Tbl_GEKA[Biljart],0)),"")</f>
        <v xml:space="preserve">G E K A  - - -&gt; </v>
      </c>
    </row>
    <row r="700" spans="1:7" x14ac:dyDescent="0.25">
      <c r="A700" s="1">
        <v>46801</v>
      </c>
      <c r="B700">
        <f>WEEKDAY(Tbl_Namiddag[[#This Row],[Datum]],11)</f>
        <v>5</v>
      </c>
      <c r="C700" t="str" cm="1">
        <f t="array" ref="C700">_xlfn.IFNA(INDEX(Tbl_GEKA[wedstrijd],MATCH(Tbl_Namiddag[[#This Row],[Datum]]&amp;"1",Tbl_GEKA[Datum_GEKA]&amp;Tbl_GEKA[Biljart],0)),"")</f>
        <v/>
      </c>
      <c r="D700" t="str" cm="1">
        <f t="array" ref="D700">_xlfn.IFNA(INDEX(Tbl_GEKA[wedstrijd],MATCH(Tbl_Namiddag[[#This Row],[Datum]]&amp;"2",Tbl_GEKA[Datum_GEKA]&amp;Tbl_GEKA[Biljart],0)),"")</f>
        <v/>
      </c>
      <c r="E700" t="str" cm="1">
        <f t="array" ref="E700">_xlfn.IFNA(INDEX(Tbl_GEKA[wedstrijd],MATCH(Tbl_Namiddag[[#This Row],[Datum]]&amp;"3",Tbl_GEKA[Datum_GEKA]&amp;Tbl_GEKA[Biljart],0)),"")</f>
        <v/>
      </c>
      <c r="F700" t="str" cm="1">
        <f t="array" ref="F700">_xlfn.IFNA(INDEX(Tbl_GEKA[wedstrijd],MATCH(Tbl_Namiddag[[#This Row],[Datum]]&amp;"4",Tbl_GEKA[Datum_GEKA]&amp;Tbl_GEKA[Biljart],0)),"")</f>
        <v/>
      </c>
      <c r="G700" t="str" cm="1">
        <f t="array" ref="G700">_xlfn.IFNA(INDEX(Tbl_GEKA[wedstrijd],MATCH(Tbl_Namiddag[[#This Row],[Datum]]&amp;"5",Tbl_GEKA[Datum_GEKA]&amp;Tbl_GEKA[Biljart],0)),"")</f>
        <v/>
      </c>
    </row>
    <row r="701" spans="1:7" x14ac:dyDescent="0.25">
      <c r="A701" s="1">
        <v>46802</v>
      </c>
      <c r="B701">
        <f>WEEKDAY(Tbl_Namiddag[[#This Row],[Datum]],11)</f>
        <v>6</v>
      </c>
      <c r="C701" t="str" cm="1">
        <f t="array" ref="C701">_xlfn.IFNA(INDEX(Tbl_GEKA[wedstrijd],MATCH(Tbl_Namiddag[[#This Row],[Datum]]&amp;"1",Tbl_GEKA[Datum_GEKA]&amp;Tbl_GEKA[Biljart],0)),"")</f>
        <v/>
      </c>
      <c r="D701" t="str" cm="1">
        <f t="array" ref="D701">_xlfn.IFNA(INDEX(Tbl_GEKA[wedstrijd],MATCH(Tbl_Namiddag[[#This Row],[Datum]]&amp;"2",Tbl_GEKA[Datum_GEKA]&amp;Tbl_GEKA[Biljart],0)),"")</f>
        <v/>
      </c>
      <c r="E701" t="str" cm="1">
        <f t="array" ref="E701">_xlfn.IFNA(INDEX(Tbl_GEKA[wedstrijd],MATCH(Tbl_Namiddag[[#This Row],[Datum]]&amp;"3",Tbl_GEKA[Datum_GEKA]&amp;Tbl_GEKA[Biljart],0)),"")</f>
        <v/>
      </c>
      <c r="F701" t="str" cm="1">
        <f t="array" ref="F701">_xlfn.IFNA(INDEX(Tbl_GEKA[wedstrijd],MATCH(Tbl_Namiddag[[#This Row],[Datum]]&amp;"4",Tbl_GEKA[Datum_GEKA]&amp;Tbl_GEKA[Biljart],0)),"")</f>
        <v/>
      </c>
      <c r="G701" t="str" cm="1">
        <f t="array" ref="G701">_xlfn.IFNA(INDEX(Tbl_GEKA[wedstrijd],MATCH(Tbl_Namiddag[[#This Row],[Datum]]&amp;"5",Tbl_GEKA[Datum_GEKA]&amp;Tbl_GEKA[Biljart],0)),"")</f>
        <v/>
      </c>
    </row>
    <row r="702" spans="1:7" x14ac:dyDescent="0.25">
      <c r="A702" s="1">
        <v>46803</v>
      </c>
      <c r="B702">
        <f>WEEKDAY(Tbl_Namiddag[[#This Row],[Datum]],11)</f>
        <v>7</v>
      </c>
      <c r="C702" t="str" cm="1">
        <f t="array" ref="C702">_xlfn.IFNA(INDEX(Tbl_GEKA[wedstrijd],MATCH(Tbl_Namiddag[[#This Row],[Datum]]&amp;"1",Tbl_GEKA[Datum_GEKA]&amp;Tbl_GEKA[Biljart],0)),"")</f>
        <v/>
      </c>
      <c r="D702" t="str" cm="1">
        <f t="array" ref="D702">_xlfn.IFNA(INDEX(Tbl_GEKA[wedstrijd],MATCH(Tbl_Namiddag[[#This Row],[Datum]]&amp;"2",Tbl_GEKA[Datum_GEKA]&amp;Tbl_GEKA[Biljart],0)),"")</f>
        <v/>
      </c>
      <c r="E702" t="str" cm="1">
        <f t="array" ref="E702">_xlfn.IFNA(INDEX(Tbl_GEKA[wedstrijd],MATCH(Tbl_Namiddag[[#This Row],[Datum]]&amp;"3",Tbl_GEKA[Datum_GEKA]&amp;Tbl_GEKA[Biljart],0)),"")</f>
        <v/>
      </c>
      <c r="F702" t="str" cm="1">
        <f t="array" ref="F702">_xlfn.IFNA(INDEX(Tbl_GEKA[wedstrijd],MATCH(Tbl_Namiddag[[#This Row],[Datum]]&amp;"4",Tbl_GEKA[Datum_GEKA]&amp;Tbl_GEKA[Biljart],0)),"")</f>
        <v/>
      </c>
      <c r="G702" t="str" cm="1">
        <f t="array" ref="G702">_xlfn.IFNA(INDEX(Tbl_GEKA[wedstrijd],MATCH(Tbl_Namiddag[[#This Row],[Datum]]&amp;"5",Tbl_GEKA[Datum_GEKA]&amp;Tbl_GEKA[Biljart],0)),"")</f>
        <v/>
      </c>
    </row>
    <row r="703" spans="1:7" x14ac:dyDescent="0.25">
      <c r="A703" s="1">
        <v>46804</v>
      </c>
      <c r="B703">
        <f>WEEKDAY(Tbl_Namiddag[[#This Row],[Datum]],11)</f>
        <v>1</v>
      </c>
      <c r="C703" t="str" cm="1">
        <f t="array" ref="C703">_xlfn.IFNA(INDEX(Tbl_GEKA[wedstrijd],MATCH(Tbl_Namiddag[[#This Row],[Datum]]&amp;"1",Tbl_GEKA[Datum_GEKA]&amp;Tbl_GEKA[Biljart],0)),"")</f>
        <v/>
      </c>
      <c r="D703" t="str" cm="1">
        <f t="array" ref="D703">_xlfn.IFNA(INDEX(Tbl_GEKA[wedstrijd],MATCH(Tbl_Namiddag[[#This Row],[Datum]]&amp;"2",Tbl_GEKA[Datum_GEKA]&amp;Tbl_GEKA[Biljart],0)),"")</f>
        <v/>
      </c>
      <c r="E703" t="str" cm="1">
        <f t="array" ref="E703">_xlfn.IFNA(INDEX(Tbl_GEKA[wedstrijd],MATCH(Tbl_Namiddag[[#This Row],[Datum]]&amp;"3",Tbl_GEKA[Datum_GEKA]&amp;Tbl_GEKA[Biljart],0)),"")</f>
        <v/>
      </c>
      <c r="F703" t="str" cm="1">
        <f t="array" ref="F703">_xlfn.IFNA(INDEX(Tbl_GEKA[wedstrijd],MATCH(Tbl_Namiddag[[#This Row],[Datum]]&amp;"4",Tbl_GEKA[Datum_GEKA]&amp;Tbl_GEKA[Biljart],0)),"")</f>
        <v/>
      </c>
      <c r="G703" t="str" cm="1">
        <f t="array" ref="G703">_xlfn.IFNA(INDEX(Tbl_GEKA[wedstrijd],MATCH(Tbl_Namiddag[[#This Row],[Datum]]&amp;"5",Tbl_GEKA[Datum_GEKA]&amp;Tbl_GEKA[Biljart],0)),"")</f>
        <v/>
      </c>
    </row>
    <row r="704" spans="1:7" x14ac:dyDescent="0.25">
      <c r="A704" s="1">
        <v>46805</v>
      </c>
      <c r="B704">
        <f>WEEKDAY(Tbl_Namiddag[[#This Row],[Datum]],11)</f>
        <v>2</v>
      </c>
      <c r="C704" t="str" cm="1">
        <f t="array" ref="C704">_xlfn.IFNA(INDEX(Tbl_GEKA[wedstrijd],MATCH(Tbl_Namiddag[[#This Row],[Datum]]&amp;"1",Tbl_GEKA[Datum_GEKA]&amp;Tbl_GEKA[Biljart],0)),"")</f>
        <v/>
      </c>
      <c r="D704" t="str" cm="1">
        <f t="array" ref="D704">_xlfn.IFNA(INDEX(Tbl_GEKA[wedstrijd],MATCH(Tbl_Namiddag[[#This Row],[Datum]]&amp;"2",Tbl_GEKA[Datum_GEKA]&amp;Tbl_GEKA[Biljart],0)),"")</f>
        <v/>
      </c>
      <c r="E704" t="str" cm="1">
        <f t="array" ref="E704">_xlfn.IFNA(INDEX(Tbl_GEKA[wedstrijd],MATCH(Tbl_Namiddag[[#This Row],[Datum]]&amp;"3",Tbl_GEKA[Datum_GEKA]&amp;Tbl_GEKA[Biljart],0)),"")</f>
        <v/>
      </c>
      <c r="F704" t="str" cm="1">
        <f t="array" ref="F704">_xlfn.IFNA(INDEX(Tbl_GEKA[wedstrijd],MATCH(Tbl_Namiddag[[#This Row],[Datum]]&amp;"4",Tbl_GEKA[Datum_GEKA]&amp;Tbl_GEKA[Biljart],0)),"")</f>
        <v/>
      </c>
      <c r="G704" t="str" cm="1">
        <f t="array" ref="G704">_xlfn.IFNA(INDEX(Tbl_GEKA[wedstrijd],MATCH(Tbl_Namiddag[[#This Row],[Datum]]&amp;"5",Tbl_GEKA[Datum_GEKA]&amp;Tbl_GEKA[Biljart],0)),"")</f>
        <v/>
      </c>
    </row>
    <row r="705" spans="1:7" x14ac:dyDescent="0.25">
      <c r="A705" s="1">
        <v>46806</v>
      </c>
      <c r="B705">
        <f>WEEKDAY(Tbl_Namiddag[[#This Row],[Datum]],11)</f>
        <v>3</v>
      </c>
      <c r="C705" t="str" cm="1">
        <f t="array" ref="C705">_xlfn.IFNA(INDEX(Tbl_GEKA[wedstrijd],MATCH(Tbl_Namiddag[[#This Row],[Datum]]&amp;"1",Tbl_GEKA[Datum_GEKA]&amp;Tbl_GEKA[Biljart],0)),"")</f>
        <v/>
      </c>
      <c r="D705" t="str" cm="1">
        <f t="array" ref="D705">_xlfn.IFNA(INDEX(Tbl_GEKA[wedstrijd],MATCH(Tbl_Namiddag[[#This Row],[Datum]]&amp;"2",Tbl_GEKA[Datum_GEKA]&amp;Tbl_GEKA[Biljart],0)),"")</f>
        <v/>
      </c>
      <c r="E705" t="str" cm="1">
        <f t="array" ref="E705">_xlfn.IFNA(INDEX(Tbl_GEKA[wedstrijd],MATCH(Tbl_Namiddag[[#This Row],[Datum]]&amp;"3",Tbl_GEKA[Datum_GEKA]&amp;Tbl_GEKA[Biljart],0)),"")</f>
        <v/>
      </c>
      <c r="F705" t="str" cm="1">
        <f t="array" ref="F705">_xlfn.IFNA(INDEX(Tbl_GEKA[wedstrijd],MATCH(Tbl_Namiddag[[#This Row],[Datum]]&amp;"4",Tbl_GEKA[Datum_GEKA]&amp;Tbl_GEKA[Biljart],0)),"")</f>
        <v/>
      </c>
      <c r="G705" t="str" cm="1">
        <f t="array" ref="G705">_xlfn.IFNA(INDEX(Tbl_GEKA[wedstrijd],MATCH(Tbl_Namiddag[[#This Row],[Datum]]&amp;"5",Tbl_GEKA[Datum_GEKA]&amp;Tbl_GEKA[Biljart],0)),"")</f>
        <v/>
      </c>
    </row>
    <row r="706" spans="1:7" x14ac:dyDescent="0.25">
      <c r="A706" s="1">
        <v>46807</v>
      </c>
      <c r="B706">
        <f>WEEKDAY(Tbl_Namiddag[[#This Row],[Datum]],11)</f>
        <v>4</v>
      </c>
      <c r="C706" t="str" cm="1">
        <f t="array" ref="C706">_xlfn.IFNA(INDEX(Tbl_GEKA[wedstrijd],MATCH(Tbl_Namiddag[[#This Row],[Datum]]&amp;"1",Tbl_GEKA[Datum_GEKA]&amp;Tbl_GEKA[Biljart],0)),"")</f>
        <v xml:space="preserve">G E K A  - - -&gt; </v>
      </c>
      <c r="D706" t="str" cm="1">
        <f t="array" ref="D706">_xlfn.IFNA(INDEX(Tbl_GEKA[wedstrijd],MATCH(Tbl_Namiddag[[#This Row],[Datum]]&amp;"2",Tbl_GEKA[Datum_GEKA]&amp;Tbl_GEKA[Biljart],0)),"")</f>
        <v xml:space="preserve">G E K A  - - -&gt; </v>
      </c>
      <c r="E706" t="str" cm="1">
        <f t="array" ref="E706">_xlfn.IFNA(INDEX(Tbl_GEKA[wedstrijd],MATCH(Tbl_Namiddag[[#This Row],[Datum]]&amp;"3",Tbl_GEKA[Datum_GEKA]&amp;Tbl_GEKA[Biljart],0)),"")</f>
        <v xml:space="preserve">G E K A  - - -&gt; </v>
      </c>
      <c r="F706" t="str" cm="1">
        <f t="array" ref="F706">_xlfn.IFNA(INDEX(Tbl_GEKA[wedstrijd],MATCH(Tbl_Namiddag[[#This Row],[Datum]]&amp;"4",Tbl_GEKA[Datum_GEKA]&amp;Tbl_GEKA[Biljart],0)),"")</f>
        <v xml:space="preserve">G E K A  - - -&gt; </v>
      </c>
      <c r="G706" t="str" cm="1">
        <f t="array" ref="G706">_xlfn.IFNA(INDEX(Tbl_GEKA[wedstrijd],MATCH(Tbl_Namiddag[[#This Row],[Datum]]&amp;"5",Tbl_GEKA[Datum_GEKA]&amp;Tbl_GEKA[Biljart],0)),"")</f>
        <v xml:space="preserve">G E K A  - - -&gt; </v>
      </c>
    </row>
    <row r="707" spans="1:7" x14ac:dyDescent="0.25">
      <c r="A707" s="1">
        <v>46808</v>
      </c>
      <c r="B707">
        <f>WEEKDAY(Tbl_Namiddag[[#This Row],[Datum]],11)</f>
        <v>5</v>
      </c>
      <c r="C707" t="str" cm="1">
        <f t="array" ref="C707">_xlfn.IFNA(INDEX(Tbl_GEKA[wedstrijd],MATCH(Tbl_Namiddag[[#This Row],[Datum]]&amp;"1",Tbl_GEKA[Datum_GEKA]&amp;Tbl_GEKA[Biljart],0)),"")</f>
        <v/>
      </c>
      <c r="D707" t="str" cm="1">
        <f t="array" ref="D707">_xlfn.IFNA(INDEX(Tbl_GEKA[wedstrijd],MATCH(Tbl_Namiddag[[#This Row],[Datum]]&amp;"2",Tbl_GEKA[Datum_GEKA]&amp;Tbl_GEKA[Biljart],0)),"")</f>
        <v/>
      </c>
      <c r="E707" t="str" cm="1">
        <f t="array" ref="E707">_xlfn.IFNA(INDEX(Tbl_GEKA[wedstrijd],MATCH(Tbl_Namiddag[[#This Row],[Datum]]&amp;"3",Tbl_GEKA[Datum_GEKA]&amp;Tbl_GEKA[Biljart],0)),"")</f>
        <v/>
      </c>
      <c r="F707" t="str" cm="1">
        <f t="array" ref="F707">_xlfn.IFNA(INDEX(Tbl_GEKA[wedstrijd],MATCH(Tbl_Namiddag[[#This Row],[Datum]]&amp;"4",Tbl_GEKA[Datum_GEKA]&amp;Tbl_GEKA[Biljart],0)),"")</f>
        <v/>
      </c>
      <c r="G707" t="str" cm="1">
        <f t="array" ref="G707">_xlfn.IFNA(INDEX(Tbl_GEKA[wedstrijd],MATCH(Tbl_Namiddag[[#This Row],[Datum]]&amp;"5",Tbl_GEKA[Datum_GEKA]&amp;Tbl_GEKA[Biljart],0)),"")</f>
        <v/>
      </c>
    </row>
    <row r="708" spans="1:7" x14ac:dyDescent="0.25">
      <c r="A708" s="1">
        <v>46809</v>
      </c>
      <c r="B708">
        <f>WEEKDAY(Tbl_Namiddag[[#This Row],[Datum]],11)</f>
        <v>6</v>
      </c>
      <c r="C708" t="str" cm="1">
        <f t="array" ref="C708">_xlfn.IFNA(INDEX(Tbl_GEKA[wedstrijd],MATCH(Tbl_Namiddag[[#This Row],[Datum]]&amp;"1",Tbl_GEKA[Datum_GEKA]&amp;Tbl_GEKA[Biljart],0)),"")</f>
        <v/>
      </c>
      <c r="D708" t="str" cm="1">
        <f t="array" ref="D708">_xlfn.IFNA(INDEX(Tbl_GEKA[wedstrijd],MATCH(Tbl_Namiddag[[#This Row],[Datum]]&amp;"2",Tbl_GEKA[Datum_GEKA]&amp;Tbl_GEKA[Biljart],0)),"")</f>
        <v/>
      </c>
      <c r="E708" t="str" cm="1">
        <f t="array" ref="E708">_xlfn.IFNA(INDEX(Tbl_GEKA[wedstrijd],MATCH(Tbl_Namiddag[[#This Row],[Datum]]&amp;"3",Tbl_GEKA[Datum_GEKA]&amp;Tbl_GEKA[Biljart],0)),"")</f>
        <v/>
      </c>
      <c r="F708" t="str" cm="1">
        <f t="array" ref="F708">_xlfn.IFNA(INDEX(Tbl_GEKA[wedstrijd],MATCH(Tbl_Namiddag[[#This Row],[Datum]]&amp;"4",Tbl_GEKA[Datum_GEKA]&amp;Tbl_GEKA[Biljart],0)),"")</f>
        <v/>
      </c>
      <c r="G708" t="str" cm="1">
        <f t="array" ref="G708">_xlfn.IFNA(INDEX(Tbl_GEKA[wedstrijd],MATCH(Tbl_Namiddag[[#This Row],[Datum]]&amp;"5",Tbl_GEKA[Datum_GEKA]&amp;Tbl_GEKA[Biljart],0)),"")</f>
        <v/>
      </c>
    </row>
    <row r="709" spans="1:7" x14ac:dyDescent="0.25">
      <c r="A709" s="1">
        <v>46810</v>
      </c>
      <c r="B709">
        <f>WEEKDAY(Tbl_Namiddag[[#This Row],[Datum]],11)</f>
        <v>7</v>
      </c>
      <c r="C709" t="str" cm="1">
        <f t="array" ref="C709">_xlfn.IFNA(INDEX(Tbl_GEKA[wedstrijd],MATCH(Tbl_Namiddag[[#This Row],[Datum]]&amp;"1",Tbl_GEKA[Datum_GEKA]&amp;Tbl_GEKA[Biljart],0)),"")</f>
        <v/>
      </c>
      <c r="D709" t="str" cm="1">
        <f t="array" ref="D709">_xlfn.IFNA(INDEX(Tbl_GEKA[wedstrijd],MATCH(Tbl_Namiddag[[#This Row],[Datum]]&amp;"2",Tbl_GEKA[Datum_GEKA]&amp;Tbl_GEKA[Biljart],0)),"")</f>
        <v/>
      </c>
      <c r="E709" t="str" cm="1">
        <f t="array" ref="E709">_xlfn.IFNA(INDEX(Tbl_GEKA[wedstrijd],MATCH(Tbl_Namiddag[[#This Row],[Datum]]&amp;"3",Tbl_GEKA[Datum_GEKA]&amp;Tbl_GEKA[Biljart],0)),"")</f>
        <v/>
      </c>
      <c r="F709" t="str" cm="1">
        <f t="array" ref="F709">_xlfn.IFNA(INDEX(Tbl_GEKA[wedstrijd],MATCH(Tbl_Namiddag[[#This Row],[Datum]]&amp;"4",Tbl_GEKA[Datum_GEKA]&amp;Tbl_GEKA[Biljart],0)),"")</f>
        <v/>
      </c>
      <c r="G709" t="str" cm="1">
        <f t="array" ref="G709">_xlfn.IFNA(INDEX(Tbl_GEKA[wedstrijd],MATCH(Tbl_Namiddag[[#This Row],[Datum]]&amp;"5",Tbl_GEKA[Datum_GEKA]&amp;Tbl_GEKA[Biljart],0)),"")</f>
        <v/>
      </c>
    </row>
    <row r="710" spans="1:7" x14ac:dyDescent="0.25">
      <c r="A710" s="1">
        <v>46811</v>
      </c>
      <c r="B710">
        <f>WEEKDAY(Tbl_Namiddag[[#This Row],[Datum]],11)</f>
        <v>1</v>
      </c>
      <c r="C710" t="str" cm="1">
        <f t="array" ref="C710">_xlfn.IFNA(INDEX(Tbl_GEKA[wedstrijd],MATCH(Tbl_Namiddag[[#This Row],[Datum]]&amp;"1",Tbl_GEKA[Datum_GEKA]&amp;Tbl_GEKA[Biljart],0)),"")</f>
        <v/>
      </c>
      <c r="D710" t="str" cm="1">
        <f t="array" ref="D710">_xlfn.IFNA(INDEX(Tbl_GEKA[wedstrijd],MATCH(Tbl_Namiddag[[#This Row],[Datum]]&amp;"2",Tbl_GEKA[Datum_GEKA]&amp;Tbl_GEKA[Biljart],0)),"")</f>
        <v/>
      </c>
      <c r="E710" t="str" cm="1">
        <f t="array" ref="E710">_xlfn.IFNA(INDEX(Tbl_GEKA[wedstrijd],MATCH(Tbl_Namiddag[[#This Row],[Datum]]&amp;"3",Tbl_GEKA[Datum_GEKA]&amp;Tbl_GEKA[Biljart],0)),"")</f>
        <v/>
      </c>
      <c r="F710" t="str" cm="1">
        <f t="array" ref="F710">_xlfn.IFNA(INDEX(Tbl_GEKA[wedstrijd],MATCH(Tbl_Namiddag[[#This Row],[Datum]]&amp;"4",Tbl_GEKA[Datum_GEKA]&amp;Tbl_GEKA[Biljart],0)),"")</f>
        <v/>
      </c>
      <c r="G710" t="str" cm="1">
        <f t="array" ref="G710">_xlfn.IFNA(INDEX(Tbl_GEKA[wedstrijd],MATCH(Tbl_Namiddag[[#This Row],[Datum]]&amp;"5",Tbl_GEKA[Datum_GEKA]&amp;Tbl_GEKA[Biljart],0)),"")</f>
        <v/>
      </c>
    </row>
    <row r="711" spans="1:7" x14ac:dyDescent="0.25">
      <c r="A711" s="1">
        <v>46812</v>
      </c>
      <c r="B711">
        <f>WEEKDAY(Tbl_Namiddag[[#This Row],[Datum]],11)</f>
        <v>2</v>
      </c>
      <c r="C711" t="str" cm="1">
        <f t="array" ref="C711">_xlfn.IFNA(INDEX(Tbl_GEKA[wedstrijd],MATCH(Tbl_Namiddag[[#This Row],[Datum]]&amp;"1",Tbl_GEKA[Datum_GEKA]&amp;Tbl_GEKA[Biljart],0)),"")</f>
        <v/>
      </c>
      <c r="D711" t="str" cm="1">
        <f t="array" ref="D711">_xlfn.IFNA(INDEX(Tbl_GEKA[wedstrijd],MATCH(Tbl_Namiddag[[#This Row],[Datum]]&amp;"2",Tbl_GEKA[Datum_GEKA]&amp;Tbl_GEKA[Biljart],0)),"")</f>
        <v/>
      </c>
      <c r="E711" t="str" cm="1">
        <f t="array" ref="E711">_xlfn.IFNA(INDEX(Tbl_GEKA[wedstrijd],MATCH(Tbl_Namiddag[[#This Row],[Datum]]&amp;"3",Tbl_GEKA[Datum_GEKA]&amp;Tbl_GEKA[Biljart],0)),"")</f>
        <v/>
      </c>
      <c r="F711" t="str" cm="1">
        <f t="array" ref="F711">_xlfn.IFNA(INDEX(Tbl_GEKA[wedstrijd],MATCH(Tbl_Namiddag[[#This Row],[Datum]]&amp;"4",Tbl_GEKA[Datum_GEKA]&amp;Tbl_GEKA[Biljart],0)),"")</f>
        <v/>
      </c>
      <c r="G711" t="str" cm="1">
        <f t="array" ref="G711">_xlfn.IFNA(INDEX(Tbl_GEKA[wedstrijd],MATCH(Tbl_Namiddag[[#This Row],[Datum]]&amp;"5",Tbl_GEKA[Datum_GEKA]&amp;Tbl_GEKA[Biljart],0)),"")</f>
        <v/>
      </c>
    </row>
    <row r="712" spans="1:7" x14ac:dyDescent="0.25">
      <c r="A712" s="1">
        <v>46813</v>
      </c>
      <c r="B712">
        <f>WEEKDAY(Tbl_Namiddag[[#This Row],[Datum]],11)</f>
        <v>3</v>
      </c>
      <c r="C712" t="str" cm="1">
        <f t="array" ref="C712">_xlfn.IFNA(INDEX(Tbl_GEKA[wedstrijd],MATCH(Tbl_Namiddag[[#This Row],[Datum]]&amp;"1",Tbl_GEKA[Datum_GEKA]&amp;Tbl_GEKA[Biljart],0)),"")</f>
        <v/>
      </c>
      <c r="D712" t="str" cm="1">
        <f t="array" ref="D712">_xlfn.IFNA(INDEX(Tbl_GEKA[wedstrijd],MATCH(Tbl_Namiddag[[#This Row],[Datum]]&amp;"2",Tbl_GEKA[Datum_GEKA]&amp;Tbl_GEKA[Biljart],0)),"")</f>
        <v/>
      </c>
      <c r="E712" t="str" cm="1">
        <f t="array" ref="E712">_xlfn.IFNA(INDEX(Tbl_GEKA[wedstrijd],MATCH(Tbl_Namiddag[[#This Row],[Datum]]&amp;"3",Tbl_GEKA[Datum_GEKA]&amp;Tbl_GEKA[Biljart],0)),"")</f>
        <v/>
      </c>
      <c r="F712" t="str" cm="1">
        <f t="array" ref="F712">_xlfn.IFNA(INDEX(Tbl_GEKA[wedstrijd],MATCH(Tbl_Namiddag[[#This Row],[Datum]]&amp;"4",Tbl_GEKA[Datum_GEKA]&amp;Tbl_GEKA[Biljart],0)),"")</f>
        <v/>
      </c>
      <c r="G712" t="str" cm="1">
        <f t="array" ref="G712">_xlfn.IFNA(INDEX(Tbl_GEKA[wedstrijd],MATCH(Tbl_Namiddag[[#This Row],[Datum]]&amp;"5",Tbl_GEKA[Datum_GEKA]&amp;Tbl_GEKA[Biljart],0)),"")</f>
        <v/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952"/>
  <sheetViews>
    <sheetView topLeftCell="A926" workbookViewId="0">
      <selection activeCell="A611" sqref="A611:B952"/>
    </sheetView>
  </sheetViews>
  <sheetFormatPr defaultColWidth="12.140625" defaultRowHeight="15" x14ac:dyDescent="0.25"/>
  <cols>
    <col min="1" max="1" width="14.28515625" bestFit="1" customWidth="1"/>
    <col min="2" max="2" width="11.7109375" bestFit="1" customWidth="1"/>
    <col min="3" max="3" width="53.5703125" bestFit="1" customWidth="1"/>
    <col min="4" max="4" width="54.85546875" bestFit="1" customWidth="1"/>
    <col min="5" max="5" width="47.28515625" bestFit="1" customWidth="1"/>
    <col min="6" max="6" width="55" bestFit="1" customWidth="1"/>
    <col min="7" max="7" width="53.7109375" bestFit="1" customWidth="1"/>
  </cols>
  <sheetData>
    <row r="1" spans="1:7" x14ac:dyDescent="0.25">
      <c r="A1" t="s">
        <v>1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</row>
    <row r="2" spans="1:7" x14ac:dyDescent="0.25">
      <c r="A2" s="28">
        <v>45839</v>
      </c>
      <c r="B2">
        <f>WEEKDAY(Tbl_Avond[[#This Row],[Datum]],11)</f>
        <v>2</v>
      </c>
      <c r="C2" t="str" cm="1">
        <f t="array" ref="C2">_xlfn.IFNA(INDEX(Tbl_KBBB[wedstrijd],MATCH(Tbl_Avond[[#This Row],[Datum]]&amp;"1",Tbl_KBBB[Datum_KBBB]&amp;Tbl_KBBB[Biljart],0)),"")</f>
        <v/>
      </c>
      <c r="D2" t="str" cm="1">
        <f t="array" ref="D2">_xlfn.IFNA(INDEX(Tbl_KBBB[wedstrijd],MATCH(Tbl_Avond[[#This Row],[Datum]]&amp;"2",Tbl_KBBB[Datum_KBBB]&amp;Tbl_KBBB[Biljart],0)),"")</f>
        <v/>
      </c>
      <c r="E2" t="str" cm="1">
        <f t="array" ref="E2">_xlfn.IFNA(INDEX(Tbl_KBBB[wedstrijd],MATCH(Tbl_Avond[[#This Row],[Datum]]&amp;"3",Tbl_KBBB[Datum_KBBB]&amp;Tbl_KBBB[Biljart],0)),"")</f>
        <v/>
      </c>
      <c r="F2" t="str" cm="1">
        <f t="array" ref="F2">_xlfn.IFNA(INDEX(Tbl_KBBB[wedstrijd],MATCH(Tbl_Avond[[#This Row],[Datum]]&amp;"4",Tbl_KBBB[Datum_KBBB]&amp;Tbl_KBBB[Biljart],0)),"")</f>
        <v/>
      </c>
      <c r="G2" t="str" cm="1">
        <f t="array" ref="G2">_xlfn.IFNA(INDEX(Tbl_KBBB[wedstrijd],MATCH(Tbl_Avond[[#This Row],[Datum]]&amp;"5",Tbl_KBBB[Datum_KBBB]&amp;Tbl_KBBB[Biljart],0)),"")</f>
        <v/>
      </c>
    </row>
    <row r="3" spans="1:7" x14ac:dyDescent="0.25">
      <c r="A3" s="28">
        <v>45840</v>
      </c>
      <c r="B3">
        <f>WEEKDAY(Tbl_Avond[[#This Row],[Datum]],11)</f>
        <v>3</v>
      </c>
      <c r="C3" t="str" cm="1">
        <f t="array" ref="C3">_xlfn.IFNA(INDEX(Tbl_KBBB[wedstrijd],MATCH(Tbl_Avond[[#This Row],[Datum]]&amp;"1",Tbl_KBBB[Datum_KBBB]&amp;Tbl_KBBB[Biljart],0)),"")</f>
        <v/>
      </c>
      <c r="D3" t="str" cm="1">
        <f t="array" ref="D3">_xlfn.IFNA(INDEX(Tbl_KBBB[wedstrijd],MATCH(Tbl_Avond[[#This Row],[Datum]]&amp;"2",Tbl_KBBB[Datum_KBBB]&amp;Tbl_KBBB[Biljart],0)),"")</f>
        <v/>
      </c>
      <c r="E3" t="str" cm="1">
        <f t="array" ref="E3">_xlfn.IFNA(INDEX(Tbl_KBBB[wedstrijd],MATCH(Tbl_Avond[[#This Row],[Datum]]&amp;"3",Tbl_KBBB[Datum_KBBB]&amp;Tbl_KBBB[Biljart],0)),"")</f>
        <v/>
      </c>
      <c r="F3" t="str" cm="1">
        <f t="array" ref="F3">_xlfn.IFNA(INDEX(Tbl_KBBB[wedstrijd],MATCH(Tbl_Avond[[#This Row],[Datum]]&amp;"4",Tbl_KBBB[Datum_KBBB]&amp;Tbl_KBBB[Biljart],0)),"")</f>
        <v/>
      </c>
      <c r="G3" t="str" cm="1">
        <f t="array" ref="G3">_xlfn.IFNA(INDEX(Tbl_KBBB[wedstrijd],MATCH(Tbl_Avond[[#This Row],[Datum]]&amp;"5",Tbl_KBBB[Datum_KBBB]&amp;Tbl_KBBB[Biljart],0)),"")</f>
        <v/>
      </c>
    </row>
    <row r="4" spans="1:7" x14ac:dyDescent="0.25">
      <c r="A4" s="28">
        <v>45841</v>
      </c>
      <c r="B4">
        <f>WEEKDAY(Tbl_Avond[[#This Row],[Datum]],11)</f>
        <v>4</v>
      </c>
      <c r="C4" t="str" cm="1">
        <f t="array" ref="C4">_xlfn.IFNA(INDEX(Tbl_KBBB[wedstrijd],MATCH(Tbl_Avond[[#This Row],[Datum]]&amp;"1",Tbl_KBBB[Datum_KBBB]&amp;Tbl_KBBB[Biljart],0)),"")</f>
        <v/>
      </c>
      <c r="D4" t="str" cm="1">
        <f t="array" ref="D4">_xlfn.IFNA(INDEX(Tbl_KBBB[wedstrijd],MATCH(Tbl_Avond[[#This Row],[Datum]]&amp;"2",Tbl_KBBB[Datum_KBBB]&amp;Tbl_KBBB[Biljart],0)),"")</f>
        <v/>
      </c>
      <c r="E4" t="str" cm="1">
        <f t="array" ref="E4">_xlfn.IFNA(INDEX(Tbl_KBBB[wedstrijd],MATCH(Tbl_Avond[[#This Row],[Datum]]&amp;"3",Tbl_KBBB[Datum_KBBB]&amp;Tbl_KBBB[Biljart],0)),"")</f>
        <v/>
      </c>
      <c r="F4" t="str" cm="1">
        <f t="array" ref="F4">_xlfn.IFNA(INDEX(Tbl_KBBB[wedstrijd],MATCH(Tbl_Avond[[#This Row],[Datum]]&amp;"4",Tbl_KBBB[Datum_KBBB]&amp;Tbl_KBBB[Biljart],0)),"")</f>
        <v/>
      </c>
      <c r="G4" t="str" cm="1">
        <f t="array" ref="G4">_xlfn.IFNA(INDEX(Tbl_KBBB[wedstrijd],MATCH(Tbl_Avond[[#This Row],[Datum]]&amp;"5",Tbl_KBBB[Datum_KBBB]&amp;Tbl_KBBB[Biljart],0)),"")</f>
        <v/>
      </c>
    </row>
    <row r="5" spans="1:7" x14ac:dyDescent="0.25">
      <c r="A5" s="28">
        <v>45842</v>
      </c>
      <c r="B5">
        <f>WEEKDAY(Tbl_Avond[[#This Row],[Datum]],11)</f>
        <v>5</v>
      </c>
      <c r="C5" t="str" cm="1">
        <f t="array" ref="C5">_xlfn.IFNA(INDEX(Tbl_KBBB[wedstrijd],MATCH(Tbl_Avond[[#This Row],[Datum]]&amp;"1",Tbl_KBBB[Datum_KBBB]&amp;Tbl_KBBB[Biljart],0)),"")</f>
        <v/>
      </c>
      <c r="D5" t="str" cm="1">
        <f t="array" ref="D5">_xlfn.IFNA(INDEX(Tbl_KBBB[wedstrijd],MATCH(Tbl_Avond[[#This Row],[Datum]]&amp;"2",Tbl_KBBB[Datum_KBBB]&amp;Tbl_KBBB[Biljart],0)),"")</f>
        <v/>
      </c>
      <c r="E5" t="str" cm="1">
        <f t="array" ref="E5">_xlfn.IFNA(INDEX(Tbl_KBBB[wedstrijd],MATCH(Tbl_Avond[[#This Row],[Datum]]&amp;"3",Tbl_KBBB[Datum_KBBB]&amp;Tbl_KBBB[Biljart],0)),"")</f>
        <v/>
      </c>
      <c r="F5" t="str" cm="1">
        <f t="array" ref="F5">_xlfn.IFNA(INDEX(Tbl_KBBB[wedstrijd],MATCH(Tbl_Avond[[#This Row],[Datum]]&amp;"4",Tbl_KBBB[Datum_KBBB]&amp;Tbl_KBBB[Biljart],0)),"")</f>
        <v/>
      </c>
      <c r="G5" t="str" cm="1">
        <f t="array" ref="G5">_xlfn.IFNA(INDEX(Tbl_KBBB[wedstrijd],MATCH(Tbl_Avond[[#This Row],[Datum]]&amp;"5",Tbl_KBBB[Datum_KBBB]&amp;Tbl_KBBB[Biljart],0)),"")</f>
        <v/>
      </c>
    </row>
    <row r="6" spans="1:7" x14ac:dyDescent="0.25">
      <c r="A6" s="28">
        <v>45843</v>
      </c>
      <c r="B6">
        <f>WEEKDAY(Tbl_Avond[[#This Row],[Datum]],11)</f>
        <v>6</v>
      </c>
      <c r="C6" t="str" cm="1">
        <f t="array" ref="C6">_xlfn.IFNA(INDEX(Tbl_KBBB[wedstrijd],MATCH(Tbl_Avond[[#This Row],[Datum]]&amp;"1",Tbl_KBBB[Datum_KBBB]&amp;Tbl_KBBB[Biljart],0)),"")</f>
        <v/>
      </c>
      <c r="D6" t="str" cm="1">
        <f t="array" ref="D6">_xlfn.IFNA(INDEX(Tbl_KBBB[wedstrijd],MATCH(Tbl_Avond[[#This Row],[Datum]]&amp;"2",Tbl_KBBB[Datum_KBBB]&amp;Tbl_KBBB[Biljart],0)),"")</f>
        <v/>
      </c>
      <c r="E6" t="str" cm="1">
        <f t="array" ref="E6">_xlfn.IFNA(INDEX(Tbl_KBBB[wedstrijd],MATCH(Tbl_Avond[[#This Row],[Datum]]&amp;"3",Tbl_KBBB[Datum_KBBB]&amp;Tbl_KBBB[Biljart],0)),"")</f>
        <v/>
      </c>
      <c r="F6" t="str" cm="1">
        <f t="array" ref="F6">_xlfn.IFNA(INDEX(Tbl_KBBB[wedstrijd],MATCH(Tbl_Avond[[#This Row],[Datum]]&amp;"4",Tbl_KBBB[Datum_KBBB]&amp;Tbl_KBBB[Biljart],0)),"")</f>
        <v/>
      </c>
      <c r="G6" t="str" cm="1">
        <f t="array" ref="G6">_xlfn.IFNA(INDEX(Tbl_KBBB[wedstrijd],MATCH(Tbl_Avond[[#This Row],[Datum]]&amp;"5",Tbl_KBBB[Datum_KBBB]&amp;Tbl_KBBB[Biljart],0)),"")</f>
        <v/>
      </c>
    </row>
    <row r="7" spans="1:7" x14ac:dyDescent="0.25">
      <c r="A7" s="28">
        <v>45844</v>
      </c>
      <c r="B7">
        <f>WEEKDAY(Tbl_Avond[[#This Row],[Datum]],11)</f>
        <v>7</v>
      </c>
      <c r="C7" t="str" cm="1">
        <f t="array" ref="C7">_xlfn.IFNA(INDEX(Tbl_KBBB[wedstrijd],MATCH(Tbl_Avond[[#This Row],[Datum]]&amp;"1",Tbl_KBBB[Datum_KBBB]&amp;Tbl_KBBB[Biljart],0)),"")</f>
        <v/>
      </c>
      <c r="D7" t="str" cm="1">
        <f t="array" ref="D7">_xlfn.IFNA(INDEX(Tbl_KBBB[wedstrijd],MATCH(Tbl_Avond[[#This Row],[Datum]]&amp;"2",Tbl_KBBB[Datum_KBBB]&amp;Tbl_KBBB[Biljart],0)),"")</f>
        <v/>
      </c>
      <c r="E7" t="str" cm="1">
        <f t="array" ref="E7">_xlfn.IFNA(INDEX(Tbl_KBBB[wedstrijd],MATCH(Tbl_Avond[[#This Row],[Datum]]&amp;"3",Tbl_KBBB[Datum_KBBB]&amp;Tbl_KBBB[Biljart],0)),"")</f>
        <v/>
      </c>
      <c r="F7" t="str" cm="1">
        <f t="array" ref="F7">_xlfn.IFNA(INDEX(Tbl_KBBB[wedstrijd],MATCH(Tbl_Avond[[#This Row],[Datum]]&amp;"4",Tbl_KBBB[Datum_KBBB]&amp;Tbl_KBBB[Biljart],0)),"")</f>
        <v/>
      </c>
      <c r="G7" t="str" cm="1">
        <f t="array" ref="G7">_xlfn.IFNA(INDEX(Tbl_KBBB[wedstrijd],MATCH(Tbl_Avond[[#This Row],[Datum]]&amp;"5",Tbl_KBBB[Datum_KBBB]&amp;Tbl_KBBB[Biljart],0)),"")</f>
        <v/>
      </c>
    </row>
    <row r="8" spans="1:7" x14ac:dyDescent="0.25">
      <c r="A8" s="28">
        <v>45845</v>
      </c>
      <c r="B8">
        <f>WEEKDAY(Tbl_Avond[[#This Row],[Datum]],11)</f>
        <v>1</v>
      </c>
      <c r="C8" t="str" cm="1">
        <f t="array" ref="C8">_xlfn.IFNA(INDEX(Tbl_KBBB[wedstrijd],MATCH(Tbl_Avond[[#This Row],[Datum]]&amp;"1",Tbl_KBBB[Datum_KBBB]&amp;Tbl_KBBB[Biljart],0)),"")</f>
        <v/>
      </c>
      <c r="D8" t="str" cm="1">
        <f t="array" ref="D8">_xlfn.IFNA(INDEX(Tbl_KBBB[wedstrijd],MATCH(Tbl_Avond[[#This Row],[Datum]]&amp;"2",Tbl_KBBB[Datum_KBBB]&amp;Tbl_KBBB[Biljart],0)),"")</f>
        <v/>
      </c>
      <c r="E8" t="str" cm="1">
        <f t="array" ref="E8">_xlfn.IFNA(INDEX(Tbl_KBBB[wedstrijd],MATCH(Tbl_Avond[[#This Row],[Datum]]&amp;"3",Tbl_KBBB[Datum_KBBB]&amp;Tbl_KBBB[Biljart],0)),"")</f>
        <v/>
      </c>
      <c r="F8" t="str" cm="1">
        <f t="array" ref="F8">_xlfn.IFNA(INDEX(Tbl_KBBB[wedstrijd],MATCH(Tbl_Avond[[#This Row],[Datum]]&amp;"4",Tbl_KBBB[Datum_KBBB]&amp;Tbl_KBBB[Biljart],0)),"")</f>
        <v/>
      </c>
      <c r="G8" t="str" cm="1">
        <f t="array" ref="G8">_xlfn.IFNA(INDEX(Tbl_KBBB[wedstrijd],MATCH(Tbl_Avond[[#This Row],[Datum]]&amp;"5",Tbl_KBBB[Datum_KBBB]&amp;Tbl_KBBB[Biljart],0)),"")</f>
        <v/>
      </c>
    </row>
    <row r="9" spans="1:7" x14ac:dyDescent="0.25">
      <c r="A9" s="28">
        <v>45846</v>
      </c>
      <c r="B9">
        <f>WEEKDAY(Tbl_Avond[[#This Row],[Datum]],11)</f>
        <v>2</v>
      </c>
      <c r="C9" t="str" cm="1">
        <f t="array" ref="C9">_xlfn.IFNA(INDEX(Tbl_KBBB[wedstrijd],MATCH(Tbl_Avond[[#This Row],[Datum]]&amp;"1",Tbl_KBBB[Datum_KBBB]&amp;Tbl_KBBB[Biljart],0)),"")</f>
        <v/>
      </c>
      <c r="D9" t="str" cm="1">
        <f t="array" ref="D9">_xlfn.IFNA(INDEX(Tbl_KBBB[wedstrijd],MATCH(Tbl_Avond[[#This Row],[Datum]]&amp;"2",Tbl_KBBB[Datum_KBBB]&amp;Tbl_KBBB[Biljart],0)),"")</f>
        <v/>
      </c>
      <c r="E9" t="str" cm="1">
        <f t="array" ref="E9">_xlfn.IFNA(INDEX(Tbl_KBBB[wedstrijd],MATCH(Tbl_Avond[[#This Row],[Datum]]&amp;"3",Tbl_KBBB[Datum_KBBB]&amp;Tbl_KBBB[Biljart],0)),"")</f>
        <v/>
      </c>
      <c r="F9" t="str" cm="1">
        <f t="array" ref="F9">_xlfn.IFNA(INDEX(Tbl_KBBB[wedstrijd],MATCH(Tbl_Avond[[#This Row],[Datum]]&amp;"4",Tbl_KBBB[Datum_KBBB]&amp;Tbl_KBBB[Biljart],0)),"")</f>
        <v/>
      </c>
      <c r="G9" t="str" cm="1">
        <f t="array" ref="G9">_xlfn.IFNA(INDEX(Tbl_KBBB[wedstrijd],MATCH(Tbl_Avond[[#This Row],[Datum]]&amp;"5",Tbl_KBBB[Datum_KBBB]&amp;Tbl_KBBB[Biljart],0)),"")</f>
        <v/>
      </c>
    </row>
    <row r="10" spans="1:7" x14ac:dyDescent="0.25">
      <c r="A10" s="28">
        <v>45847</v>
      </c>
      <c r="B10">
        <f>WEEKDAY(Tbl_Avond[[#This Row],[Datum]],11)</f>
        <v>3</v>
      </c>
      <c r="C10" t="str" cm="1">
        <f t="array" ref="C10">_xlfn.IFNA(INDEX(Tbl_KBBB[wedstrijd],MATCH(Tbl_Avond[[#This Row],[Datum]]&amp;"1",Tbl_KBBB[Datum_KBBB]&amp;Tbl_KBBB[Biljart],0)),"")</f>
        <v/>
      </c>
      <c r="D10" t="str" cm="1">
        <f t="array" ref="D10">_xlfn.IFNA(INDEX(Tbl_KBBB[wedstrijd],MATCH(Tbl_Avond[[#This Row],[Datum]]&amp;"2",Tbl_KBBB[Datum_KBBB]&amp;Tbl_KBBB[Biljart],0)),"")</f>
        <v/>
      </c>
      <c r="E10" t="str" cm="1">
        <f t="array" ref="E10">_xlfn.IFNA(INDEX(Tbl_KBBB[wedstrijd],MATCH(Tbl_Avond[[#This Row],[Datum]]&amp;"3",Tbl_KBBB[Datum_KBBB]&amp;Tbl_KBBB[Biljart],0)),"")</f>
        <v/>
      </c>
      <c r="F10" t="str" cm="1">
        <f t="array" ref="F10">_xlfn.IFNA(INDEX(Tbl_KBBB[wedstrijd],MATCH(Tbl_Avond[[#This Row],[Datum]]&amp;"4",Tbl_KBBB[Datum_KBBB]&amp;Tbl_KBBB[Biljart],0)),"")</f>
        <v/>
      </c>
      <c r="G10" t="str" cm="1">
        <f t="array" ref="G10">_xlfn.IFNA(INDEX(Tbl_KBBB[wedstrijd],MATCH(Tbl_Avond[[#This Row],[Datum]]&amp;"5",Tbl_KBBB[Datum_KBBB]&amp;Tbl_KBBB[Biljart],0)),"")</f>
        <v/>
      </c>
    </row>
    <row r="11" spans="1:7" x14ac:dyDescent="0.25">
      <c r="A11" s="28">
        <v>45848</v>
      </c>
      <c r="B11">
        <f>WEEKDAY(Tbl_Avond[[#This Row],[Datum]],11)</f>
        <v>4</v>
      </c>
      <c r="C11" t="str" cm="1">
        <f t="array" ref="C11">_xlfn.IFNA(INDEX(Tbl_KBBB[wedstrijd],MATCH(Tbl_Avond[[#This Row],[Datum]]&amp;"1",Tbl_KBBB[Datum_KBBB]&amp;Tbl_KBBB[Biljart],0)),"")</f>
        <v/>
      </c>
      <c r="D11" t="str" cm="1">
        <f t="array" ref="D11">_xlfn.IFNA(INDEX(Tbl_KBBB[wedstrijd],MATCH(Tbl_Avond[[#This Row],[Datum]]&amp;"2",Tbl_KBBB[Datum_KBBB]&amp;Tbl_KBBB[Biljart],0)),"")</f>
        <v/>
      </c>
      <c r="E11" t="str" cm="1">
        <f t="array" ref="E11">_xlfn.IFNA(INDEX(Tbl_KBBB[wedstrijd],MATCH(Tbl_Avond[[#This Row],[Datum]]&amp;"3",Tbl_KBBB[Datum_KBBB]&amp;Tbl_KBBB[Biljart],0)),"")</f>
        <v/>
      </c>
      <c r="F11" t="str" cm="1">
        <f t="array" ref="F11">_xlfn.IFNA(INDEX(Tbl_KBBB[wedstrijd],MATCH(Tbl_Avond[[#This Row],[Datum]]&amp;"4",Tbl_KBBB[Datum_KBBB]&amp;Tbl_KBBB[Biljart],0)),"")</f>
        <v/>
      </c>
      <c r="G11" t="str" cm="1">
        <f t="array" ref="G11">_xlfn.IFNA(INDEX(Tbl_KBBB[wedstrijd],MATCH(Tbl_Avond[[#This Row],[Datum]]&amp;"5",Tbl_KBBB[Datum_KBBB]&amp;Tbl_KBBB[Biljart],0)),"")</f>
        <v/>
      </c>
    </row>
    <row r="12" spans="1:7" x14ac:dyDescent="0.25">
      <c r="A12" s="28">
        <v>45849</v>
      </c>
      <c r="B12">
        <f>WEEKDAY(Tbl_Avond[[#This Row],[Datum]],11)</f>
        <v>5</v>
      </c>
      <c r="C12" t="str" cm="1">
        <f t="array" ref="C12">_xlfn.IFNA(INDEX(Tbl_KBBB[wedstrijd],MATCH(Tbl_Avond[[#This Row],[Datum]]&amp;"1",Tbl_KBBB[Datum_KBBB]&amp;Tbl_KBBB[Biljart],0)),"")</f>
        <v/>
      </c>
      <c r="D12" t="str" cm="1">
        <f t="array" ref="D12">_xlfn.IFNA(INDEX(Tbl_KBBB[wedstrijd],MATCH(Tbl_Avond[[#This Row],[Datum]]&amp;"2",Tbl_KBBB[Datum_KBBB]&amp;Tbl_KBBB[Biljart],0)),"")</f>
        <v/>
      </c>
      <c r="E12" t="str" cm="1">
        <f t="array" ref="E12">_xlfn.IFNA(INDEX(Tbl_KBBB[wedstrijd],MATCH(Tbl_Avond[[#This Row],[Datum]]&amp;"3",Tbl_KBBB[Datum_KBBB]&amp;Tbl_KBBB[Biljart],0)),"")</f>
        <v/>
      </c>
      <c r="F12" t="str" cm="1">
        <f t="array" ref="F12">_xlfn.IFNA(INDEX(Tbl_KBBB[wedstrijd],MATCH(Tbl_Avond[[#This Row],[Datum]]&amp;"4",Tbl_KBBB[Datum_KBBB]&amp;Tbl_KBBB[Biljart],0)),"")</f>
        <v/>
      </c>
      <c r="G12" t="str" cm="1">
        <f t="array" ref="G12">_xlfn.IFNA(INDEX(Tbl_KBBB[wedstrijd],MATCH(Tbl_Avond[[#This Row],[Datum]]&amp;"5",Tbl_KBBB[Datum_KBBB]&amp;Tbl_KBBB[Biljart],0)),"")</f>
        <v/>
      </c>
    </row>
    <row r="13" spans="1:7" x14ac:dyDescent="0.25">
      <c r="A13" s="28">
        <v>45850</v>
      </c>
      <c r="B13">
        <f>WEEKDAY(Tbl_Avond[[#This Row],[Datum]],11)</f>
        <v>6</v>
      </c>
      <c r="C13" t="str" cm="1">
        <f t="array" ref="C13">_xlfn.IFNA(INDEX(Tbl_KBBB[wedstrijd],MATCH(Tbl_Avond[[#This Row],[Datum]]&amp;"1",Tbl_KBBB[Datum_KBBB]&amp;Tbl_KBBB[Biljart],0)),"")</f>
        <v/>
      </c>
      <c r="D13" t="str" cm="1">
        <f t="array" ref="D13">_xlfn.IFNA(INDEX(Tbl_KBBB[wedstrijd],MATCH(Tbl_Avond[[#This Row],[Datum]]&amp;"2",Tbl_KBBB[Datum_KBBB]&amp;Tbl_KBBB[Biljart],0)),"")</f>
        <v/>
      </c>
      <c r="E13" t="str" cm="1">
        <f t="array" ref="E13">_xlfn.IFNA(INDEX(Tbl_KBBB[wedstrijd],MATCH(Tbl_Avond[[#This Row],[Datum]]&amp;"3",Tbl_KBBB[Datum_KBBB]&amp;Tbl_KBBB[Biljart],0)),"")</f>
        <v/>
      </c>
      <c r="F13" t="str" cm="1">
        <f t="array" ref="F13">_xlfn.IFNA(INDEX(Tbl_KBBB[wedstrijd],MATCH(Tbl_Avond[[#This Row],[Datum]]&amp;"4",Tbl_KBBB[Datum_KBBB]&amp;Tbl_KBBB[Biljart],0)),"")</f>
        <v/>
      </c>
      <c r="G13" t="str" cm="1">
        <f t="array" ref="G13">_xlfn.IFNA(INDEX(Tbl_KBBB[wedstrijd],MATCH(Tbl_Avond[[#This Row],[Datum]]&amp;"5",Tbl_KBBB[Datum_KBBB]&amp;Tbl_KBBB[Biljart],0)),"")</f>
        <v/>
      </c>
    </row>
    <row r="14" spans="1:7" x14ac:dyDescent="0.25">
      <c r="A14" s="28">
        <v>45851</v>
      </c>
      <c r="B14">
        <f>WEEKDAY(Tbl_Avond[[#This Row],[Datum]],11)</f>
        <v>7</v>
      </c>
      <c r="C14" t="str" cm="1">
        <f t="array" ref="C14">_xlfn.IFNA(INDEX(Tbl_KBBB[wedstrijd],MATCH(Tbl_Avond[[#This Row],[Datum]]&amp;"1",Tbl_KBBB[Datum_KBBB]&amp;Tbl_KBBB[Biljart],0)),"")</f>
        <v/>
      </c>
      <c r="D14" t="str" cm="1">
        <f t="array" ref="D14">_xlfn.IFNA(INDEX(Tbl_KBBB[wedstrijd],MATCH(Tbl_Avond[[#This Row],[Datum]]&amp;"2",Tbl_KBBB[Datum_KBBB]&amp;Tbl_KBBB[Biljart],0)),"")</f>
        <v/>
      </c>
      <c r="E14" t="str" cm="1">
        <f t="array" ref="E14">_xlfn.IFNA(INDEX(Tbl_KBBB[wedstrijd],MATCH(Tbl_Avond[[#This Row],[Datum]]&amp;"3",Tbl_KBBB[Datum_KBBB]&amp;Tbl_KBBB[Biljart],0)),"")</f>
        <v/>
      </c>
      <c r="F14" t="str" cm="1">
        <f t="array" ref="F14">_xlfn.IFNA(INDEX(Tbl_KBBB[wedstrijd],MATCH(Tbl_Avond[[#This Row],[Datum]]&amp;"4",Tbl_KBBB[Datum_KBBB]&amp;Tbl_KBBB[Biljart],0)),"")</f>
        <v/>
      </c>
      <c r="G14" t="str" cm="1">
        <f t="array" ref="G14">_xlfn.IFNA(INDEX(Tbl_KBBB[wedstrijd],MATCH(Tbl_Avond[[#This Row],[Datum]]&amp;"5",Tbl_KBBB[Datum_KBBB]&amp;Tbl_KBBB[Biljart],0)),"")</f>
        <v/>
      </c>
    </row>
    <row r="15" spans="1:7" x14ac:dyDescent="0.25">
      <c r="A15" s="28">
        <v>45852</v>
      </c>
      <c r="B15">
        <f>WEEKDAY(Tbl_Avond[[#This Row],[Datum]],11)</f>
        <v>1</v>
      </c>
      <c r="C15" t="str" cm="1">
        <f t="array" ref="C15">_xlfn.IFNA(INDEX(Tbl_KBBB[wedstrijd],MATCH(Tbl_Avond[[#This Row],[Datum]]&amp;"1",Tbl_KBBB[Datum_KBBB]&amp;Tbl_KBBB[Biljart],0)),"")</f>
        <v/>
      </c>
      <c r="D15" t="str" cm="1">
        <f t="array" ref="D15">_xlfn.IFNA(INDEX(Tbl_KBBB[wedstrijd],MATCH(Tbl_Avond[[#This Row],[Datum]]&amp;"2",Tbl_KBBB[Datum_KBBB]&amp;Tbl_KBBB[Biljart],0)),"")</f>
        <v/>
      </c>
      <c r="E15" t="str" cm="1">
        <f t="array" ref="E15">_xlfn.IFNA(INDEX(Tbl_KBBB[wedstrijd],MATCH(Tbl_Avond[[#This Row],[Datum]]&amp;"3",Tbl_KBBB[Datum_KBBB]&amp;Tbl_KBBB[Biljart],0)),"")</f>
        <v/>
      </c>
      <c r="F15" t="str" cm="1">
        <f t="array" ref="F15">_xlfn.IFNA(INDEX(Tbl_KBBB[wedstrijd],MATCH(Tbl_Avond[[#This Row],[Datum]]&amp;"4",Tbl_KBBB[Datum_KBBB]&amp;Tbl_KBBB[Biljart],0)),"")</f>
        <v/>
      </c>
      <c r="G15" t="str" cm="1">
        <f t="array" ref="G15">_xlfn.IFNA(INDEX(Tbl_KBBB[wedstrijd],MATCH(Tbl_Avond[[#This Row],[Datum]]&amp;"5",Tbl_KBBB[Datum_KBBB]&amp;Tbl_KBBB[Biljart],0)),"")</f>
        <v/>
      </c>
    </row>
    <row r="16" spans="1:7" x14ac:dyDescent="0.25">
      <c r="A16" s="28">
        <v>45853</v>
      </c>
      <c r="B16">
        <f>WEEKDAY(Tbl_Avond[[#This Row],[Datum]],11)</f>
        <v>2</v>
      </c>
      <c r="C16" t="str" cm="1">
        <f t="array" ref="C16">_xlfn.IFNA(INDEX(Tbl_KBBB[wedstrijd],MATCH(Tbl_Avond[[#This Row],[Datum]]&amp;"1",Tbl_KBBB[Datum_KBBB]&amp;Tbl_KBBB[Biljart],0)),"")</f>
        <v/>
      </c>
      <c r="D16" t="str" cm="1">
        <f t="array" ref="D16">_xlfn.IFNA(INDEX(Tbl_KBBB[wedstrijd],MATCH(Tbl_Avond[[#This Row],[Datum]]&amp;"2",Tbl_KBBB[Datum_KBBB]&amp;Tbl_KBBB[Biljart],0)),"")</f>
        <v/>
      </c>
      <c r="E16" t="str" cm="1">
        <f t="array" ref="E16">_xlfn.IFNA(INDEX(Tbl_KBBB[wedstrijd],MATCH(Tbl_Avond[[#This Row],[Datum]]&amp;"3",Tbl_KBBB[Datum_KBBB]&amp;Tbl_KBBB[Biljart],0)),"")</f>
        <v/>
      </c>
      <c r="F16" t="str" cm="1">
        <f t="array" ref="F16">_xlfn.IFNA(INDEX(Tbl_KBBB[wedstrijd],MATCH(Tbl_Avond[[#This Row],[Datum]]&amp;"4",Tbl_KBBB[Datum_KBBB]&amp;Tbl_KBBB[Biljart],0)),"")</f>
        <v/>
      </c>
      <c r="G16" t="str" cm="1">
        <f t="array" ref="G16">_xlfn.IFNA(INDEX(Tbl_KBBB[wedstrijd],MATCH(Tbl_Avond[[#This Row],[Datum]]&amp;"5",Tbl_KBBB[Datum_KBBB]&amp;Tbl_KBBB[Biljart],0)),"")</f>
        <v/>
      </c>
    </row>
    <row r="17" spans="1:7" x14ac:dyDescent="0.25">
      <c r="A17" s="28">
        <v>45854</v>
      </c>
      <c r="B17">
        <f>WEEKDAY(Tbl_Avond[[#This Row],[Datum]],11)</f>
        <v>3</v>
      </c>
      <c r="C17" t="str" cm="1">
        <f t="array" ref="C17">_xlfn.IFNA(INDEX(Tbl_KBBB[wedstrijd],MATCH(Tbl_Avond[[#This Row],[Datum]]&amp;"1",Tbl_KBBB[Datum_KBBB]&amp;Tbl_KBBB[Biljart],0)),"")</f>
        <v/>
      </c>
      <c r="D17" t="str" cm="1">
        <f t="array" ref="D17">_xlfn.IFNA(INDEX(Tbl_KBBB[wedstrijd],MATCH(Tbl_Avond[[#This Row],[Datum]]&amp;"2",Tbl_KBBB[Datum_KBBB]&amp;Tbl_KBBB[Biljart],0)),"")</f>
        <v/>
      </c>
      <c r="E17" t="str" cm="1">
        <f t="array" ref="E17">_xlfn.IFNA(INDEX(Tbl_KBBB[wedstrijd],MATCH(Tbl_Avond[[#This Row],[Datum]]&amp;"3",Tbl_KBBB[Datum_KBBB]&amp;Tbl_KBBB[Biljart],0)),"")</f>
        <v/>
      </c>
      <c r="F17" t="str" cm="1">
        <f t="array" ref="F17">_xlfn.IFNA(INDEX(Tbl_KBBB[wedstrijd],MATCH(Tbl_Avond[[#This Row],[Datum]]&amp;"4",Tbl_KBBB[Datum_KBBB]&amp;Tbl_KBBB[Biljart],0)),"")</f>
        <v/>
      </c>
      <c r="G17" t="str" cm="1">
        <f t="array" ref="G17">_xlfn.IFNA(INDEX(Tbl_KBBB[wedstrijd],MATCH(Tbl_Avond[[#This Row],[Datum]]&amp;"5",Tbl_KBBB[Datum_KBBB]&amp;Tbl_KBBB[Biljart],0)),"")</f>
        <v/>
      </c>
    </row>
    <row r="18" spans="1:7" x14ac:dyDescent="0.25">
      <c r="A18" s="28">
        <v>45855</v>
      </c>
      <c r="B18">
        <f>WEEKDAY(Tbl_Avond[[#This Row],[Datum]],11)</f>
        <v>4</v>
      </c>
      <c r="C18" t="str" cm="1">
        <f t="array" ref="C18">_xlfn.IFNA(INDEX(Tbl_KBBB[wedstrijd],MATCH(Tbl_Avond[[#This Row],[Datum]]&amp;"1",Tbl_KBBB[Datum_KBBB]&amp;Tbl_KBBB[Biljart],0)),"")</f>
        <v/>
      </c>
      <c r="D18" t="str" cm="1">
        <f t="array" ref="D18">_xlfn.IFNA(INDEX(Tbl_KBBB[wedstrijd],MATCH(Tbl_Avond[[#This Row],[Datum]]&amp;"2",Tbl_KBBB[Datum_KBBB]&amp;Tbl_KBBB[Biljart],0)),"")</f>
        <v/>
      </c>
      <c r="E18" t="str" cm="1">
        <f t="array" ref="E18">_xlfn.IFNA(INDEX(Tbl_KBBB[wedstrijd],MATCH(Tbl_Avond[[#This Row],[Datum]]&amp;"3",Tbl_KBBB[Datum_KBBB]&amp;Tbl_KBBB[Biljart],0)),"")</f>
        <v/>
      </c>
      <c r="F18" t="str" cm="1">
        <f t="array" ref="F18">_xlfn.IFNA(INDEX(Tbl_KBBB[wedstrijd],MATCH(Tbl_Avond[[#This Row],[Datum]]&amp;"4",Tbl_KBBB[Datum_KBBB]&amp;Tbl_KBBB[Biljart],0)),"")</f>
        <v/>
      </c>
      <c r="G18" t="str" cm="1">
        <f t="array" ref="G18">_xlfn.IFNA(INDEX(Tbl_KBBB[wedstrijd],MATCH(Tbl_Avond[[#This Row],[Datum]]&amp;"5",Tbl_KBBB[Datum_KBBB]&amp;Tbl_KBBB[Biljart],0)),"")</f>
        <v/>
      </c>
    </row>
    <row r="19" spans="1:7" x14ac:dyDescent="0.25">
      <c r="A19" s="28">
        <v>45856</v>
      </c>
      <c r="B19">
        <f>WEEKDAY(Tbl_Avond[[#This Row],[Datum]],11)</f>
        <v>5</v>
      </c>
      <c r="C19" t="str" cm="1">
        <f t="array" ref="C19">_xlfn.IFNA(INDEX(Tbl_KBBB[wedstrijd],MATCH(Tbl_Avond[[#This Row],[Datum]]&amp;"1",Tbl_KBBB[Datum_KBBB]&amp;Tbl_KBBB[Biljart],0)),"")</f>
        <v/>
      </c>
      <c r="D19" t="str" cm="1">
        <f t="array" ref="D19">_xlfn.IFNA(INDEX(Tbl_KBBB[wedstrijd],MATCH(Tbl_Avond[[#This Row],[Datum]]&amp;"2",Tbl_KBBB[Datum_KBBB]&amp;Tbl_KBBB[Biljart],0)),"")</f>
        <v/>
      </c>
      <c r="E19" t="str" cm="1">
        <f t="array" ref="E19">_xlfn.IFNA(INDEX(Tbl_KBBB[wedstrijd],MATCH(Tbl_Avond[[#This Row],[Datum]]&amp;"3",Tbl_KBBB[Datum_KBBB]&amp;Tbl_KBBB[Biljart],0)),"")</f>
        <v/>
      </c>
      <c r="F19" t="str" cm="1">
        <f t="array" ref="F19">_xlfn.IFNA(INDEX(Tbl_KBBB[wedstrijd],MATCH(Tbl_Avond[[#This Row],[Datum]]&amp;"4",Tbl_KBBB[Datum_KBBB]&amp;Tbl_KBBB[Biljart],0)),"")</f>
        <v/>
      </c>
      <c r="G19" t="str" cm="1">
        <f t="array" ref="G19">_xlfn.IFNA(INDEX(Tbl_KBBB[wedstrijd],MATCH(Tbl_Avond[[#This Row],[Datum]]&amp;"5",Tbl_KBBB[Datum_KBBB]&amp;Tbl_KBBB[Biljart],0)),"")</f>
        <v/>
      </c>
    </row>
    <row r="20" spans="1:7" x14ac:dyDescent="0.25">
      <c r="A20" s="28">
        <v>45857</v>
      </c>
      <c r="B20">
        <f>WEEKDAY(Tbl_Avond[[#This Row],[Datum]],11)</f>
        <v>6</v>
      </c>
      <c r="C20" t="str" cm="1">
        <f t="array" ref="C20">_xlfn.IFNA(INDEX(Tbl_KBBB[wedstrijd],MATCH(Tbl_Avond[[#This Row],[Datum]]&amp;"1",Tbl_KBBB[Datum_KBBB]&amp;Tbl_KBBB[Biljart],0)),"")</f>
        <v/>
      </c>
      <c r="D20" t="str" cm="1">
        <f t="array" ref="D20">_xlfn.IFNA(INDEX(Tbl_KBBB[wedstrijd],MATCH(Tbl_Avond[[#This Row],[Datum]]&amp;"2",Tbl_KBBB[Datum_KBBB]&amp;Tbl_KBBB[Biljart],0)),"")</f>
        <v/>
      </c>
      <c r="E20" t="str" cm="1">
        <f t="array" ref="E20">_xlfn.IFNA(INDEX(Tbl_KBBB[wedstrijd],MATCH(Tbl_Avond[[#This Row],[Datum]]&amp;"3",Tbl_KBBB[Datum_KBBB]&amp;Tbl_KBBB[Biljart],0)),"")</f>
        <v/>
      </c>
      <c r="F20" t="str" cm="1">
        <f t="array" ref="F20">_xlfn.IFNA(INDEX(Tbl_KBBB[wedstrijd],MATCH(Tbl_Avond[[#This Row],[Datum]]&amp;"4",Tbl_KBBB[Datum_KBBB]&amp;Tbl_KBBB[Biljart],0)),"")</f>
        <v/>
      </c>
      <c r="G20" t="str" cm="1">
        <f t="array" ref="G20">_xlfn.IFNA(INDEX(Tbl_KBBB[wedstrijd],MATCH(Tbl_Avond[[#This Row],[Datum]]&amp;"5",Tbl_KBBB[Datum_KBBB]&amp;Tbl_KBBB[Biljart],0)),"")</f>
        <v/>
      </c>
    </row>
    <row r="21" spans="1:7" x14ac:dyDescent="0.25">
      <c r="A21" s="28">
        <v>45858</v>
      </c>
      <c r="B21">
        <f>WEEKDAY(Tbl_Avond[[#This Row],[Datum]],11)</f>
        <v>7</v>
      </c>
      <c r="C21" t="str" cm="1">
        <f t="array" ref="C21">_xlfn.IFNA(INDEX(Tbl_KBBB[wedstrijd],MATCH(Tbl_Avond[[#This Row],[Datum]]&amp;"1",Tbl_KBBB[Datum_KBBB]&amp;Tbl_KBBB[Biljart],0)),"")</f>
        <v/>
      </c>
      <c r="D21" t="str" cm="1">
        <f t="array" ref="D21">_xlfn.IFNA(INDEX(Tbl_KBBB[wedstrijd],MATCH(Tbl_Avond[[#This Row],[Datum]]&amp;"2",Tbl_KBBB[Datum_KBBB]&amp;Tbl_KBBB[Biljart],0)),"")</f>
        <v/>
      </c>
      <c r="E21" t="str" cm="1">
        <f t="array" ref="E21">_xlfn.IFNA(INDEX(Tbl_KBBB[wedstrijd],MATCH(Tbl_Avond[[#This Row],[Datum]]&amp;"3",Tbl_KBBB[Datum_KBBB]&amp;Tbl_KBBB[Biljart],0)),"")</f>
        <v/>
      </c>
      <c r="F21" t="str" cm="1">
        <f t="array" ref="F21">_xlfn.IFNA(INDEX(Tbl_KBBB[wedstrijd],MATCH(Tbl_Avond[[#This Row],[Datum]]&amp;"4",Tbl_KBBB[Datum_KBBB]&amp;Tbl_KBBB[Biljart],0)),"")</f>
        <v/>
      </c>
      <c r="G21" t="str" cm="1">
        <f t="array" ref="G21">_xlfn.IFNA(INDEX(Tbl_KBBB[wedstrijd],MATCH(Tbl_Avond[[#This Row],[Datum]]&amp;"5",Tbl_KBBB[Datum_KBBB]&amp;Tbl_KBBB[Biljart],0)),"")</f>
        <v/>
      </c>
    </row>
    <row r="22" spans="1:7" x14ac:dyDescent="0.25">
      <c r="A22" s="28">
        <v>45859</v>
      </c>
      <c r="B22">
        <f>WEEKDAY(Tbl_Avond[[#This Row],[Datum]],11)</f>
        <v>1</v>
      </c>
      <c r="C22" t="str" cm="1">
        <f t="array" ref="C22">_xlfn.IFNA(INDEX(Tbl_KBBB[wedstrijd],MATCH(Tbl_Avond[[#This Row],[Datum]]&amp;"1",Tbl_KBBB[Datum_KBBB]&amp;Tbl_KBBB[Biljart],0)),"")</f>
        <v/>
      </c>
      <c r="D22" t="str" cm="1">
        <f t="array" ref="D22">_xlfn.IFNA(INDEX(Tbl_KBBB[wedstrijd],MATCH(Tbl_Avond[[#This Row],[Datum]]&amp;"2",Tbl_KBBB[Datum_KBBB]&amp;Tbl_KBBB[Biljart],0)),"")</f>
        <v/>
      </c>
      <c r="E22" t="str" cm="1">
        <f t="array" ref="E22">_xlfn.IFNA(INDEX(Tbl_KBBB[wedstrijd],MATCH(Tbl_Avond[[#This Row],[Datum]]&amp;"3",Tbl_KBBB[Datum_KBBB]&amp;Tbl_KBBB[Biljart],0)),"")</f>
        <v/>
      </c>
      <c r="F22" t="str" cm="1">
        <f t="array" ref="F22">_xlfn.IFNA(INDEX(Tbl_KBBB[wedstrijd],MATCH(Tbl_Avond[[#This Row],[Datum]]&amp;"4",Tbl_KBBB[Datum_KBBB]&amp;Tbl_KBBB[Biljart],0)),"")</f>
        <v/>
      </c>
      <c r="G22" t="str" cm="1">
        <f t="array" ref="G22">_xlfn.IFNA(INDEX(Tbl_KBBB[wedstrijd],MATCH(Tbl_Avond[[#This Row],[Datum]]&amp;"5",Tbl_KBBB[Datum_KBBB]&amp;Tbl_KBBB[Biljart],0)),"")</f>
        <v/>
      </c>
    </row>
    <row r="23" spans="1:7" x14ac:dyDescent="0.25">
      <c r="A23" s="28">
        <v>45860</v>
      </c>
      <c r="B23">
        <f>WEEKDAY(Tbl_Avond[[#This Row],[Datum]],11)</f>
        <v>2</v>
      </c>
      <c r="C23" t="str" cm="1">
        <f t="array" ref="C23">_xlfn.IFNA(INDEX(Tbl_KBBB[wedstrijd],MATCH(Tbl_Avond[[#This Row],[Datum]]&amp;"1",Tbl_KBBB[Datum_KBBB]&amp;Tbl_KBBB[Biljart],0)),"")</f>
        <v/>
      </c>
      <c r="D23" t="str" cm="1">
        <f t="array" ref="D23">_xlfn.IFNA(INDEX(Tbl_KBBB[wedstrijd],MATCH(Tbl_Avond[[#This Row],[Datum]]&amp;"2",Tbl_KBBB[Datum_KBBB]&amp;Tbl_KBBB[Biljart],0)),"")</f>
        <v/>
      </c>
      <c r="E23" t="str" cm="1">
        <f t="array" ref="E23">_xlfn.IFNA(INDEX(Tbl_KBBB[wedstrijd],MATCH(Tbl_Avond[[#This Row],[Datum]]&amp;"3",Tbl_KBBB[Datum_KBBB]&amp;Tbl_KBBB[Biljart],0)),"")</f>
        <v/>
      </c>
      <c r="F23" t="str" cm="1">
        <f t="array" ref="F23">_xlfn.IFNA(INDEX(Tbl_KBBB[wedstrijd],MATCH(Tbl_Avond[[#This Row],[Datum]]&amp;"4",Tbl_KBBB[Datum_KBBB]&amp;Tbl_KBBB[Biljart],0)),"")</f>
        <v/>
      </c>
      <c r="G23" t="str" cm="1">
        <f t="array" ref="G23">_xlfn.IFNA(INDEX(Tbl_KBBB[wedstrijd],MATCH(Tbl_Avond[[#This Row],[Datum]]&amp;"5",Tbl_KBBB[Datum_KBBB]&amp;Tbl_KBBB[Biljart],0)),"")</f>
        <v/>
      </c>
    </row>
    <row r="24" spans="1:7" x14ac:dyDescent="0.25">
      <c r="A24" s="28">
        <v>45861</v>
      </c>
      <c r="B24">
        <f>WEEKDAY(Tbl_Avond[[#This Row],[Datum]],11)</f>
        <v>3</v>
      </c>
      <c r="C24" t="str" cm="1">
        <f t="array" ref="C24">_xlfn.IFNA(INDEX(Tbl_KBBB[wedstrijd],MATCH(Tbl_Avond[[#This Row],[Datum]]&amp;"1",Tbl_KBBB[Datum_KBBB]&amp;Tbl_KBBB[Biljart],0)),"")</f>
        <v/>
      </c>
      <c r="D24" t="str" cm="1">
        <f t="array" ref="D24">_xlfn.IFNA(INDEX(Tbl_KBBB[wedstrijd],MATCH(Tbl_Avond[[#This Row],[Datum]]&amp;"2",Tbl_KBBB[Datum_KBBB]&amp;Tbl_KBBB[Biljart],0)),"")</f>
        <v/>
      </c>
      <c r="E24" t="str" cm="1">
        <f t="array" ref="E24">_xlfn.IFNA(INDEX(Tbl_KBBB[wedstrijd],MATCH(Tbl_Avond[[#This Row],[Datum]]&amp;"3",Tbl_KBBB[Datum_KBBB]&amp;Tbl_KBBB[Biljart],0)),"")</f>
        <v/>
      </c>
      <c r="F24" t="str" cm="1">
        <f t="array" ref="F24">_xlfn.IFNA(INDEX(Tbl_KBBB[wedstrijd],MATCH(Tbl_Avond[[#This Row],[Datum]]&amp;"4",Tbl_KBBB[Datum_KBBB]&amp;Tbl_KBBB[Biljart],0)),"")</f>
        <v/>
      </c>
      <c r="G24" t="str" cm="1">
        <f t="array" ref="G24">_xlfn.IFNA(INDEX(Tbl_KBBB[wedstrijd],MATCH(Tbl_Avond[[#This Row],[Datum]]&amp;"5",Tbl_KBBB[Datum_KBBB]&amp;Tbl_KBBB[Biljart],0)),"")</f>
        <v/>
      </c>
    </row>
    <row r="25" spans="1:7" x14ac:dyDescent="0.25">
      <c r="A25" s="28">
        <v>45862</v>
      </c>
      <c r="B25">
        <f>WEEKDAY(Tbl_Avond[[#This Row],[Datum]],11)</f>
        <v>4</v>
      </c>
      <c r="C25" t="str" cm="1">
        <f t="array" ref="C25">_xlfn.IFNA(INDEX(Tbl_KBBB[wedstrijd],MATCH(Tbl_Avond[[#This Row],[Datum]]&amp;"1",Tbl_KBBB[Datum_KBBB]&amp;Tbl_KBBB[Biljart],0)),"")</f>
        <v/>
      </c>
      <c r="D25" t="str" cm="1">
        <f t="array" ref="D25">_xlfn.IFNA(INDEX(Tbl_KBBB[wedstrijd],MATCH(Tbl_Avond[[#This Row],[Datum]]&amp;"2",Tbl_KBBB[Datum_KBBB]&amp;Tbl_KBBB[Biljart],0)),"")</f>
        <v/>
      </c>
      <c r="E25" t="str" cm="1">
        <f t="array" ref="E25">_xlfn.IFNA(INDEX(Tbl_KBBB[wedstrijd],MATCH(Tbl_Avond[[#This Row],[Datum]]&amp;"3",Tbl_KBBB[Datum_KBBB]&amp;Tbl_KBBB[Biljart],0)),"")</f>
        <v/>
      </c>
      <c r="F25" t="str" cm="1">
        <f t="array" ref="F25">_xlfn.IFNA(INDEX(Tbl_KBBB[wedstrijd],MATCH(Tbl_Avond[[#This Row],[Datum]]&amp;"4",Tbl_KBBB[Datum_KBBB]&amp;Tbl_KBBB[Biljart],0)),"")</f>
        <v/>
      </c>
      <c r="G25" t="str" cm="1">
        <f t="array" ref="G25">_xlfn.IFNA(INDEX(Tbl_KBBB[wedstrijd],MATCH(Tbl_Avond[[#This Row],[Datum]]&amp;"5",Tbl_KBBB[Datum_KBBB]&amp;Tbl_KBBB[Biljart],0)),"")</f>
        <v/>
      </c>
    </row>
    <row r="26" spans="1:7" x14ac:dyDescent="0.25">
      <c r="A26" s="28">
        <v>45863</v>
      </c>
      <c r="B26">
        <f>WEEKDAY(Tbl_Avond[[#This Row],[Datum]],11)</f>
        <v>5</v>
      </c>
      <c r="C26" t="str" cm="1">
        <f t="array" ref="C26">_xlfn.IFNA(INDEX(Tbl_KBBB[wedstrijd],MATCH(Tbl_Avond[[#This Row],[Datum]]&amp;"1",Tbl_KBBB[Datum_KBBB]&amp;Tbl_KBBB[Biljart],0)),"")</f>
        <v/>
      </c>
      <c r="D26" t="str" cm="1">
        <f t="array" ref="D26">_xlfn.IFNA(INDEX(Tbl_KBBB[wedstrijd],MATCH(Tbl_Avond[[#This Row],[Datum]]&amp;"2",Tbl_KBBB[Datum_KBBB]&amp;Tbl_KBBB[Biljart],0)),"")</f>
        <v/>
      </c>
      <c r="E26" t="str" cm="1">
        <f t="array" ref="E26">_xlfn.IFNA(INDEX(Tbl_KBBB[wedstrijd],MATCH(Tbl_Avond[[#This Row],[Datum]]&amp;"3",Tbl_KBBB[Datum_KBBB]&amp;Tbl_KBBB[Biljart],0)),"")</f>
        <v/>
      </c>
      <c r="F26" t="str" cm="1">
        <f t="array" ref="F26">_xlfn.IFNA(INDEX(Tbl_KBBB[wedstrijd],MATCH(Tbl_Avond[[#This Row],[Datum]]&amp;"4",Tbl_KBBB[Datum_KBBB]&amp;Tbl_KBBB[Biljart],0)),"")</f>
        <v/>
      </c>
      <c r="G26" t="str" cm="1">
        <f t="array" ref="G26">_xlfn.IFNA(INDEX(Tbl_KBBB[wedstrijd],MATCH(Tbl_Avond[[#This Row],[Datum]]&amp;"5",Tbl_KBBB[Datum_KBBB]&amp;Tbl_KBBB[Biljart],0)),"")</f>
        <v/>
      </c>
    </row>
    <row r="27" spans="1:7" x14ac:dyDescent="0.25">
      <c r="A27" s="28">
        <v>45864</v>
      </c>
      <c r="B27">
        <f>WEEKDAY(Tbl_Avond[[#This Row],[Datum]],11)</f>
        <v>6</v>
      </c>
      <c r="C27" t="str" cm="1">
        <f t="array" ref="C27">_xlfn.IFNA(INDEX(Tbl_KBBB[wedstrijd],MATCH(Tbl_Avond[[#This Row],[Datum]]&amp;"1",Tbl_KBBB[Datum_KBBB]&amp;Tbl_KBBB[Biljart],0)),"")</f>
        <v/>
      </c>
      <c r="D27" t="str" cm="1">
        <f t="array" ref="D27">_xlfn.IFNA(INDEX(Tbl_KBBB[wedstrijd],MATCH(Tbl_Avond[[#This Row],[Datum]]&amp;"2",Tbl_KBBB[Datum_KBBB]&amp;Tbl_KBBB[Biljart],0)),"")</f>
        <v/>
      </c>
      <c r="E27" t="str" cm="1">
        <f t="array" ref="E27">_xlfn.IFNA(INDEX(Tbl_KBBB[wedstrijd],MATCH(Tbl_Avond[[#This Row],[Datum]]&amp;"3",Tbl_KBBB[Datum_KBBB]&amp;Tbl_KBBB[Biljart],0)),"")</f>
        <v/>
      </c>
      <c r="F27" t="str" cm="1">
        <f t="array" ref="F27">_xlfn.IFNA(INDEX(Tbl_KBBB[wedstrijd],MATCH(Tbl_Avond[[#This Row],[Datum]]&amp;"4",Tbl_KBBB[Datum_KBBB]&amp;Tbl_KBBB[Biljart],0)),"")</f>
        <v/>
      </c>
      <c r="G27" t="str" cm="1">
        <f t="array" ref="G27">_xlfn.IFNA(INDEX(Tbl_KBBB[wedstrijd],MATCH(Tbl_Avond[[#This Row],[Datum]]&amp;"5",Tbl_KBBB[Datum_KBBB]&amp;Tbl_KBBB[Biljart],0)),"")</f>
        <v/>
      </c>
    </row>
    <row r="28" spans="1:7" x14ac:dyDescent="0.25">
      <c r="A28" s="28">
        <v>45865</v>
      </c>
      <c r="B28">
        <f>WEEKDAY(Tbl_Avond[[#This Row],[Datum]],11)</f>
        <v>7</v>
      </c>
      <c r="C28" t="str" cm="1">
        <f t="array" ref="C28">_xlfn.IFNA(INDEX(Tbl_KBBB[wedstrijd],MATCH(Tbl_Avond[[#This Row],[Datum]]&amp;"1",Tbl_KBBB[Datum_KBBB]&amp;Tbl_KBBB[Biljart],0)),"")</f>
        <v/>
      </c>
      <c r="D28" t="str" cm="1">
        <f t="array" ref="D28">_xlfn.IFNA(INDEX(Tbl_KBBB[wedstrijd],MATCH(Tbl_Avond[[#This Row],[Datum]]&amp;"2",Tbl_KBBB[Datum_KBBB]&amp;Tbl_KBBB[Biljart],0)),"")</f>
        <v/>
      </c>
      <c r="E28" t="str" cm="1">
        <f t="array" ref="E28">_xlfn.IFNA(INDEX(Tbl_KBBB[wedstrijd],MATCH(Tbl_Avond[[#This Row],[Datum]]&amp;"3",Tbl_KBBB[Datum_KBBB]&amp;Tbl_KBBB[Biljart],0)),"")</f>
        <v/>
      </c>
      <c r="F28" t="str" cm="1">
        <f t="array" ref="F28">_xlfn.IFNA(INDEX(Tbl_KBBB[wedstrijd],MATCH(Tbl_Avond[[#This Row],[Datum]]&amp;"4",Tbl_KBBB[Datum_KBBB]&amp;Tbl_KBBB[Biljart],0)),"")</f>
        <v/>
      </c>
      <c r="G28" t="str" cm="1">
        <f t="array" ref="G28">_xlfn.IFNA(INDEX(Tbl_KBBB[wedstrijd],MATCH(Tbl_Avond[[#This Row],[Datum]]&amp;"5",Tbl_KBBB[Datum_KBBB]&amp;Tbl_KBBB[Biljart],0)),"")</f>
        <v/>
      </c>
    </row>
    <row r="29" spans="1:7" x14ac:dyDescent="0.25">
      <c r="A29" s="28">
        <v>45866</v>
      </c>
      <c r="B29">
        <f>WEEKDAY(Tbl_Avond[[#This Row],[Datum]],11)</f>
        <v>1</v>
      </c>
      <c r="C29" t="str" cm="1">
        <f t="array" ref="C29">_xlfn.IFNA(INDEX(Tbl_KBBB[wedstrijd],MATCH(Tbl_Avond[[#This Row],[Datum]]&amp;"1",Tbl_KBBB[Datum_KBBB]&amp;Tbl_KBBB[Biljart],0)),"")</f>
        <v/>
      </c>
      <c r="D29" t="str" cm="1">
        <f t="array" ref="D29">_xlfn.IFNA(INDEX(Tbl_KBBB[wedstrijd],MATCH(Tbl_Avond[[#This Row],[Datum]]&amp;"2",Tbl_KBBB[Datum_KBBB]&amp;Tbl_KBBB[Biljart],0)),"")</f>
        <v/>
      </c>
      <c r="E29" t="str" cm="1">
        <f t="array" ref="E29">_xlfn.IFNA(INDEX(Tbl_KBBB[wedstrijd],MATCH(Tbl_Avond[[#This Row],[Datum]]&amp;"3",Tbl_KBBB[Datum_KBBB]&amp;Tbl_KBBB[Biljart],0)),"")</f>
        <v/>
      </c>
      <c r="F29" t="str" cm="1">
        <f t="array" ref="F29">_xlfn.IFNA(INDEX(Tbl_KBBB[wedstrijd],MATCH(Tbl_Avond[[#This Row],[Datum]]&amp;"4",Tbl_KBBB[Datum_KBBB]&amp;Tbl_KBBB[Biljart],0)),"")</f>
        <v/>
      </c>
      <c r="G29" t="str" cm="1">
        <f t="array" ref="G29">_xlfn.IFNA(INDEX(Tbl_KBBB[wedstrijd],MATCH(Tbl_Avond[[#This Row],[Datum]]&amp;"5",Tbl_KBBB[Datum_KBBB]&amp;Tbl_KBBB[Biljart],0)),"")</f>
        <v/>
      </c>
    </row>
    <row r="30" spans="1:7" x14ac:dyDescent="0.25">
      <c r="A30" s="28">
        <v>45867</v>
      </c>
      <c r="B30">
        <f>WEEKDAY(Tbl_Avond[[#This Row],[Datum]],11)</f>
        <v>2</v>
      </c>
      <c r="C30" t="str" cm="1">
        <f t="array" ref="C30">_xlfn.IFNA(INDEX(Tbl_KBBB[wedstrijd],MATCH(Tbl_Avond[[#This Row],[Datum]]&amp;"1",Tbl_KBBB[Datum_KBBB]&amp;Tbl_KBBB[Biljart],0)),"")</f>
        <v/>
      </c>
      <c r="D30" t="str" cm="1">
        <f t="array" ref="D30">_xlfn.IFNA(INDEX(Tbl_KBBB[wedstrijd],MATCH(Tbl_Avond[[#This Row],[Datum]]&amp;"2",Tbl_KBBB[Datum_KBBB]&amp;Tbl_KBBB[Biljart],0)),"")</f>
        <v/>
      </c>
      <c r="E30" t="str" cm="1">
        <f t="array" ref="E30">_xlfn.IFNA(INDEX(Tbl_KBBB[wedstrijd],MATCH(Tbl_Avond[[#This Row],[Datum]]&amp;"3",Tbl_KBBB[Datum_KBBB]&amp;Tbl_KBBB[Biljart],0)),"")</f>
        <v/>
      </c>
      <c r="F30" t="str" cm="1">
        <f t="array" ref="F30">_xlfn.IFNA(INDEX(Tbl_KBBB[wedstrijd],MATCH(Tbl_Avond[[#This Row],[Datum]]&amp;"4",Tbl_KBBB[Datum_KBBB]&amp;Tbl_KBBB[Biljart],0)),"")</f>
        <v/>
      </c>
      <c r="G30" t="str" cm="1">
        <f t="array" ref="G30">_xlfn.IFNA(INDEX(Tbl_KBBB[wedstrijd],MATCH(Tbl_Avond[[#This Row],[Datum]]&amp;"5",Tbl_KBBB[Datum_KBBB]&amp;Tbl_KBBB[Biljart],0)),"")</f>
        <v/>
      </c>
    </row>
    <row r="31" spans="1:7" x14ac:dyDescent="0.25">
      <c r="A31" s="28">
        <v>45868</v>
      </c>
      <c r="B31">
        <f>WEEKDAY(Tbl_Avond[[#This Row],[Datum]],11)</f>
        <v>3</v>
      </c>
      <c r="C31" t="str" cm="1">
        <f t="array" ref="C31">_xlfn.IFNA(INDEX(Tbl_KBBB[wedstrijd],MATCH(Tbl_Avond[[#This Row],[Datum]]&amp;"1",Tbl_KBBB[Datum_KBBB]&amp;Tbl_KBBB[Biljart],0)),"")</f>
        <v/>
      </c>
      <c r="D31" t="str" cm="1">
        <f t="array" ref="D31">_xlfn.IFNA(INDEX(Tbl_KBBB[wedstrijd],MATCH(Tbl_Avond[[#This Row],[Datum]]&amp;"2",Tbl_KBBB[Datum_KBBB]&amp;Tbl_KBBB[Biljart],0)),"")</f>
        <v/>
      </c>
      <c r="E31" t="str" cm="1">
        <f t="array" ref="E31">_xlfn.IFNA(INDEX(Tbl_KBBB[wedstrijd],MATCH(Tbl_Avond[[#This Row],[Datum]]&amp;"3",Tbl_KBBB[Datum_KBBB]&amp;Tbl_KBBB[Biljart],0)),"")</f>
        <v/>
      </c>
      <c r="F31" t="str" cm="1">
        <f t="array" ref="F31">_xlfn.IFNA(INDEX(Tbl_KBBB[wedstrijd],MATCH(Tbl_Avond[[#This Row],[Datum]]&amp;"4",Tbl_KBBB[Datum_KBBB]&amp;Tbl_KBBB[Biljart],0)),"")</f>
        <v/>
      </c>
      <c r="G31" t="str" cm="1">
        <f t="array" ref="G31">_xlfn.IFNA(INDEX(Tbl_KBBB[wedstrijd],MATCH(Tbl_Avond[[#This Row],[Datum]]&amp;"5",Tbl_KBBB[Datum_KBBB]&amp;Tbl_KBBB[Biljart],0)),"")</f>
        <v/>
      </c>
    </row>
    <row r="32" spans="1:7" x14ac:dyDescent="0.25">
      <c r="A32" s="28">
        <v>45869</v>
      </c>
      <c r="B32">
        <f>WEEKDAY(Tbl_Avond[[#This Row],[Datum]],11)</f>
        <v>4</v>
      </c>
      <c r="C32" t="str" cm="1">
        <f t="array" ref="C32">_xlfn.IFNA(INDEX(Tbl_KBBB[wedstrijd],MATCH(Tbl_Avond[[#This Row],[Datum]]&amp;"1",Tbl_KBBB[Datum_KBBB]&amp;Tbl_KBBB[Biljart],0)),"")</f>
        <v/>
      </c>
      <c r="D32" t="str" cm="1">
        <f t="array" ref="D32">_xlfn.IFNA(INDEX(Tbl_KBBB[wedstrijd],MATCH(Tbl_Avond[[#This Row],[Datum]]&amp;"2",Tbl_KBBB[Datum_KBBB]&amp;Tbl_KBBB[Biljart],0)),"")</f>
        <v/>
      </c>
      <c r="E32" t="str" cm="1">
        <f t="array" ref="E32">_xlfn.IFNA(INDEX(Tbl_KBBB[wedstrijd],MATCH(Tbl_Avond[[#This Row],[Datum]]&amp;"3",Tbl_KBBB[Datum_KBBB]&amp;Tbl_KBBB[Biljart],0)),"")</f>
        <v/>
      </c>
      <c r="F32" t="str" cm="1">
        <f t="array" ref="F32">_xlfn.IFNA(INDEX(Tbl_KBBB[wedstrijd],MATCH(Tbl_Avond[[#This Row],[Datum]]&amp;"4",Tbl_KBBB[Datum_KBBB]&amp;Tbl_KBBB[Biljart],0)),"")</f>
        <v/>
      </c>
      <c r="G32" t="str" cm="1">
        <f t="array" ref="G32">_xlfn.IFNA(INDEX(Tbl_KBBB[wedstrijd],MATCH(Tbl_Avond[[#This Row],[Datum]]&amp;"5",Tbl_KBBB[Datum_KBBB]&amp;Tbl_KBBB[Biljart],0)),"")</f>
        <v/>
      </c>
    </row>
    <row r="33" spans="1:7" x14ac:dyDescent="0.25">
      <c r="A33" s="28">
        <v>45870</v>
      </c>
      <c r="B33">
        <f>WEEKDAY(Tbl_Avond[[#This Row],[Datum]],11)</f>
        <v>5</v>
      </c>
      <c r="C33" t="str" cm="1">
        <f t="array" ref="C33">_xlfn.IFNA(INDEX(Tbl_KBBB[wedstrijd],MATCH(Tbl_Avond[[#This Row],[Datum]]&amp;"1",Tbl_KBBB[Datum_KBBB]&amp;Tbl_KBBB[Biljart],0)),"")</f>
        <v/>
      </c>
      <c r="D33" t="str" cm="1">
        <f t="array" ref="D33">_xlfn.IFNA(INDEX(Tbl_KBBB[wedstrijd],MATCH(Tbl_Avond[[#This Row],[Datum]]&amp;"2",Tbl_KBBB[Datum_KBBB]&amp;Tbl_KBBB[Biljart],0)),"")</f>
        <v/>
      </c>
      <c r="E33" t="str" cm="1">
        <f t="array" ref="E33">_xlfn.IFNA(INDEX(Tbl_KBBB[wedstrijd],MATCH(Tbl_Avond[[#This Row],[Datum]]&amp;"3",Tbl_KBBB[Datum_KBBB]&amp;Tbl_KBBB[Biljart],0)),"")</f>
        <v/>
      </c>
      <c r="F33" t="str" cm="1">
        <f t="array" ref="F33">_xlfn.IFNA(INDEX(Tbl_KBBB[wedstrijd],MATCH(Tbl_Avond[[#This Row],[Datum]]&amp;"4",Tbl_KBBB[Datum_KBBB]&amp;Tbl_KBBB[Biljart],0)),"")</f>
        <v/>
      </c>
      <c r="G33" t="str" cm="1">
        <f t="array" ref="G33">_xlfn.IFNA(INDEX(Tbl_KBBB[wedstrijd],MATCH(Tbl_Avond[[#This Row],[Datum]]&amp;"5",Tbl_KBBB[Datum_KBBB]&amp;Tbl_KBBB[Biljart],0)),"")</f>
        <v/>
      </c>
    </row>
    <row r="34" spans="1:7" x14ac:dyDescent="0.25">
      <c r="A34" s="28">
        <v>45871</v>
      </c>
      <c r="B34">
        <f>WEEKDAY(Tbl_Avond[[#This Row],[Datum]],11)</f>
        <v>6</v>
      </c>
      <c r="C34" t="str" cm="1">
        <f t="array" ref="C34">_xlfn.IFNA(INDEX(Tbl_KBBB[wedstrijd],MATCH(Tbl_Avond[[#This Row],[Datum]]&amp;"1",Tbl_KBBB[Datum_KBBB]&amp;Tbl_KBBB[Biljart],0)),"")</f>
        <v/>
      </c>
      <c r="D34" t="str" cm="1">
        <f t="array" ref="D34">_xlfn.IFNA(INDEX(Tbl_KBBB[wedstrijd],MATCH(Tbl_Avond[[#This Row],[Datum]]&amp;"2",Tbl_KBBB[Datum_KBBB]&amp;Tbl_KBBB[Biljart],0)),"")</f>
        <v/>
      </c>
      <c r="E34" t="str" cm="1">
        <f t="array" ref="E34">_xlfn.IFNA(INDEX(Tbl_KBBB[wedstrijd],MATCH(Tbl_Avond[[#This Row],[Datum]]&amp;"3",Tbl_KBBB[Datum_KBBB]&amp;Tbl_KBBB[Biljart],0)),"")</f>
        <v/>
      </c>
      <c r="F34" t="str" cm="1">
        <f t="array" ref="F34">_xlfn.IFNA(INDEX(Tbl_KBBB[wedstrijd],MATCH(Tbl_Avond[[#This Row],[Datum]]&amp;"4",Tbl_KBBB[Datum_KBBB]&amp;Tbl_KBBB[Biljart],0)),"")</f>
        <v/>
      </c>
      <c r="G34" t="str" cm="1">
        <f t="array" ref="G34">_xlfn.IFNA(INDEX(Tbl_KBBB[wedstrijd],MATCH(Tbl_Avond[[#This Row],[Datum]]&amp;"5",Tbl_KBBB[Datum_KBBB]&amp;Tbl_KBBB[Biljart],0)),"")</f>
        <v/>
      </c>
    </row>
    <row r="35" spans="1:7" x14ac:dyDescent="0.25">
      <c r="A35" s="28">
        <v>45872</v>
      </c>
      <c r="B35">
        <f>WEEKDAY(Tbl_Avond[[#This Row],[Datum]],11)</f>
        <v>7</v>
      </c>
      <c r="C35" t="str" cm="1">
        <f t="array" ref="C35">_xlfn.IFNA(INDEX(Tbl_KBBB[wedstrijd],MATCH(Tbl_Avond[[#This Row],[Datum]]&amp;"1",Tbl_KBBB[Datum_KBBB]&amp;Tbl_KBBB[Biljart],0)),"")</f>
        <v/>
      </c>
      <c r="D35" t="str" cm="1">
        <f t="array" ref="D35">_xlfn.IFNA(INDEX(Tbl_KBBB[wedstrijd],MATCH(Tbl_Avond[[#This Row],[Datum]]&amp;"2",Tbl_KBBB[Datum_KBBB]&amp;Tbl_KBBB[Biljart],0)),"")</f>
        <v/>
      </c>
      <c r="E35" t="str" cm="1">
        <f t="array" ref="E35">_xlfn.IFNA(INDEX(Tbl_KBBB[wedstrijd],MATCH(Tbl_Avond[[#This Row],[Datum]]&amp;"3",Tbl_KBBB[Datum_KBBB]&amp;Tbl_KBBB[Biljart],0)),"")</f>
        <v/>
      </c>
      <c r="F35" t="str" cm="1">
        <f t="array" ref="F35">_xlfn.IFNA(INDEX(Tbl_KBBB[wedstrijd],MATCH(Tbl_Avond[[#This Row],[Datum]]&amp;"4",Tbl_KBBB[Datum_KBBB]&amp;Tbl_KBBB[Biljart],0)),"")</f>
        <v/>
      </c>
      <c r="G35" t="str" cm="1">
        <f t="array" ref="G35">_xlfn.IFNA(INDEX(Tbl_KBBB[wedstrijd],MATCH(Tbl_Avond[[#This Row],[Datum]]&amp;"5",Tbl_KBBB[Datum_KBBB]&amp;Tbl_KBBB[Biljart],0)),"")</f>
        <v/>
      </c>
    </row>
    <row r="36" spans="1:7" x14ac:dyDescent="0.25">
      <c r="A36" s="28">
        <v>45873</v>
      </c>
      <c r="B36">
        <f>WEEKDAY(Tbl_Avond[[#This Row],[Datum]],11)</f>
        <v>1</v>
      </c>
      <c r="C36" t="str" cm="1">
        <f t="array" ref="C36">_xlfn.IFNA(INDEX(Tbl_KBBB[wedstrijd],MATCH(Tbl_Avond[[#This Row],[Datum]]&amp;"1",Tbl_KBBB[Datum_KBBB]&amp;Tbl_KBBB[Biljart],0)),"")</f>
        <v/>
      </c>
      <c r="D36" t="str" cm="1">
        <f t="array" ref="D36">_xlfn.IFNA(INDEX(Tbl_KBBB[wedstrijd],MATCH(Tbl_Avond[[#This Row],[Datum]]&amp;"2",Tbl_KBBB[Datum_KBBB]&amp;Tbl_KBBB[Biljart],0)),"")</f>
        <v/>
      </c>
      <c r="E36" t="str" cm="1">
        <f t="array" ref="E36">_xlfn.IFNA(INDEX(Tbl_KBBB[wedstrijd],MATCH(Tbl_Avond[[#This Row],[Datum]]&amp;"3",Tbl_KBBB[Datum_KBBB]&amp;Tbl_KBBB[Biljart],0)),"")</f>
        <v/>
      </c>
      <c r="F36" t="str" cm="1">
        <f t="array" ref="F36">_xlfn.IFNA(INDEX(Tbl_KBBB[wedstrijd],MATCH(Tbl_Avond[[#This Row],[Datum]]&amp;"4",Tbl_KBBB[Datum_KBBB]&amp;Tbl_KBBB[Biljart],0)),"")</f>
        <v/>
      </c>
      <c r="G36" t="str" cm="1">
        <f t="array" ref="G36">_xlfn.IFNA(INDEX(Tbl_KBBB[wedstrijd],MATCH(Tbl_Avond[[#This Row],[Datum]]&amp;"5",Tbl_KBBB[Datum_KBBB]&amp;Tbl_KBBB[Biljart],0)),"")</f>
        <v/>
      </c>
    </row>
    <row r="37" spans="1:7" x14ac:dyDescent="0.25">
      <c r="A37" s="28">
        <v>45874</v>
      </c>
      <c r="B37">
        <f>WEEKDAY(Tbl_Avond[[#This Row],[Datum]],11)</f>
        <v>2</v>
      </c>
      <c r="C37" t="str" cm="1">
        <f t="array" ref="C37">_xlfn.IFNA(INDEX(Tbl_KBBB[wedstrijd],MATCH(Tbl_Avond[[#This Row],[Datum]]&amp;"1",Tbl_KBBB[Datum_KBBB]&amp;Tbl_KBBB[Biljart],0)),"")</f>
        <v/>
      </c>
      <c r="D37" t="str" cm="1">
        <f t="array" ref="D37">_xlfn.IFNA(INDEX(Tbl_KBBB[wedstrijd],MATCH(Tbl_Avond[[#This Row],[Datum]]&amp;"2",Tbl_KBBB[Datum_KBBB]&amp;Tbl_KBBB[Biljart],0)),"")</f>
        <v/>
      </c>
      <c r="E37" t="str" cm="1">
        <f t="array" ref="E37">_xlfn.IFNA(INDEX(Tbl_KBBB[wedstrijd],MATCH(Tbl_Avond[[#This Row],[Datum]]&amp;"3",Tbl_KBBB[Datum_KBBB]&amp;Tbl_KBBB[Biljart],0)),"")</f>
        <v/>
      </c>
      <c r="F37" t="str" cm="1">
        <f t="array" ref="F37">_xlfn.IFNA(INDEX(Tbl_KBBB[wedstrijd],MATCH(Tbl_Avond[[#This Row],[Datum]]&amp;"4",Tbl_KBBB[Datum_KBBB]&amp;Tbl_KBBB[Biljart],0)),"")</f>
        <v/>
      </c>
      <c r="G37" t="str" cm="1">
        <f t="array" ref="G37">_xlfn.IFNA(INDEX(Tbl_KBBB[wedstrijd],MATCH(Tbl_Avond[[#This Row],[Datum]]&amp;"5",Tbl_KBBB[Datum_KBBB]&amp;Tbl_KBBB[Biljart],0)),"")</f>
        <v/>
      </c>
    </row>
    <row r="38" spans="1:7" x14ac:dyDescent="0.25">
      <c r="A38" s="28">
        <v>45875</v>
      </c>
      <c r="B38">
        <f>WEEKDAY(Tbl_Avond[[#This Row],[Datum]],11)</f>
        <v>3</v>
      </c>
      <c r="C38" t="str" cm="1">
        <f t="array" ref="C38">_xlfn.IFNA(INDEX(Tbl_KBBB[wedstrijd],MATCH(Tbl_Avond[[#This Row],[Datum]]&amp;"1",Tbl_KBBB[Datum_KBBB]&amp;Tbl_KBBB[Biljart],0)),"")</f>
        <v/>
      </c>
      <c r="D38" t="str" cm="1">
        <f t="array" ref="D38">_xlfn.IFNA(INDEX(Tbl_KBBB[wedstrijd],MATCH(Tbl_Avond[[#This Row],[Datum]]&amp;"2",Tbl_KBBB[Datum_KBBB]&amp;Tbl_KBBB[Biljart],0)),"")</f>
        <v/>
      </c>
      <c r="E38" t="str" cm="1">
        <f t="array" ref="E38">_xlfn.IFNA(INDEX(Tbl_KBBB[wedstrijd],MATCH(Tbl_Avond[[#This Row],[Datum]]&amp;"3",Tbl_KBBB[Datum_KBBB]&amp;Tbl_KBBB[Biljart],0)),"")</f>
        <v/>
      </c>
      <c r="F38" t="str" cm="1">
        <f t="array" ref="F38">_xlfn.IFNA(INDEX(Tbl_KBBB[wedstrijd],MATCH(Tbl_Avond[[#This Row],[Datum]]&amp;"4",Tbl_KBBB[Datum_KBBB]&amp;Tbl_KBBB[Biljart],0)),"")</f>
        <v/>
      </c>
      <c r="G38" t="str" cm="1">
        <f t="array" ref="G38">_xlfn.IFNA(INDEX(Tbl_KBBB[wedstrijd],MATCH(Tbl_Avond[[#This Row],[Datum]]&amp;"5",Tbl_KBBB[Datum_KBBB]&amp;Tbl_KBBB[Biljart],0)),"")</f>
        <v/>
      </c>
    </row>
    <row r="39" spans="1:7" x14ac:dyDescent="0.25">
      <c r="A39" s="28">
        <v>45876</v>
      </c>
      <c r="B39">
        <f>WEEKDAY(Tbl_Avond[[#This Row],[Datum]],11)</f>
        <v>4</v>
      </c>
      <c r="C39" t="str" cm="1">
        <f t="array" ref="C39">_xlfn.IFNA(INDEX(Tbl_KBBB[wedstrijd],MATCH(Tbl_Avond[[#This Row],[Datum]]&amp;"1",Tbl_KBBB[Datum_KBBB]&amp;Tbl_KBBB[Biljart],0)),"")</f>
        <v/>
      </c>
      <c r="D39" t="str" cm="1">
        <f t="array" ref="D39">_xlfn.IFNA(INDEX(Tbl_KBBB[wedstrijd],MATCH(Tbl_Avond[[#This Row],[Datum]]&amp;"2",Tbl_KBBB[Datum_KBBB]&amp;Tbl_KBBB[Biljart],0)),"")</f>
        <v/>
      </c>
      <c r="E39" t="str" cm="1">
        <f t="array" ref="E39">_xlfn.IFNA(INDEX(Tbl_KBBB[wedstrijd],MATCH(Tbl_Avond[[#This Row],[Datum]]&amp;"3",Tbl_KBBB[Datum_KBBB]&amp;Tbl_KBBB[Biljart],0)),"")</f>
        <v/>
      </c>
      <c r="F39" t="str" cm="1">
        <f t="array" ref="F39">_xlfn.IFNA(INDEX(Tbl_KBBB[wedstrijd],MATCH(Tbl_Avond[[#This Row],[Datum]]&amp;"4",Tbl_KBBB[Datum_KBBB]&amp;Tbl_KBBB[Biljart],0)),"")</f>
        <v/>
      </c>
      <c r="G39" t="str" cm="1">
        <f t="array" ref="G39">_xlfn.IFNA(INDEX(Tbl_KBBB[wedstrijd],MATCH(Tbl_Avond[[#This Row],[Datum]]&amp;"5",Tbl_KBBB[Datum_KBBB]&amp;Tbl_KBBB[Biljart],0)),"")</f>
        <v/>
      </c>
    </row>
    <row r="40" spans="1:7" x14ac:dyDescent="0.25">
      <c r="A40" s="28">
        <v>45877</v>
      </c>
      <c r="B40">
        <f>WEEKDAY(Tbl_Avond[[#This Row],[Datum]],11)</f>
        <v>5</v>
      </c>
      <c r="C40" t="str" cm="1">
        <f t="array" ref="C40">_xlfn.IFNA(INDEX(Tbl_KBBB[wedstrijd],MATCH(Tbl_Avond[[#This Row],[Datum]]&amp;"1",Tbl_KBBB[Datum_KBBB]&amp;Tbl_KBBB[Biljart],0)),"")</f>
        <v/>
      </c>
      <c r="D40" t="str" cm="1">
        <f t="array" ref="D40">_xlfn.IFNA(INDEX(Tbl_KBBB[wedstrijd],MATCH(Tbl_Avond[[#This Row],[Datum]]&amp;"2",Tbl_KBBB[Datum_KBBB]&amp;Tbl_KBBB[Biljart],0)),"")</f>
        <v/>
      </c>
      <c r="E40" t="str" cm="1">
        <f t="array" ref="E40">_xlfn.IFNA(INDEX(Tbl_KBBB[wedstrijd],MATCH(Tbl_Avond[[#This Row],[Datum]]&amp;"3",Tbl_KBBB[Datum_KBBB]&amp;Tbl_KBBB[Biljart],0)),"")</f>
        <v/>
      </c>
      <c r="F40" t="str" cm="1">
        <f t="array" ref="F40">_xlfn.IFNA(INDEX(Tbl_KBBB[wedstrijd],MATCH(Tbl_Avond[[#This Row],[Datum]]&amp;"4",Tbl_KBBB[Datum_KBBB]&amp;Tbl_KBBB[Biljart],0)),"")</f>
        <v/>
      </c>
      <c r="G40" t="str" cm="1">
        <f t="array" ref="G40">_xlfn.IFNA(INDEX(Tbl_KBBB[wedstrijd],MATCH(Tbl_Avond[[#This Row],[Datum]]&amp;"5",Tbl_KBBB[Datum_KBBB]&amp;Tbl_KBBB[Biljart],0)),"")</f>
        <v/>
      </c>
    </row>
    <row r="41" spans="1:7" x14ac:dyDescent="0.25">
      <c r="A41" s="28">
        <v>45878</v>
      </c>
      <c r="B41">
        <f>WEEKDAY(Tbl_Avond[[#This Row],[Datum]],11)</f>
        <v>6</v>
      </c>
      <c r="C41" t="str" cm="1">
        <f t="array" ref="C41">_xlfn.IFNA(INDEX(Tbl_KBBB[wedstrijd],MATCH(Tbl_Avond[[#This Row],[Datum]]&amp;"1",Tbl_KBBB[Datum_KBBB]&amp;Tbl_KBBB[Biljart],0)),"")</f>
        <v/>
      </c>
      <c r="D41" t="str" cm="1">
        <f t="array" ref="D41">_xlfn.IFNA(INDEX(Tbl_KBBB[wedstrijd],MATCH(Tbl_Avond[[#This Row],[Datum]]&amp;"2",Tbl_KBBB[Datum_KBBB]&amp;Tbl_KBBB[Biljart],0)),"")</f>
        <v/>
      </c>
      <c r="E41" t="str" cm="1">
        <f t="array" ref="E41">_xlfn.IFNA(INDEX(Tbl_KBBB[wedstrijd],MATCH(Tbl_Avond[[#This Row],[Datum]]&amp;"3",Tbl_KBBB[Datum_KBBB]&amp;Tbl_KBBB[Biljart],0)),"")</f>
        <v/>
      </c>
      <c r="F41" t="str" cm="1">
        <f t="array" ref="F41">_xlfn.IFNA(INDEX(Tbl_KBBB[wedstrijd],MATCH(Tbl_Avond[[#This Row],[Datum]]&amp;"4",Tbl_KBBB[Datum_KBBB]&amp;Tbl_KBBB[Biljart],0)),"")</f>
        <v/>
      </c>
      <c r="G41" t="str" cm="1">
        <f t="array" ref="G41">_xlfn.IFNA(INDEX(Tbl_KBBB[wedstrijd],MATCH(Tbl_Avond[[#This Row],[Datum]]&amp;"5",Tbl_KBBB[Datum_KBBB]&amp;Tbl_KBBB[Biljart],0)),"")</f>
        <v/>
      </c>
    </row>
    <row r="42" spans="1:7" x14ac:dyDescent="0.25">
      <c r="A42" s="28">
        <v>45879</v>
      </c>
      <c r="B42">
        <f>WEEKDAY(Tbl_Avond[[#This Row],[Datum]],11)</f>
        <v>7</v>
      </c>
      <c r="C42" t="str" cm="1">
        <f t="array" ref="C42">_xlfn.IFNA(INDEX(Tbl_KBBB[wedstrijd],MATCH(Tbl_Avond[[#This Row],[Datum]]&amp;"1",Tbl_KBBB[Datum_KBBB]&amp;Tbl_KBBB[Biljart],0)),"")</f>
        <v/>
      </c>
      <c r="D42" t="str" cm="1">
        <f t="array" ref="D42">_xlfn.IFNA(INDEX(Tbl_KBBB[wedstrijd],MATCH(Tbl_Avond[[#This Row],[Datum]]&amp;"2",Tbl_KBBB[Datum_KBBB]&amp;Tbl_KBBB[Biljart],0)),"")</f>
        <v/>
      </c>
      <c r="E42" t="str" cm="1">
        <f t="array" ref="E42">_xlfn.IFNA(INDEX(Tbl_KBBB[wedstrijd],MATCH(Tbl_Avond[[#This Row],[Datum]]&amp;"3",Tbl_KBBB[Datum_KBBB]&amp;Tbl_KBBB[Biljart],0)),"")</f>
        <v/>
      </c>
      <c r="F42" t="str" cm="1">
        <f t="array" ref="F42">_xlfn.IFNA(INDEX(Tbl_KBBB[wedstrijd],MATCH(Tbl_Avond[[#This Row],[Datum]]&amp;"4",Tbl_KBBB[Datum_KBBB]&amp;Tbl_KBBB[Biljart],0)),"")</f>
        <v/>
      </c>
      <c r="G42" t="str" cm="1">
        <f t="array" ref="G42">_xlfn.IFNA(INDEX(Tbl_KBBB[wedstrijd],MATCH(Tbl_Avond[[#This Row],[Datum]]&amp;"5",Tbl_KBBB[Datum_KBBB]&amp;Tbl_KBBB[Biljart],0)),"")</f>
        <v/>
      </c>
    </row>
    <row r="43" spans="1:7" x14ac:dyDescent="0.25">
      <c r="A43" s="28">
        <v>45880</v>
      </c>
      <c r="B43">
        <f>WEEKDAY(Tbl_Avond[[#This Row],[Datum]],11)</f>
        <v>1</v>
      </c>
      <c r="C43" t="str" cm="1">
        <f t="array" ref="C43">_xlfn.IFNA(INDEX(Tbl_KBBB[wedstrijd],MATCH(Tbl_Avond[[#This Row],[Datum]]&amp;"1",Tbl_KBBB[Datum_KBBB]&amp;Tbl_KBBB[Biljart],0)),"")</f>
        <v/>
      </c>
      <c r="D43" t="str" cm="1">
        <f t="array" ref="D43">_xlfn.IFNA(INDEX(Tbl_KBBB[wedstrijd],MATCH(Tbl_Avond[[#This Row],[Datum]]&amp;"2",Tbl_KBBB[Datum_KBBB]&amp;Tbl_KBBB[Biljart],0)),"")</f>
        <v/>
      </c>
      <c r="E43" t="str" cm="1">
        <f t="array" ref="E43">_xlfn.IFNA(INDEX(Tbl_KBBB[wedstrijd],MATCH(Tbl_Avond[[#This Row],[Datum]]&amp;"3",Tbl_KBBB[Datum_KBBB]&amp;Tbl_KBBB[Biljart],0)),"")</f>
        <v/>
      </c>
      <c r="F43" t="str" cm="1">
        <f t="array" ref="F43">_xlfn.IFNA(INDEX(Tbl_KBBB[wedstrijd],MATCH(Tbl_Avond[[#This Row],[Datum]]&amp;"4",Tbl_KBBB[Datum_KBBB]&amp;Tbl_KBBB[Biljart],0)),"")</f>
        <v/>
      </c>
      <c r="G43" t="str" cm="1">
        <f t="array" ref="G43">_xlfn.IFNA(INDEX(Tbl_KBBB[wedstrijd],MATCH(Tbl_Avond[[#This Row],[Datum]]&amp;"5",Tbl_KBBB[Datum_KBBB]&amp;Tbl_KBBB[Biljart],0)),"")</f>
        <v/>
      </c>
    </row>
    <row r="44" spans="1:7" x14ac:dyDescent="0.25">
      <c r="A44" s="28">
        <v>45881</v>
      </c>
      <c r="B44">
        <f>WEEKDAY(Tbl_Avond[[#This Row],[Datum]],11)</f>
        <v>2</v>
      </c>
      <c r="C44" t="str" cm="1">
        <f t="array" ref="C44">_xlfn.IFNA(INDEX(Tbl_KBBB[wedstrijd],MATCH(Tbl_Avond[[#This Row],[Datum]]&amp;"1",Tbl_KBBB[Datum_KBBB]&amp;Tbl_KBBB[Biljart],0)),"")</f>
        <v/>
      </c>
      <c r="D44" t="str" cm="1">
        <f t="array" ref="D44">_xlfn.IFNA(INDEX(Tbl_KBBB[wedstrijd],MATCH(Tbl_Avond[[#This Row],[Datum]]&amp;"2",Tbl_KBBB[Datum_KBBB]&amp;Tbl_KBBB[Biljart],0)),"")</f>
        <v/>
      </c>
      <c r="E44" t="str" cm="1">
        <f t="array" ref="E44">_xlfn.IFNA(INDEX(Tbl_KBBB[wedstrijd],MATCH(Tbl_Avond[[#This Row],[Datum]]&amp;"3",Tbl_KBBB[Datum_KBBB]&amp;Tbl_KBBB[Biljart],0)),"")</f>
        <v/>
      </c>
      <c r="F44" t="str" cm="1">
        <f t="array" ref="F44">_xlfn.IFNA(INDEX(Tbl_KBBB[wedstrijd],MATCH(Tbl_Avond[[#This Row],[Datum]]&amp;"4",Tbl_KBBB[Datum_KBBB]&amp;Tbl_KBBB[Biljart],0)),"")</f>
        <v/>
      </c>
      <c r="G44" t="str" cm="1">
        <f t="array" ref="G44">_xlfn.IFNA(INDEX(Tbl_KBBB[wedstrijd],MATCH(Tbl_Avond[[#This Row],[Datum]]&amp;"5",Tbl_KBBB[Datum_KBBB]&amp;Tbl_KBBB[Biljart],0)),"")</f>
        <v/>
      </c>
    </row>
    <row r="45" spans="1:7" x14ac:dyDescent="0.25">
      <c r="A45" s="28">
        <v>45882</v>
      </c>
      <c r="B45">
        <f>WEEKDAY(Tbl_Avond[[#This Row],[Datum]],11)</f>
        <v>3</v>
      </c>
      <c r="C45" t="str" cm="1">
        <f t="array" ref="C45">_xlfn.IFNA(INDEX(Tbl_KBBB[wedstrijd],MATCH(Tbl_Avond[[#This Row],[Datum]]&amp;"1",Tbl_KBBB[Datum_KBBB]&amp;Tbl_KBBB[Biljart],0)),"")</f>
        <v/>
      </c>
      <c r="D45" t="str" cm="1">
        <f t="array" ref="D45">_xlfn.IFNA(INDEX(Tbl_KBBB[wedstrijd],MATCH(Tbl_Avond[[#This Row],[Datum]]&amp;"2",Tbl_KBBB[Datum_KBBB]&amp;Tbl_KBBB[Biljart],0)),"")</f>
        <v/>
      </c>
      <c r="E45" t="str" cm="1">
        <f t="array" ref="E45">_xlfn.IFNA(INDEX(Tbl_KBBB[wedstrijd],MATCH(Tbl_Avond[[#This Row],[Datum]]&amp;"3",Tbl_KBBB[Datum_KBBB]&amp;Tbl_KBBB[Biljart],0)),"")</f>
        <v/>
      </c>
      <c r="F45" t="str" cm="1">
        <f t="array" ref="F45">_xlfn.IFNA(INDEX(Tbl_KBBB[wedstrijd],MATCH(Tbl_Avond[[#This Row],[Datum]]&amp;"4",Tbl_KBBB[Datum_KBBB]&amp;Tbl_KBBB[Biljart],0)),"")</f>
        <v/>
      </c>
      <c r="G45" t="str" cm="1">
        <f t="array" ref="G45">_xlfn.IFNA(INDEX(Tbl_KBBB[wedstrijd],MATCH(Tbl_Avond[[#This Row],[Datum]]&amp;"5",Tbl_KBBB[Datum_KBBB]&amp;Tbl_KBBB[Biljart],0)),"")</f>
        <v/>
      </c>
    </row>
    <row r="46" spans="1:7" x14ac:dyDescent="0.25">
      <c r="A46" s="28">
        <v>45883</v>
      </c>
      <c r="B46">
        <f>WEEKDAY(Tbl_Avond[[#This Row],[Datum]],11)</f>
        <v>4</v>
      </c>
      <c r="C46" t="str" cm="1">
        <f t="array" ref="C46">_xlfn.IFNA(INDEX(Tbl_KBBB[wedstrijd],MATCH(Tbl_Avond[[#This Row],[Datum]]&amp;"1",Tbl_KBBB[Datum_KBBB]&amp;Tbl_KBBB[Biljart],0)),"")</f>
        <v/>
      </c>
      <c r="D46" t="str" cm="1">
        <f t="array" ref="D46">_xlfn.IFNA(INDEX(Tbl_KBBB[wedstrijd],MATCH(Tbl_Avond[[#This Row],[Datum]]&amp;"2",Tbl_KBBB[Datum_KBBB]&amp;Tbl_KBBB[Biljart],0)),"")</f>
        <v/>
      </c>
      <c r="E46" t="str" cm="1">
        <f t="array" ref="E46">_xlfn.IFNA(INDEX(Tbl_KBBB[wedstrijd],MATCH(Tbl_Avond[[#This Row],[Datum]]&amp;"3",Tbl_KBBB[Datum_KBBB]&amp;Tbl_KBBB[Biljart],0)),"")</f>
        <v/>
      </c>
      <c r="F46" t="str" cm="1">
        <f t="array" ref="F46">_xlfn.IFNA(INDEX(Tbl_KBBB[wedstrijd],MATCH(Tbl_Avond[[#This Row],[Datum]]&amp;"4",Tbl_KBBB[Datum_KBBB]&amp;Tbl_KBBB[Biljart],0)),"")</f>
        <v/>
      </c>
      <c r="G46" t="str" cm="1">
        <f t="array" ref="G46">_xlfn.IFNA(INDEX(Tbl_KBBB[wedstrijd],MATCH(Tbl_Avond[[#This Row],[Datum]]&amp;"5",Tbl_KBBB[Datum_KBBB]&amp;Tbl_KBBB[Biljart],0)),"")</f>
        <v/>
      </c>
    </row>
    <row r="47" spans="1:7" x14ac:dyDescent="0.25">
      <c r="A47" s="28">
        <v>45884</v>
      </c>
      <c r="B47">
        <f>WEEKDAY(Tbl_Avond[[#This Row],[Datum]],11)</f>
        <v>5</v>
      </c>
      <c r="C47" t="str" cm="1">
        <f t="array" ref="C47">_xlfn.IFNA(INDEX(Tbl_KBBB[wedstrijd],MATCH(Tbl_Avond[[#This Row],[Datum]]&amp;"1",Tbl_KBBB[Datum_KBBB]&amp;Tbl_KBBB[Biljart],0)),"")</f>
        <v/>
      </c>
      <c r="D47" t="str" cm="1">
        <f t="array" ref="D47">_xlfn.IFNA(INDEX(Tbl_KBBB[wedstrijd],MATCH(Tbl_Avond[[#This Row],[Datum]]&amp;"2",Tbl_KBBB[Datum_KBBB]&amp;Tbl_KBBB[Biljart],0)),"")</f>
        <v/>
      </c>
      <c r="E47" t="str" cm="1">
        <f t="array" ref="E47">_xlfn.IFNA(INDEX(Tbl_KBBB[wedstrijd],MATCH(Tbl_Avond[[#This Row],[Datum]]&amp;"3",Tbl_KBBB[Datum_KBBB]&amp;Tbl_KBBB[Biljart],0)),"")</f>
        <v/>
      </c>
      <c r="F47" t="str" cm="1">
        <f t="array" ref="F47">_xlfn.IFNA(INDEX(Tbl_KBBB[wedstrijd],MATCH(Tbl_Avond[[#This Row],[Datum]]&amp;"4",Tbl_KBBB[Datum_KBBB]&amp;Tbl_KBBB[Biljart],0)),"")</f>
        <v/>
      </c>
      <c r="G47" t="str" cm="1">
        <f t="array" ref="G47">_xlfn.IFNA(INDEX(Tbl_KBBB[wedstrijd],MATCH(Tbl_Avond[[#This Row],[Datum]]&amp;"5",Tbl_KBBB[Datum_KBBB]&amp;Tbl_KBBB[Biljart],0)),"")</f>
        <v/>
      </c>
    </row>
    <row r="48" spans="1:7" x14ac:dyDescent="0.25">
      <c r="A48" s="28">
        <v>45885</v>
      </c>
      <c r="B48">
        <f>WEEKDAY(Tbl_Avond[[#This Row],[Datum]],11)</f>
        <v>6</v>
      </c>
      <c r="C48" t="str" cm="1">
        <f t="array" ref="C48">_xlfn.IFNA(INDEX(Tbl_KBBB[wedstrijd],MATCH(Tbl_Avond[[#This Row],[Datum]]&amp;"1",Tbl_KBBB[Datum_KBBB]&amp;Tbl_KBBB[Biljart],0)),"")</f>
        <v/>
      </c>
      <c r="D48" t="str" cm="1">
        <f t="array" ref="D48">_xlfn.IFNA(INDEX(Tbl_KBBB[wedstrijd],MATCH(Tbl_Avond[[#This Row],[Datum]]&amp;"2",Tbl_KBBB[Datum_KBBB]&amp;Tbl_KBBB[Biljart],0)),"")</f>
        <v/>
      </c>
      <c r="E48" t="str" cm="1">
        <f t="array" ref="E48">_xlfn.IFNA(INDEX(Tbl_KBBB[wedstrijd],MATCH(Tbl_Avond[[#This Row],[Datum]]&amp;"3",Tbl_KBBB[Datum_KBBB]&amp;Tbl_KBBB[Biljart],0)),"")</f>
        <v/>
      </c>
      <c r="F48" t="str" cm="1">
        <f t="array" ref="F48">_xlfn.IFNA(INDEX(Tbl_KBBB[wedstrijd],MATCH(Tbl_Avond[[#This Row],[Datum]]&amp;"4",Tbl_KBBB[Datum_KBBB]&amp;Tbl_KBBB[Biljart],0)),"")</f>
        <v/>
      </c>
      <c r="G48" t="str" cm="1">
        <f t="array" ref="G48">_xlfn.IFNA(INDEX(Tbl_KBBB[wedstrijd],MATCH(Tbl_Avond[[#This Row],[Datum]]&amp;"5",Tbl_KBBB[Datum_KBBB]&amp;Tbl_KBBB[Biljart],0)),"")</f>
        <v/>
      </c>
    </row>
    <row r="49" spans="1:7" x14ac:dyDescent="0.25">
      <c r="A49" s="28">
        <v>45886</v>
      </c>
      <c r="B49">
        <f>WEEKDAY(Tbl_Avond[[#This Row],[Datum]],11)</f>
        <v>7</v>
      </c>
      <c r="C49" t="str" cm="1">
        <f t="array" ref="C49">_xlfn.IFNA(INDEX(Tbl_KBBB[wedstrijd],MATCH(Tbl_Avond[[#This Row],[Datum]]&amp;"1",Tbl_KBBB[Datum_KBBB]&amp;Tbl_KBBB[Biljart],0)),"")</f>
        <v/>
      </c>
      <c r="D49" t="str" cm="1">
        <f t="array" ref="D49">_xlfn.IFNA(INDEX(Tbl_KBBB[wedstrijd],MATCH(Tbl_Avond[[#This Row],[Datum]]&amp;"2",Tbl_KBBB[Datum_KBBB]&amp;Tbl_KBBB[Biljart],0)),"")</f>
        <v/>
      </c>
      <c r="E49" t="str" cm="1">
        <f t="array" ref="E49">_xlfn.IFNA(INDEX(Tbl_KBBB[wedstrijd],MATCH(Tbl_Avond[[#This Row],[Datum]]&amp;"3",Tbl_KBBB[Datum_KBBB]&amp;Tbl_KBBB[Biljart],0)),"")</f>
        <v/>
      </c>
      <c r="F49" t="str" cm="1">
        <f t="array" ref="F49">_xlfn.IFNA(INDEX(Tbl_KBBB[wedstrijd],MATCH(Tbl_Avond[[#This Row],[Datum]]&amp;"4",Tbl_KBBB[Datum_KBBB]&amp;Tbl_KBBB[Biljart],0)),"")</f>
        <v/>
      </c>
      <c r="G49" t="str" cm="1">
        <f t="array" ref="G49">_xlfn.IFNA(INDEX(Tbl_KBBB[wedstrijd],MATCH(Tbl_Avond[[#This Row],[Datum]]&amp;"5",Tbl_KBBB[Datum_KBBB]&amp;Tbl_KBBB[Biljart],0)),"")</f>
        <v/>
      </c>
    </row>
    <row r="50" spans="1:7" x14ac:dyDescent="0.25">
      <c r="A50" s="28">
        <v>45887</v>
      </c>
      <c r="B50">
        <f>WEEKDAY(Tbl_Avond[[#This Row],[Datum]],11)</f>
        <v>1</v>
      </c>
      <c r="C50" t="str" cm="1">
        <f t="array" ref="C50">_xlfn.IFNA(INDEX(Tbl_KBBB[wedstrijd],MATCH(Tbl_Avond[[#This Row],[Datum]]&amp;"1",Tbl_KBBB[Datum_KBBB]&amp;Tbl_KBBB[Biljart],0)),"")</f>
        <v/>
      </c>
      <c r="D50" t="str" cm="1">
        <f t="array" ref="D50">_xlfn.IFNA(INDEX(Tbl_KBBB[wedstrijd],MATCH(Tbl_Avond[[#This Row],[Datum]]&amp;"2",Tbl_KBBB[Datum_KBBB]&amp;Tbl_KBBB[Biljart],0)),"")</f>
        <v/>
      </c>
      <c r="E50" t="str" cm="1">
        <f t="array" ref="E50">_xlfn.IFNA(INDEX(Tbl_KBBB[wedstrijd],MATCH(Tbl_Avond[[#This Row],[Datum]]&amp;"3",Tbl_KBBB[Datum_KBBB]&amp;Tbl_KBBB[Biljart],0)),"")</f>
        <v/>
      </c>
      <c r="F50" t="str" cm="1">
        <f t="array" ref="F50">_xlfn.IFNA(INDEX(Tbl_KBBB[wedstrijd],MATCH(Tbl_Avond[[#This Row],[Datum]]&amp;"4",Tbl_KBBB[Datum_KBBB]&amp;Tbl_KBBB[Biljart],0)),"")</f>
        <v/>
      </c>
      <c r="G50" t="str" cm="1">
        <f t="array" ref="G50">_xlfn.IFNA(INDEX(Tbl_KBBB[wedstrijd],MATCH(Tbl_Avond[[#This Row],[Datum]]&amp;"5",Tbl_KBBB[Datum_KBBB]&amp;Tbl_KBBB[Biljart],0)),"")</f>
        <v/>
      </c>
    </row>
    <row r="51" spans="1:7" x14ac:dyDescent="0.25">
      <c r="A51" s="28">
        <v>45888</v>
      </c>
      <c r="B51">
        <f>WEEKDAY(Tbl_Avond[[#This Row],[Datum]],11)</f>
        <v>2</v>
      </c>
      <c r="C51" t="str" cm="1">
        <f t="array" ref="C51">_xlfn.IFNA(INDEX(Tbl_KBBB[wedstrijd],MATCH(Tbl_Avond[[#This Row],[Datum]]&amp;"1",Tbl_KBBB[Datum_KBBB]&amp;Tbl_KBBB[Biljart],0)),"")</f>
        <v/>
      </c>
      <c r="D51" t="str" cm="1">
        <f t="array" ref="D51">_xlfn.IFNA(INDEX(Tbl_KBBB[wedstrijd],MATCH(Tbl_Avond[[#This Row],[Datum]]&amp;"2",Tbl_KBBB[Datum_KBBB]&amp;Tbl_KBBB[Biljart],0)),"")</f>
        <v/>
      </c>
      <c r="E51" t="str" cm="1">
        <f t="array" ref="E51">_xlfn.IFNA(INDEX(Tbl_KBBB[wedstrijd],MATCH(Tbl_Avond[[#This Row],[Datum]]&amp;"3",Tbl_KBBB[Datum_KBBB]&amp;Tbl_KBBB[Biljart],0)),"")</f>
        <v/>
      </c>
      <c r="F51" t="str" cm="1">
        <f t="array" ref="F51">_xlfn.IFNA(INDEX(Tbl_KBBB[wedstrijd],MATCH(Tbl_Avond[[#This Row],[Datum]]&amp;"4",Tbl_KBBB[Datum_KBBB]&amp;Tbl_KBBB[Biljart],0)),"")</f>
        <v/>
      </c>
      <c r="G51" t="str" cm="1">
        <f t="array" ref="G51">_xlfn.IFNA(INDEX(Tbl_KBBB[wedstrijd],MATCH(Tbl_Avond[[#This Row],[Datum]]&amp;"5",Tbl_KBBB[Datum_KBBB]&amp;Tbl_KBBB[Biljart],0)),"")</f>
        <v/>
      </c>
    </row>
    <row r="52" spans="1:7" x14ac:dyDescent="0.25">
      <c r="A52" s="28">
        <v>45889</v>
      </c>
      <c r="B52">
        <f>WEEKDAY(Tbl_Avond[[#This Row],[Datum]],11)</f>
        <v>3</v>
      </c>
      <c r="C52" t="str" cm="1">
        <f t="array" ref="C52">_xlfn.IFNA(INDEX(Tbl_KBBB[wedstrijd],MATCH(Tbl_Avond[[#This Row],[Datum]]&amp;"1",Tbl_KBBB[Datum_KBBB]&amp;Tbl_KBBB[Biljart],0)),"")</f>
        <v/>
      </c>
      <c r="D52" t="str" cm="1">
        <f t="array" ref="D52">_xlfn.IFNA(INDEX(Tbl_KBBB[wedstrijd],MATCH(Tbl_Avond[[#This Row],[Datum]]&amp;"2",Tbl_KBBB[Datum_KBBB]&amp;Tbl_KBBB[Biljart],0)),"")</f>
        <v/>
      </c>
      <c r="E52" t="str" cm="1">
        <f t="array" ref="E52">_xlfn.IFNA(INDEX(Tbl_KBBB[wedstrijd],MATCH(Tbl_Avond[[#This Row],[Datum]]&amp;"3",Tbl_KBBB[Datum_KBBB]&amp;Tbl_KBBB[Biljart],0)),"")</f>
        <v/>
      </c>
      <c r="F52" t="str" cm="1">
        <f t="array" ref="F52">_xlfn.IFNA(INDEX(Tbl_KBBB[wedstrijd],MATCH(Tbl_Avond[[#This Row],[Datum]]&amp;"4",Tbl_KBBB[Datum_KBBB]&amp;Tbl_KBBB[Biljart],0)),"")</f>
        <v/>
      </c>
      <c r="G52" t="str" cm="1">
        <f t="array" ref="G52">_xlfn.IFNA(INDEX(Tbl_KBBB[wedstrijd],MATCH(Tbl_Avond[[#This Row],[Datum]]&amp;"5",Tbl_KBBB[Datum_KBBB]&amp;Tbl_KBBB[Biljart],0)),"")</f>
        <v/>
      </c>
    </row>
    <row r="53" spans="1:7" x14ac:dyDescent="0.25">
      <c r="A53" s="28">
        <v>45890</v>
      </c>
      <c r="B53">
        <f>WEEKDAY(Tbl_Avond[[#This Row],[Datum]],11)</f>
        <v>4</v>
      </c>
      <c r="C53" t="str" cm="1">
        <f t="array" ref="C53">_xlfn.IFNA(INDEX(Tbl_KBBB[wedstrijd],MATCH(Tbl_Avond[[#This Row],[Datum]]&amp;"1",Tbl_KBBB[Datum_KBBB]&amp;Tbl_KBBB[Biljart],0)),"")</f>
        <v/>
      </c>
      <c r="D53" t="str" cm="1">
        <f t="array" ref="D53">_xlfn.IFNA(INDEX(Tbl_KBBB[wedstrijd],MATCH(Tbl_Avond[[#This Row],[Datum]]&amp;"2",Tbl_KBBB[Datum_KBBB]&amp;Tbl_KBBB[Biljart],0)),"")</f>
        <v/>
      </c>
      <c r="E53" t="str" cm="1">
        <f t="array" ref="E53">_xlfn.IFNA(INDEX(Tbl_KBBB[wedstrijd],MATCH(Tbl_Avond[[#This Row],[Datum]]&amp;"3",Tbl_KBBB[Datum_KBBB]&amp;Tbl_KBBB[Biljart],0)),"")</f>
        <v/>
      </c>
      <c r="F53" t="str" cm="1">
        <f t="array" ref="F53">_xlfn.IFNA(INDEX(Tbl_KBBB[wedstrijd],MATCH(Tbl_Avond[[#This Row],[Datum]]&amp;"4",Tbl_KBBB[Datum_KBBB]&amp;Tbl_KBBB[Biljart],0)),"")</f>
        <v/>
      </c>
      <c r="G53" t="str" cm="1">
        <f t="array" ref="G53">_xlfn.IFNA(INDEX(Tbl_KBBB[wedstrijd],MATCH(Tbl_Avond[[#This Row],[Datum]]&amp;"5",Tbl_KBBB[Datum_KBBB]&amp;Tbl_KBBB[Biljart],0)),"")</f>
        <v/>
      </c>
    </row>
    <row r="54" spans="1:7" x14ac:dyDescent="0.25">
      <c r="A54" s="28">
        <v>45891</v>
      </c>
      <c r="B54">
        <f>WEEKDAY(Tbl_Avond[[#This Row],[Datum]],11)</f>
        <v>5</v>
      </c>
      <c r="C54" t="str" cm="1">
        <f t="array" ref="C54">_xlfn.IFNA(INDEX(Tbl_KBBB[wedstrijd],MATCH(Tbl_Avond[[#This Row],[Datum]]&amp;"1",Tbl_KBBB[Datum_KBBB]&amp;Tbl_KBBB[Biljart],0)),"")</f>
        <v/>
      </c>
      <c r="D54" t="str" cm="1">
        <f t="array" ref="D54">_xlfn.IFNA(INDEX(Tbl_KBBB[wedstrijd],MATCH(Tbl_Avond[[#This Row],[Datum]]&amp;"2",Tbl_KBBB[Datum_KBBB]&amp;Tbl_KBBB[Biljart],0)),"")</f>
        <v/>
      </c>
      <c r="E54" t="str" cm="1">
        <f t="array" ref="E54">_xlfn.IFNA(INDEX(Tbl_KBBB[wedstrijd],MATCH(Tbl_Avond[[#This Row],[Datum]]&amp;"3",Tbl_KBBB[Datum_KBBB]&amp;Tbl_KBBB[Biljart],0)),"")</f>
        <v/>
      </c>
      <c r="F54" t="str" cm="1">
        <f t="array" ref="F54">_xlfn.IFNA(INDEX(Tbl_KBBB[wedstrijd],MATCH(Tbl_Avond[[#This Row],[Datum]]&amp;"4",Tbl_KBBB[Datum_KBBB]&amp;Tbl_KBBB[Biljart],0)),"")</f>
        <v/>
      </c>
      <c r="G54" t="str" cm="1">
        <f t="array" ref="G54">_xlfn.IFNA(INDEX(Tbl_KBBB[wedstrijd],MATCH(Tbl_Avond[[#This Row],[Datum]]&amp;"5",Tbl_KBBB[Datum_KBBB]&amp;Tbl_KBBB[Biljart],0)),"")</f>
        <v/>
      </c>
    </row>
    <row r="55" spans="1:7" x14ac:dyDescent="0.25">
      <c r="A55" s="28">
        <v>45892</v>
      </c>
      <c r="B55">
        <f>WEEKDAY(Tbl_Avond[[#This Row],[Datum]],11)</f>
        <v>6</v>
      </c>
      <c r="C55" t="str" cm="1">
        <f t="array" ref="C55">_xlfn.IFNA(INDEX(Tbl_KBBB[wedstrijd],MATCH(Tbl_Avond[[#This Row],[Datum]]&amp;"1",Tbl_KBBB[Datum_KBBB]&amp;Tbl_KBBB[Biljart],0)),"")</f>
        <v/>
      </c>
      <c r="D55" t="str" cm="1">
        <f t="array" ref="D55">_xlfn.IFNA(INDEX(Tbl_KBBB[wedstrijd],MATCH(Tbl_Avond[[#This Row],[Datum]]&amp;"2",Tbl_KBBB[Datum_KBBB]&amp;Tbl_KBBB[Biljart],0)),"")</f>
        <v/>
      </c>
      <c r="E55" t="str" cm="1">
        <f t="array" ref="E55">_xlfn.IFNA(INDEX(Tbl_KBBB[wedstrijd],MATCH(Tbl_Avond[[#This Row],[Datum]]&amp;"3",Tbl_KBBB[Datum_KBBB]&amp;Tbl_KBBB[Biljart],0)),"")</f>
        <v/>
      </c>
      <c r="F55" t="str" cm="1">
        <f t="array" ref="F55">_xlfn.IFNA(INDEX(Tbl_KBBB[wedstrijd],MATCH(Tbl_Avond[[#This Row],[Datum]]&amp;"4",Tbl_KBBB[Datum_KBBB]&amp;Tbl_KBBB[Biljart],0)),"")</f>
        <v/>
      </c>
      <c r="G55" t="str" cm="1">
        <f t="array" ref="G55">_xlfn.IFNA(INDEX(Tbl_KBBB[wedstrijd],MATCH(Tbl_Avond[[#This Row],[Datum]]&amp;"5",Tbl_KBBB[Datum_KBBB]&amp;Tbl_KBBB[Biljart],0)),"")</f>
        <v/>
      </c>
    </row>
    <row r="56" spans="1:7" x14ac:dyDescent="0.25">
      <c r="A56" s="28">
        <v>45893</v>
      </c>
      <c r="B56">
        <f>WEEKDAY(Tbl_Avond[[#This Row],[Datum]],11)</f>
        <v>7</v>
      </c>
      <c r="C56" t="str" cm="1">
        <f t="array" ref="C56">_xlfn.IFNA(INDEX(Tbl_KBBB[wedstrijd],MATCH(Tbl_Avond[[#This Row],[Datum]]&amp;"1",Tbl_KBBB[Datum_KBBB]&amp;Tbl_KBBB[Biljart],0)),"")</f>
        <v/>
      </c>
      <c r="D56" t="str" cm="1">
        <f t="array" ref="D56">_xlfn.IFNA(INDEX(Tbl_KBBB[wedstrijd],MATCH(Tbl_Avond[[#This Row],[Datum]]&amp;"2",Tbl_KBBB[Datum_KBBB]&amp;Tbl_KBBB[Biljart],0)),"")</f>
        <v/>
      </c>
      <c r="E56" t="str" cm="1">
        <f t="array" ref="E56">_xlfn.IFNA(INDEX(Tbl_KBBB[wedstrijd],MATCH(Tbl_Avond[[#This Row],[Datum]]&amp;"3",Tbl_KBBB[Datum_KBBB]&amp;Tbl_KBBB[Biljart],0)),"")</f>
        <v/>
      </c>
      <c r="F56" t="str" cm="1">
        <f t="array" ref="F56">_xlfn.IFNA(INDEX(Tbl_KBBB[wedstrijd],MATCH(Tbl_Avond[[#This Row],[Datum]]&amp;"4",Tbl_KBBB[Datum_KBBB]&amp;Tbl_KBBB[Biljart],0)),"")</f>
        <v/>
      </c>
      <c r="G56" t="str" cm="1">
        <f t="array" ref="G56">_xlfn.IFNA(INDEX(Tbl_KBBB[wedstrijd],MATCH(Tbl_Avond[[#This Row],[Datum]]&amp;"5",Tbl_KBBB[Datum_KBBB]&amp;Tbl_KBBB[Biljart],0)),"")</f>
        <v/>
      </c>
    </row>
    <row r="57" spans="1:7" x14ac:dyDescent="0.25">
      <c r="A57" s="28">
        <v>45894</v>
      </c>
      <c r="B57">
        <f>WEEKDAY(Tbl_Avond[[#This Row],[Datum]],11)</f>
        <v>1</v>
      </c>
      <c r="C57" t="str" cm="1">
        <f t="array" ref="C57">_xlfn.IFNA(INDEX(Tbl_KBBB[wedstrijd],MATCH(Tbl_Avond[[#This Row],[Datum]]&amp;"1",Tbl_KBBB[Datum_KBBB]&amp;Tbl_KBBB[Biljart],0)),"")</f>
        <v/>
      </c>
      <c r="D57" t="str" cm="1">
        <f t="array" ref="D57">_xlfn.IFNA(INDEX(Tbl_KBBB[wedstrijd],MATCH(Tbl_Avond[[#This Row],[Datum]]&amp;"2",Tbl_KBBB[Datum_KBBB]&amp;Tbl_KBBB[Biljart],0)),"")</f>
        <v/>
      </c>
      <c r="E57" t="str" cm="1">
        <f t="array" ref="E57">_xlfn.IFNA(INDEX(Tbl_KBBB[wedstrijd],MATCH(Tbl_Avond[[#This Row],[Datum]]&amp;"3",Tbl_KBBB[Datum_KBBB]&amp;Tbl_KBBB[Biljart],0)),"")</f>
        <v/>
      </c>
      <c r="F57" t="str" cm="1">
        <f t="array" ref="F57">_xlfn.IFNA(INDEX(Tbl_KBBB[wedstrijd],MATCH(Tbl_Avond[[#This Row],[Datum]]&amp;"4",Tbl_KBBB[Datum_KBBB]&amp;Tbl_KBBB[Biljart],0)),"")</f>
        <v/>
      </c>
      <c r="G57" t="str" cm="1">
        <f t="array" ref="G57">_xlfn.IFNA(INDEX(Tbl_KBBB[wedstrijd],MATCH(Tbl_Avond[[#This Row],[Datum]]&amp;"5",Tbl_KBBB[Datum_KBBB]&amp;Tbl_KBBB[Biljart],0)),"")</f>
        <v/>
      </c>
    </row>
    <row r="58" spans="1:7" x14ac:dyDescent="0.25">
      <c r="A58" s="28">
        <v>45895</v>
      </c>
      <c r="B58">
        <f>WEEKDAY(Tbl_Avond[[#This Row],[Datum]],11)</f>
        <v>2</v>
      </c>
      <c r="C58" t="str" cm="1">
        <f t="array" ref="C58">_xlfn.IFNA(INDEX(Tbl_KBBB[wedstrijd],MATCH(Tbl_Avond[[#This Row],[Datum]]&amp;"1",Tbl_KBBB[Datum_KBBB]&amp;Tbl_KBBB[Biljart],0)),"")</f>
        <v/>
      </c>
      <c r="D58" t="str" cm="1">
        <f t="array" ref="D58">_xlfn.IFNA(INDEX(Tbl_KBBB[wedstrijd],MATCH(Tbl_Avond[[#This Row],[Datum]]&amp;"2",Tbl_KBBB[Datum_KBBB]&amp;Tbl_KBBB[Biljart],0)),"")</f>
        <v/>
      </c>
      <c r="E58" t="str" cm="1">
        <f t="array" ref="E58">_xlfn.IFNA(INDEX(Tbl_KBBB[wedstrijd],MATCH(Tbl_Avond[[#This Row],[Datum]]&amp;"3",Tbl_KBBB[Datum_KBBB]&amp;Tbl_KBBB[Biljart],0)),"")</f>
        <v/>
      </c>
      <c r="F58" t="str" cm="1">
        <f t="array" ref="F58">_xlfn.IFNA(INDEX(Tbl_KBBB[wedstrijd],MATCH(Tbl_Avond[[#This Row],[Datum]]&amp;"4",Tbl_KBBB[Datum_KBBB]&amp;Tbl_KBBB[Biljart],0)),"")</f>
        <v/>
      </c>
      <c r="G58" t="str" cm="1">
        <f t="array" ref="G58">_xlfn.IFNA(INDEX(Tbl_KBBB[wedstrijd],MATCH(Tbl_Avond[[#This Row],[Datum]]&amp;"5",Tbl_KBBB[Datum_KBBB]&amp;Tbl_KBBB[Biljart],0)),"")</f>
        <v/>
      </c>
    </row>
    <row r="59" spans="1:7" x14ac:dyDescent="0.25">
      <c r="A59" s="28">
        <v>45896</v>
      </c>
      <c r="B59">
        <f>WEEKDAY(Tbl_Avond[[#This Row],[Datum]],11)</f>
        <v>3</v>
      </c>
      <c r="C59" t="str" cm="1">
        <f t="array" ref="C59">_xlfn.IFNA(INDEX(Tbl_KBBB[wedstrijd],MATCH(Tbl_Avond[[#This Row],[Datum]]&amp;"1",Tbl_KBBB[Datum_KBBB]&amp;Tbl_KBBB[Biljart],0)),"")</f>
        <v/>
      </c>
      <c r="D59" t="str" cm="1">
        <f t="array" ref="D59">_xlfn.IFNA(INDEX(Tbl_KBBB[wedstrijd],MATCH(Tbl_Avond[[#This Row],[Datum]]&amp;"2",Tbl_KBBB[Datum_KBBB]&amp;Tbl_KBBB[Biljart],0)),"")</f>
        <v/>
      </c>
      <c r="E59" t="str" cm="1">
        <f t="array" ref="E59">_xlfn.IFNA(INDEX(Tbl_KBBB[wedstrijd],MATCH(Tbl_Avond[[#This Row],[Datum]]&amp;"3",Tbl_KBBB[Datum_KBBB]&amp;Tbl_KBBB[Biljart],0)),"")</f>
        <v/>
      </c>
      <c r="F59" t="str" cm="1">
        <f t="array" ref="F59">_xlfn.IFNA(INDEX(Tbl_KBBB[wedstrijd],MATCH(Tbl_Avond[[#This Row],[Datum]]&amp;"4",Tbl_KBBB[Datum_KBBB]&amp;Tbl_KBBB[Biljart],0)),"")</f>
        <v/>
      </c>
      <c r="G59" t="str" cm="1">
        <f t="array" ref="G59">_xlfn.IFNA(INDEX(Tbl_KBBB[wedstrijd],MATCH(Tbl_Avond[[#This Row],[Datum]]&amp;"5",Tbl_KBBB[Datum_KBBB]&amp;Tbl_KBBB[Biljart],0)),"")</f>
        <v/>
      </c>
    </row>
    <row r="60" spans="1:7" x14ac:dyDescent="0.25">
      <c r="A60" s="28">
        <v>45897</v>
      </c>
      <c r="B60">
        <f>WEEKDAY(Tbl_Avond[[#This Row],[Datum]],11)</f>
        <v>4</v>
      </c>
      <c r="C60" t="str" cm="1">
        <f t="array" ref="C60">_xlfn.IFNA(INDEX(Tbl_KBBB[wedstrijd],MATCH(Tbl_Avond[[#This Row],[Datum]]&amp;"1",Tbl_KBBB[Datum_KBBB]&amp;Tbl_KBBB[Biljart],0)),"")</f>
        <v/>
      </c>
      <c r="D60" t="str" cm="1">
        <f t="array" ref="D60">_xlfn.IFNA(INDEX(Tbl_KBBB[wedstrijd],MATCH(Tbl_Avond[[#This Row],[Datum]]&amp;"2",Tbl_KBBB[Datum_KBBB]&amp;Tbl_KBBB[Biljart],0)),"")</f>
        <v/>
      </c>
      <c r="E60" t="str" cm="1">
        <f t="array" ref="E60">_xlfn.IFNA(INDEX(Tbl_KBBB[wedstrijd],MATCH(Tbl_Avond[[#This Row],[Datum]]&amp;"3",Tbl_KBBB[Datum_KBBB]&amp;Tbl_KBBB[Biljart],0)),"")</f>
        <v/>
      </c>
      <c r="F60" t="str" cm="1">
        <f t="array" ref="F60">_xlfn.IFNA(INDEX(Tbl_KBBB[wedstrijd],MATCH(Tbl_Avond[[#This Row],[Datum]]&amp;"4",Tbl_KBBB[Datum_KBBB]&amp;Tbl_KBBB[Biljart],0)),"")</f>
        <v/>
      </c>
      <c r="G60" t="str" cm="1">
        <f t="array" ref="G60">_xlfn.IFNA(INDEX(Tbl_KBBB[wedstrijd],MATCH(Tbl_Avond[[#This Row],[Datum]]&amp;"5",Tbl_KBBB[Datum_KBBB]&amp;Tbl_KBBB[Biljart],0)),"")</f>
        <v/>
      </c>
    </row>
    <row r="61" spans="1:7" x14ac:dyDescent="0.25">
      <c r="A61" s="28">
        <v>45898</v>
      </c>
      <c r="B61">
        <f>WEEKDAY(Tbl_Avond[[#This Row],[Datum]],11)</f>
        <v>5</v>
      </c>
      <c r="C61" t="str" cm="1">
        <f t="array" ref="C61">_xlfn.IFNA(INDEX(Tbl_KBBB[wedstrijd],MATCH(Tbl_Avond[[#This Row],[Datum]]&amp;"1",Tbl_KBBB[Datum_KBBB]&amp;Tbl_KBBB[Biljart],0)),"")</f>
        <v/>
      </c>
      <c r="D61" t="str" cm="1">
        <f t="array" ref="D61">_xlfn.IFNA(INDEX(Tbl_KBBB[wedstrijd],MATCH(Tbl_Avond[[#This Row],[Datum]]&amp;"2",Tbl_KBBB[Datum_KBBB]&amp;Tbl_KBBB[Biljart],0)),"")</f>
        <v/>
      </c>
      <c r="E61" t="str" cm="1">
        <f t="array" ref="E61">_xlfn.IFNA(INDEX(Tbl_KBBB[wedstrijd],MATCH(Tbl_Avond[[#This Row],[Datum]]&amp;"3",Tbl_KBBB[Datum_KBBB]&amp;Tbl_KBBB[Biljart],0)),"")</f>
        <v/>
      </c>
      <c r="F61" t="str" cm="1">
        <f t="array" ref="F61">_xlfn.IFNA(INDEX(Tbl_KBBB[wedstrijd],MATCH(Tbl_Avond[[#This Row],[Datum]]&amp;"4",Tbl_KBBB[Datum_KBBB]&amp;Tbl_KBBB[Biljart],0)),"")</f>
        <v/>
      </c>
      <c r="G61" t="str" cm="1">
        <f t="array" ref="G61">_xlfn.IFNA(INDEX(Tbl_KBBB[wedstrijd],MATCH(Tbl_Avond[[#This Row],[Datum]]&amp;"5",Tbl_KBBB[Datum_KBBB]&amp;Tbl_KBBB[Biljart],0)),"")</f>
        <v/>
      </c>
    </row>
    <row r="62" spans="1:7" x14ac:dyDescent="0.25">
      <c r="A62" s="28">
        <v>45899</v>
      </c>
      <c r="B62">
        <f>WEEKDAY(Tbl_Avond[[#This Row],[Datum]],11)</f>
        <v>6</v>
      </c>
      <c r="C62" t="str" cm="1">
        <f t="array" ref="C62">_xlfn.IFNA(INDEX(Tbl_KBBB[wedstrijd],MATCH(Tbl_Avond[[#This Row],[Datum]]&amp;"1",Tbl_KBBB[Datum_KBBB]&amp;Tbl_KBBB[Biljart],0)),"")</f>
        <v/>
      </c>
      <c r="D62" t="str" cm="1">
        <f t="array" ref="D62">_xlfn.IFNA(INDEX(Tbl_KBBB[wedstrijd],MATCH(Tbl_Avond[[#This Row],[Datum]]&amp;"2",Tbl_KBBB[Datum_KBBB]&amp;Tbl_KBBB[Biljart],0)),"")</f>
        <v/>
      </c>
      <c r="E62" t="str" cm="1">
        <f t="array" ref="E62">_xlfn.IFNA(INDEX(Tbl_KBBB[wedstrijd],MATCH(Tbl_Avond[[#This Row],[Datum]]&amp;"3",Tbl_KBBB[Datum_KBBB]&amp;Tbl_KBBB[Biljart],0)),"")</f>
        <v/>
      </c>
      <c r="F62" t="str" cm="1">
        <f t="array" ref="F62">_xlfn.IFNA(INDEX(Tbl_KBBB[wedstrijd],MATCH(Tbl_Avond[[#This Row],[Datum]]&amp;"4",Tbl_KBBB[Datum_KBBB]&amp;Tbl_KBBB[Biljart],0)),"")</f>
        <v/>
      </c>
      <c r="G62" t="str" cm="1">
        <f t="array" ref="G62">_xlfn.IFNA(INDEX(Tbl_KBBB[wedstrijd],MATCH(Tbl_Avond[[#This Row],[Datum]]&amp;"5",Tbl_KBBB[Datum_KBBB]&amp;Tbl_KBBB[Biljart],0)),"")</f>
        <v/>
      </c>
    </row>
    <row r="63" spans="1:7" x14ac:dyDescent="0.25">
      <c r="A63" s="28">
        <v>45900</v>
      </c>
      <c r="B63">
        <f>WEEKDAY(Tbl_Avond[[#This Row],[Datum]],11)</f>
        <v>7</v>
      </c>
      <c r="C63" t="str" cm="1">
        <f t="array" ref="C63">_xlfn.IFNA(INDEX(Tbl_KBBB[wedstrijd],MATCH(Tbl_Avond[[#This Row],[Datum]]&amp;"1",Tbl_KBBB[Datum_KBBB]&amp;Tbl_KBBB[Biljart],0)),"")</f>
        <v/>
      </c>
      <c r="D63" t="str" cm="1">
        <f t="array" ref="D63">_xlfn.IFNA(INDEX(Tbl_KBBB[wedstrijd],MATCH(Tbl_Avond[[#This Row],[Datum]]&amp;"2",Tbl_KBBB[Datum_KBBB]&amp;Tbl_KBBB[Biljart],0)),"")</f>
        <v/>
      </c>
      <c r="E63" t="str" cm="1">
        <f t="array" ref="E63">_xlfn.IFNA(INDEX(Tbl_KBBB[wedstrijd],MATCH(Tbl_Avond[[#This Row],[Datum]]&amp;"3",Tbl_KBBB[Datum_KBBB]&amp;Tbl_KBBB[Biljart],0)),"")</f>
        <v/>
      </c>
      <c r="F63" t="str" cm="1">
        <f t="array" ref="F63">_xlfn.IFNA(INDEX(Tbl_KBBB[wedstrijd],MATCH(Tbl_Avond[[#This Row],[Datum]]&amp;"4",Tbl_KBBB[Datum_KBBB]&amp;Tbl_KBBB[Biljart],0)),"")</f>
        <v/>
      </c>
      <c r="G63" t="str" cm="1">
        <f t="array" ref="G63">_xlfn.IFNA(INDEX(Tbl_KBBB[wedstrijd],MATCH(Tbl_Avond[[#This Row],[Datum]]&amp;"5",Tbl_KBBB[Datum_KBBB]&amp;Tbl_KBBB[Biljart],0)),"")</f>
        <v/>
      </c>
    </row>
    <row r="64" spans="1:7" x14ac:dyDescent="0.25">
      <c r="A64" s="28">
        <v>45901</v>
      </c>
      <c r="B64">
        <f>WEEKDAY(Tbl_Avond[[#This Row],[Datum]],11)</f>
        <v>1</v>
      </c>
      <c r="C64" t="str" cm="1">
        <f t="array" ref="C64">_xlfn.IFNA(INDEX(Tbl_KBBB[wedstrijd],MATCH(Tbl_Avond[[#This Row],[Datum]]&amp;"1",Tbl_KBBB[Datum_KBBB]&amp;Tbl_KBBB[Biljart],0)),"")</f>
        <v/>
      </c>
      <c r="D64" t="str" cm="1">
        <f t="array" ref="D64">_xlfn.IFNA(INDEX(Tbl_KBBB[wedstrijd],MATCH(Tbl_Avond[[#This Row],[Datum]]&amp;"2",Tbl_KBBB[Datum_KBBB]&amp;Tbl_KBBB[Biljart],0)),"")</f>
        <v/>
      </c>
      <c r="E64" t="str" cm="1">
        <f t="array" ref="E64">_xlfn.IFNA(INDEX(Tbl_KBBB[wedstrijd],MATCH(Tbl_Avond[[#This Row],[Datum]]&amp;"3",Tbl_KBBB[Datum_KBBB]&amp;Tbl_KBBB[Biljart],0)),"")</f>
        <v/>
      </c>
      <c r="F64" t="str" cm="1">
        <f t="array" ref="F64">_xlfn.IFNA(INDEX(Tbl_KBBB[wedstrijd],MATCH(Tbl_Avond[[#This Row],[Datum]]&amp;"4",Tbl_KBBB[Datum_KBBB]&amp;Tbl_KBBB[Biljart],0)),"")</f>
        <v/>
      </c>
      <c r="G64" t="str" cm="1">
        <f t="array" ref="G64">_xlfn.IFNA(INDEX(Tbl_KBBB[wedstrijd],MATCH(Tbl_Avond[[#This Row],[Datum]]&amp;"5",Tbl_KBBB[Datum_KBBB]&amp;Tbl_KBBB[Biljart],0)),"")</f>
        <v/>
      </c>
    </row>
    <row r="65" spans="1:7" x14ac:dyDescent="0.25">
      <c r="A65" s="28">
        <v>45902</v>
      </c>
      <c r="B65">
        <f>WEEKDAY(Tbl_Avond[[#This Row],[Datum]],11)</f>
        <v>2</v>
      </c>
      <c r="C65" t="str" cm="1">
        <f t="array" ref="C65">_xlfn.IFNA(INDEX(Tbl_KBBB[wedstrijd],MATCH(Tbl_Avond[[#This Row],[Datum]]&amp;"1",Tbl_KBBB[Datum_KBBB]&amp;Tbl_KBBB[Biljart],0)),"")</f>
        <v/>
      </c>
      <c r="D65" t="str" cm="1">
        <f t="array" ref="D65">_xlfn.IFNA(INDEX(Tbl_KBBB[wedstrijd],MATCH(Tbl_Avond[[#This Row],[Datum]]&amp;"2",Tbl_KBBB[Datum_KBBB]&amp;Tbl_KBBB[Biljart],0)),"")</f>
        <v/>
      </c>
      <c r="E65" t="str" cm="1">
        <f t="array" ref="E65">_xlfn.IFNA(INDEX(Tbl_KBBB[wedstrijd],MATCH(Tbl_Avond[[#This Row],[Datum]]&amp;"3",Tbl_KBBB[Datum_KBBB]&amp;Tbl_KBBB[Biljart],0)),"")</f>
        <v/>
      </c>
      <c r="F65" t="str" cm="1">
        <f t="array" ref="F65">_xlfn.IFNA(INDEX(Tbl_KBBB[wedstrijd],MATCH(Tbl_Avond[[#This Row],[Datum]]&amp;"4",Tbl_KBBB[Datum_KBBB]&amp;Tbl_KBBB[Biljart],0)),"")</f>
        <v/>
      </c>
      <c r="G65" t="str" cm="1">
        <f t="array" ref="G65">_xlfn.IFNA(INDEX(Tbl_KBBB[wedstrijd],MATCH(Tbl_Avond[[#This Row],[Datum]]&amp;"5",Tbl_KBBB[Datum_KBBB]&amp;Tbl_KBBB[Biljart],0)),"")</f>
        <v/>
      </c>
    </row>
    <row r="66" spans="1:7" x14ac:dyDescent="0.25">
      <c r="A66" s="28">
        <v>45903</v>
      </c>
      <c r="B66">
        <f>WEEKDAY(Tbl_Avond[[#This Row],[Datum]],11)</f>
        <v>3</v>
      </c>
      <c r="C66" t="str" cm="1">
        <f t="array" ref="C66">_xlfn.IFNA(INDEX(Tbl_KBBB[wedstrijd],MATCH(Tbl_Avond[[#This Row],[Datum]]&amp;"1",Tbl_KBBB[Datum_KBBB]&amp;Tbl_KBBB[Biljart],0)),"")</f>
        <v/>
      </c>
      <c r="D66" t="str" cm="1">
        <f t="array" ref="D66">_xlfn.IFNA(INDEX(Tbl_KBBB[wedstrijd],MATCH(Tbl_Avond[[#This Row],[Datum]]&amp;"2",Tbl_KBBB[Datum_KBBB]&amp;Tbl_KBBB[Biljart],0)),"")</f>
        <v/>
      </c>
      <c r="E66" t="str" cm="1">
        <f t="array" ref="E66">_xlfn.IFNA(INDEX(Tbl_KBBB[wedstrijd],MATCH(Tbl_Avond[[#This Row],[Datum]]&amp;"3",Tbl_KBBB[Datum_KBBB]&amp;Tbl_KBBB[Biljart],0)),"")</f>
        <v/>
      </c>
      <c r="F66" t="str" cm="1">
        <f t="array" ref="F66">_xlfn.IFNA(INDEX(Tbl_KBBB[wedstrijd],MATCH(Tbl_Avond[[#This Row],[Datum]]&amp;"4",Tbl_KBBB[Datum_KBBB]&amp;Tbl_KBBB[Biljart],0)),"")</f>
        <v/>
      </c>
      <c r="G66" t="str" cm="1">
        <f t="array" ref="G66">_xlfn.IFNA(INDEX(Tbl_KBBB[wedstrijd],MATCH(Tbl_Avond[[#This Row],[Datum]]&amp;"5",Tbl_KBBB[Datum_KBBB]&amp;Tbl_KBBB[Biljart],0)),"")</f>
        <v/>
      </c>
    </row>
    <row r="67" spans="1:7" x14ac:dyDescent="0.25">
      <c r="A67" s="28">
        <v>45904</v>
      </c>
      <c r="B67">
        <f>WEEKDAY(Tbl_Avond[[#This Row],[Datum]],11)</f>
        <v>4</v>
      </c>
      <c r="C67" t="str" cm="1">
        <f t="array" ref="C67">_xlfn.IFNA(INDEX(Tbl_KBBB[wedstrijd],MATCH(Tbl_Avond[[#This Row],[Datum]]&amp;"1",Tbl_KBBB[Datum_KBBB]&amp;Tbl_KBBB[Biljart],0)),"")</f>
        <v/>
      </c>
      <c r="D67" t="str" cm="1">
        <f t="array" ref="D67">_xlfn.IFNA(INDEX(Tbl_KBBB[wedstrijd],MATCH(Tbl_Avond[[#This Row],[Datum]]&amp;"2",Tbl_KBBB[Datum_KBBB]&amp;Tbl_KBBB[Biljart],0)),"")</f>
        <v/>
      </c>
      <c r="E67" t="str" cm="1">
        <f t="array" ref="E67">_xlfn.IFNA(INDEX(Tbl_KBBB[wedstrijd],MATCH(Tbl_Avond[[#This Row],[Datum]]&amp;"3",Tbl_KBBB[Datum_KBBB]&amp;Tbl_KBBB[Biljart],0)),"")</f>
        <v/>
      </c>
      <c r="F67" t="str" cm="1">
        <f t="array" ref="F67">_xlfn.IFNA(INDEX(Tbl_KBBB[wedstrijd],MATCH(Tbl_Avond[[#This Row],[Datum]]&amp;"4",Tbl_KBBB[Datum_KBBB]&amp;Tbl_KBBB[Biljart],0)),"")</f>
        <v/>
      </c>
      <c r="G67" t="str" cm="1">
        <f t="array" ref="G67">_xlfn.IFNA(INDEX(Tbl_KBBB[wedstrijd],MATCH(Tbl_Avond[[#This Row],[Datum]]&amp;"5",Tbl_KBBB[Datum_KBBB]&amp;Tbl_KBBB[Biljart],0)),"")</f>
        <v/>
      </c>
    </row>
    <row r="68" spans="1:7" x14ac:dyDescent="0.25">
      <c r="A68" s="28">
        <v>45905</v>
      </c>
      <c r="B68">
        <f>WEEKDAY(Tbl_Avond[[#This Row],[Datum]],11)</f>
        <v>5</v>
      </c>
      <c r="C68" t="str" cm="1">
        <f t="array" ref="C68">_xlfn.IFNA(INDEX(Tbl_KBBB[wedstrijd],MATCH(Tbl_Avond[[#This Row],[Datum]]&amp;"1",Tbl_KBBB[Datum_KBBB]&amp;Tbl_KBBB[Biljart],0)),"")</f>
        <v/>
      </c>
      <c r="D68" t="str" cm="1">
        <f t="array" ref="D68">_xlfn.IFNA(INDEX(Tbl_KBBB[wedstrijd],MATCH(Tbl_Avond[[#This Row],[Datum]]&amp;"2",Tbl_KBBB[Datum_KBBB]&amp;Tbl_KBBB[Biljart],0)),"")</f>
        <v/>
      </c>
      <c r="E68" t="str" cm="1">
        <f t="array" ref="E68">_xlfn.IFNA(INDEX(Tbl_KBBB[wedstrijd],MATCH(Tbl_Avond[[#This Row],[Datum]]&amp;"3",Tbl_KBBB[Datum_KBBB]&amp;Tbl_KBBB[Biljart],0)),"")</f>
        <v/>
      </c>
      <c r="F68" t="str" cm="1">
        <f t="array" ref="F68">_xlfn.IFNA(INDEX(Tbl_KBBB[wedstrijd],MATCH(Tbl_Avond[[#This Row],[Datum]]&amp;"4",Tbl_KBBB[Datum_KBBB]&amp;Tbl_KBBB[Biljart],0)),"")</f>
        <v/>
      </c>
      <c r="G68" t="str" cm="1">
        <f t="array" ref="G68">_xlfn.IFNA(INDEX(Tbl_KBBB[wedstrijd],MATCH(Tbl_Avond[[#This Row],[Datum]]&amp;"5",Tbl_KBBB[Datum_KBBB]&amp;Tbl_KBBB[Biljart],0)),"")</f>
        <v/>
      </c>
    </row>
    <row r="69" spans="1:7" x14ac:dyDescent="0.25">
      <c r="A69" s="28">
        <v>45906</v>
      </c>
      <c r="B69">
        <f>WEEKDAY(Tbl_Avond[[#This Row],[Datum]],11)</f>
        <v>6</v>
      </c>
      <c r="C69" t="str" cm="1">
        <f t="array" ref="C69">_xlfn.IFNA(INDEX(Tbl_KBBB[wedstrijd],MATCH(Tbl_Avond[[#This Row],[Datum]]&amp;"1",Tbl_KBBB[Datum_KBBB]&amp;Tbl_KBBB[Biljart],0)),"")</f>
        <v/>
      </c>
      <c r="D69" t="str" cm="1">
        <f t="array" ref="D69">_xlfn.IFNA(INDEX(Tbl_KBBB[wedstrijd],MATCH(Tbl_Avond[[#This Row],[Datum]]&amp;"2",Tbl_KBBB[Datum_KBBB]&amp;Tbl_KBBB[Biljart],0)),"")</f>
        <v/>
      </c>
      <c r="E69" t="str" cm="1">
        <f t="array" ref="E69">_xlfn.IFNA(INDEX(Tbl_KBBB[wedstrijd],MATCH(Tbl_Avond[[#This Row],[Datum]]&amp;"3",Tbl_KBBB[Datum_KBBB]&amp;Tbl_KBBB[Biljart],0)),"")</f>
        <v/>
      </c>
      <c r="F69" t="str" cm="1">
        <f t="array" ref="F69">_xlfn.IFNA(INDEX(Tbl_KBBB[wedstrijd],MATCH(Tbl_Avond[[#This Row],[Datum]]&amp;"4",Tbl_KBBB[Datum_KBBB]&amp;Tbl_KBBB[Biljart],0)),"")</f>
        <v/>
      </c>
      <c r="G69" t="str" cm="1">
        <f t="array" ref="G69">_xlfn.IFNA(INDEX(Tbl_KBBB[wedstrijd],MATCH(Tbl_Avond[[#This Row],[Datum]]&amp;"5",Tbl_KBBB[Datum_KBBB]&amp;Tbl_KBBB[Biljart],0)),"")</f>
        <v/>
      </c>
    </row>
    <row r="70" spans="1:7" x14ac:dyDescent="0.25">
      <c r="A70" s="28">
        <v>45907</v>
      </c>
      <c r="B70">
        <f>WEEKDAY(Tbl_Avond[[#This Row],[Datum]],11)</f>
        <v>7</v>
      </c>
      <c r="C70" t="str" cm="1">
        <f t="array" ref="C70">_xlfn.IFNA(INDEX(Tbl_KBBB[wedstrijd],MATCH(Tbl_Avond[[#This Row],[Datum]]&amp;"1",Tbl_KBBB[Datum_KBBB]&amp;Tbl_KBBB[Biljart],0)),"")</f>
        <v/>
      </c>
      <c r="D70" t="str" cm="1">
        <f t="array" ref="D70">_xlfn.IFNA(INDEX(Tbl_KBBB[wedstrijd],MATCH(Tbl_Avond[[#This Row],[Datum]]&amp;"2",Tbl_KBBB[Datum_KBBB]&amp;Tbl_KBBB[Biljart],0)),"")</f>
        <v/>
      </c>
      <c r="E70" t="str" cm="1">
        <f t="array" ref="E70">_xlfn.IFNA(INDEX(Tbl_KBBB[wedstrijd],MATCH(Tbl_Avond[[#This Row],[Datum]]&amp;"3",Tbl_KBBB[Datum_KBBB]&amp;Tbl_KBBB[Biljart],0)),"")</f>
        <v/>
      </c>
      <c r="F70" t="str" cm="1">
        <f t="array" ref="F70">_xlfn.IFNA(INDEX(Tbl_KBBB[wedstrijd],MATCH(Tbl_Avond[[#This Row],[Datum]]&amp;"4",Tbl_KBBB[Datum_KBBB]&amp;Tbl_KBBB[Biljart],0)),"")</f>
        <v/>
      </c>
      <c r="G70" t="str" cm="1">
        <f t="array" ref="G70">_xlfn.IFNA(INDEX(Tbl_KBBB[wedstrijd],MATCH(Tbl_Avond[[#This Row],[Datum]]&amp;"5",Tbl_KBBB[Datum_KBBB]&amp;Tbl_KBBB[Biljart],0)),"")</f>
        <v/>
      </c>
    </row>
    <row r="71" spans="1:7" x14ac:dyDescent="0.25">
      <c r="A71" s="28">
        <v>45908</v>
      </c>
      <c r="B71">
        <f>WEEKDAY(Tbl_Avond[[#This Row],[Datum]],11)</f>
        <v>1</v>
      </c>
      <c r="C71" t="str" cm="1">
        <f t="array" ref="C71">_xlfn.IFNA(INDEX(Tbl_KBBB[wedstrijd],MATCH(Tbl_Avond[[#This Row],[Datum]]&amp;"1",Tbl_KBBB[Datum_KBBB]&amp;Tbl_KBBB[Biljart],0)),"")</f>
        <v/>
      </c>
      <c r="D71" t="str" cm="1">
        <f t="array" ref="D71">_xlfn.IFNA(INDEX(Tbl_KBBB[wedstrijd],MATCH(Tbl_Avond[[#This Row],[Datum]]&amp;"2",Tbl_KBBB[Datum_KBBB]&amp;Tbl_KBBB[Biljart],0)),"")</f>
        <v/>
      </c>
      <c r="E71" t="str" cm="1">
        <f t="array" ref="E71">_xlfn.IFNA(INDEX(Tbl_KBBB[wedstrijd],MATCH(Tbl_Avond[[#This Row],[Datum]]&amp;"3",Tbl_KBBB[Datum_KBBB]&amp;Tbl_KBBB[Biljart],0)),"")</f>
        <v/>
      </c>
      <c r="F71" t="str" cm="1">
        <f t="array" ref="F71">_xlfn.IFNA(INDEX(Tbl_KBBB[wedstrijd],MATCH(Tbl_Avond[[#This Row],[Datum]]&amp;"4",Tbl_KBBB[Datum_KBBB]&amp;Tbl_KBBB[Biljart],0)),"")</f>
        <v/>
      </c>
      <c r="G71" t="str" cm="1">
        <f t="array" ref="G71">_xlfn.IFNA(INDEX(Tbl_KBBB[wedstrijd],MATCH(Tbl_Avond[[#This Row],[Datum]]&amp;"5",Tbl_KBBB[Datum_KBBB]&amp;Tbl_KBBB[Biljart],0)),"")</f>
        <v/>
      </c>
    </row>
    <row r="72" spans="1:7" x14ac:dyDescent="0.25">
      <c r="A72" s="28">
        <v>45909</v>
      </c>
      <c r="B72">
        <f>WEEKDAY(Tbl_Avond[[#This Row],[Datum]],11)</f>
        <v>2</v>
      </c>
      <c r="C72" t="str" cm="1">
        <f t="array" ref="C72">_xlfn.IFNA(INDEX(Tbl_KBBB[wedstrijd],MATCH(Tbl_Avond[[#This Row],[Datum]]&amp;"1",Tbl_KBBB[Datum_KBBB]&amp;Tbl_KBBB[Biljart],0)),"")</f>
        <v/>
      </c>
      <c r="D72" t="str" cm="1">
        <f t="array" ref="D72">_xlfn.IFNA(INDEX(Tbl_KBBB[wedstrijd],MATCH(Tbl_Avond[[#This Row],[Datum]]&amp;"2",Tbl_KBBB[Datum_KBBB]&amp;Tbl_KBBB[Biljart],0)),"")</f>
        <v/>
      </c>
      <c r="E72" t="str" cm="1">
        <f t="array" ref="E72">_xlfn.IFNA(INDEX(Tbl_KBBB[wedstrijd],MATCH(Tbl_Avond[[#This Row],[Datum]]&amp;"3",Tbl_KBBB[Datum_KBBB]&amp;Tbl_KBBB[Biljart],0)),"")</f>
        <v/>
      </c>
      <c r="F72" t="str" cm="1">
        <f t="array" ref="F72">_xlfn.IFNA(INDEX(Tbl_KBBB[wedstrijd],MATCH(Tbl_Avond[[#This Row],[Datum]]&amp;"4",Tbl_KBBB[Datum_KBBB]&amp;Tbl_KBBB[Biljart],0)),"")</f>
        <v/>
      </c>
      <c r="G72" t="str" cm="1">
        <f t="array" ref="G72">_xlfn.IFNA(INDEX(Tbl_KBBB[wedstrijd],MATCH(Tbl_Avond[[#This Row],[Datum]]&amp;"5",Tbl_KBBB[Datum_KBBB]&amp;Tbl_KBBB[Biljart],0)),"")</f>
        <v/>
      </c>
    </row>
    <row r="73" spans="1:7" x14ac:dyDescent="0.25">
      <c r="A73" s="28">
        <v>45910</v>
      </c>
      <c r="B73">
        <f>WEEKDAY(Tbl_Avond[[#This Row],[Datum]],11)</f>
        <v>3</v>
      </c>
      <c r="C73" t="str" cm="1">
        <f t="array" ref="C73">_xlfn.IFNA(INDEX(Tbl_KBBB[wedstrijd],MATCH(Tbl_Avond[[#This Row],[Datum]]&amp;"1",Tbl_KBBB[Datum_KBBB]&amp;Tbl_KBBB[Biljart],0)),"")</f>
        <v/>
      </c>
      <c r="D73" t="str" cm="1">
        <f t="array" ref="D73">_xlfn.IFNA(INDEX(Tbl_KBBB[wedstrijd],MATCH(Tbl_Avond[[#This Row],[Datum]]&amp;"2",Tbl_KBBB[Datum_KBBB]&amp;Tbl_KBBB[Biljart],0)),"")</f>
        <v/>
      </c>
      <c r="E73" t="str" cm="1">
        <f t="array" ref="E73">_xlfn.IFNA(INDEX(Tbl_KBBB[wedstrijd],MATCH(Tbl_Avond[[#This Row],[Datum]]&amp;"3",Tbl_KBBB[Datum_KBBB]&amp;Tbl_KBBB[Biljart],0)),"")</f>
        <v/>
      </c>
      <c r="F73" t="str" cm="1">
        <f t="array" ref="F73">_xlfn.IFNA(INDEX(Tbl_KBBB[wedstrijd],MATCH(Tbl_Avond[[#This Row],[Datum]]&amp;"4",Tbl_KBBB[Datum_KBBB]&amp;Tbl_KBBB[Biljart],0)),"")</f>
        <v/>
      </c>
      <c r="G73" t="str" cm="1">
        <f t="array" ref="G73">_xlfn.IFNA(INDEX(Tbl_KBBB[wedstrijd],MATCH(Tbl_Avond[[#This Row],[Datum]]&amp;"5",Tbl_KBBB[Datum_KBBB]&amp;Tbl_KBBB[Biljart],0)),"")</f>
        <v/>
      </c>
    </row>
    <row r="74" spans="1:7" x14ac:dyDescent="0.25">
      <c r="A74" s="28">
        <v>45911</v>
      </c>
      <c r="B74">
        <f>WEEKDAY(Tbl_Avond[[#This Row],[Datum]],11)</f>
        <v>4</v>
      </c>
      <c r="C74" t="str" cm="1">
        <f t="array" ref="C74">_xlfn.IFNA(INDEX(Tbl_KBBB[wedstrijd],MATCH(Tbl_Avond[[#This Row],[Datum]]&amp;"1",Tbl_KBBB[Datum_KBBB]&amp;Tbl_KBBB[Biljart],0)),"")</f>
        <v/>
      </c>
      <c r="D74" t="str" cm="1">
        <f t="array" ref="D74">_xlfn.IFNA(INDEX(Tbl_KBBB[wedstrijd],MATCH(Tbl_Avond[[#This Row],[Datum]]&amp;"2",Tbl_KBBB[Datum_KBBB]&amp;Tbl_KBBB[Biljart],0)),"")</f>
        <v/>
      </c>
      <c r="E74" t="str" cm="1">
        <f t="array" ref="E74">_xlfn.IFNA(INDEX(Tbl_KBBB[wedstrijd],MATCH(Tbl_Avond[[#This Row],[Datum]]&amp;"3",Tbl_KBBB[Datum_KBBB]&amp;Tbl_KBBB[Biljart],0)),"")</f>
        <v/>
      </c>
      <c r="F74" t="str" cm="1">
        <f t="array" ref="F74">_xlfn.IFNA(INDEX(Tbl_KBBB[wedstrijd],MATCH(Tbl_Avond[[#This Row],[Datum]]&amp;"4",Tbl_KBBB[Datum_KBBB]&amp;Tbl_KBBB[Biljart],0)),"")</f>
        <v/>
      </c>
      <c r="G74" t="str" cm="1">
        <f t="array" ref="G74">_xlfn.IFNA(INDEX(Tbl_KBBB[wedstrijd],MATCH(Tbl_Avond[[#This Row],[Datum]]&amp;"5",Tbl_KBBB[Datum_KBBB]&amp;Tbl_KBBB[Biljart],0)),"")</f>
        <v/>
      </c>
    </row>
    <row r="75" spans="1:7" x14ac:dyDescent="0.25">
      <c r="A75" s="28">
        <v>45912</v>
      </c>
      <c r="B75">
        <f>WEEKDAY(Tbl_Avond[[#This Row],[Datum]],11)</f>
        <v>5</v>
      </c>
      <c r="C75" t="str" cm="1">
        <f t="array" ref="C75">_xlfn.IFNA(INDEX(Tbl_KBBB[wedstrijd],MATCH(Tbl_Avond[[#This Row],[Datum]]&amp;"1",Tbl_KBBB[Datum_KBBB]&amp;Tbl_KBBB[Biljart],0)),"")</f>
        <v/>
      </c>
      <c r="D75" t="str" cm="1">
        <f t="array" ref="D75">_xlfn.IFNA(INDEX(Tbl_KBBB[wedstrijd],MATCH(Tbl_Avond[[#This Row],[Datum]]&amp;"2",Tbl_KBBB[Datum_KBBB]&amp;Tbl_KBBB[Biljart],0)),"")</f>
        <v/>
      </c>
      <c r="E75" t="str" cm="1">
        <f t="array" ref="E75">_xlfn.IFNA(INDEX(Tbl_KBBB[wedstrijd],MATCH(Tbl_Avond[[#This Row],[Datum]]&amp;"3",Tbl_KBBB[Datum_KBBB]&amp;Tbl_KBBB[Biljart],0)),"")</f>
        <v/>
      </c>
      <c r="F75" t="str" cm="1">
        <f t="array" ref="F75">_xlfn.IFNA(INDEX(Tbl_KBBB[wedstrijd],MATCH(Tbl_Avond[[#This Row],[Datum]]&amp;"4",Tbl_KBBB[Datum_KBBB]&amp;Tbl_KBBB[Biljart],0)),"")</f>
        <v/>
      </c>
      <c r="G75" t="str" cm="1">
        <f t="array" ref="G75">_xlfn.IFNA(INDEX(Tbl_KBBB[wedstrijd],MATCH(Tbl_Avond[[#This Row],[Datum]]&amp;"5",Tbl_KBBB[Datum_KBBB]&amp;Tbl_KBBB[Biljart],0)),"")</f>
        <v/>
      </c>
    </row>
    <row r="76" spans="1:7" x14ac:dyDescent="0.25">
      <c r="A76" s="28">
        <v>45913</v>
      </c>
      <c r="B76">
        <f>WEEKDAY(Tbl_Avond[[#This Row],[Datum]],11)</f>
        <v>6</v>
      </c>
      <c r="C76" t="str" cm="1">
        <f t="array" ref="C76">_xlfn.IFNA(INDEX(Tbl_KBBB[wedstrijd],MATCH(Tbl_Avond[[#This Row],[Datum]]&amp;"1",Tbl_KBBB[Datum_KBBB]&amp;Tbl_KBBB[Biljart],0)),"")</f>
        <v/>
      </c>
      <c r="D76" t="str" cm="1">
        <f t="array" ref="D76">_xlfn.IFNA(INDEX(Tbl_KBBB[wedstrijd],MATCH(Tbl_Avond[[#This Row],[Datum]]&amp;"2",Tbl_KBBB[Datum_KBBB]&amp;Tbl_KBBB[Biljart],0)),"")</f>
        <v/>
      </c>
      <c r="E76" t="str" cm="1">
        <f t="array" ref="E76">_xlfn.IFNA(INDEX(Tbl_KBBB[wedstrijd],MATCH(Tbl_Avond[[#This Row],[Datum]]&amp;"3",Tbl_KBBB[Datum_KBBB]&amp;Tbl_KBBB[Biljart],0)),"")</f>
        <v/>
      </c>
      <c r="F76" t="str" cm="1">
        <f t="array" ref="F76">_xlfn.IFNA(INDEX(Tbl_KBBB[wedstrijd],MATCH(Tbl_Avond[[#This Row],[Datum]]&amp;"4",Tbl_KBBB[Datum_KBBB]&amp;Tbl_KBBB[Biljart],0)),"")</f>
        <v/>
      </c>
      <c r="G76" t="str" cm="1">
        <f t="array" ref="G76">_xlfn.IFNA(INDEX(Tbl_KBBB[wedstrijd],MATCH(Tbl_Avond[[#This Row],[Datum]]&amp;"5",Tbl_KBBB[Datum_KBBB]&amp;Tbl_KBBB[Biljart],0)),"")</f>
        <v/>
      </c>
    </row>
    <row r="77" spans="1:7" x14ac:dyDescent="0.25">
      <c r="A77" s="28">
        <v>45914</v>
      </c>
      <c r="B77">
        <f>WEEKDAY(Tbl_Avond[[#This Row],[Datum]],11)</f>
        <v>7</v>
      </c>
      <c r="C77" t="str" cm="1">
        <f t="array" ref="C77">_xlfn.IFNA(INDEX(Tbl_KBBB[wedstrijd],MATCH(Tbl_Avond[[#This Row],[Datum]]&amp;"1",Tbl_KBBB[Datum_KBBB]&amp;Tbl_KBBB[Biljart],0)),"")</f>
        <v/>
      </c>
      <c r="D77" t="str" cm="1">
        <f t="array" ref="D77">_xlfn.IFNA(INDEX(Tbl_KBBB[wedstrijd],MATCH(Tbl_Avond[[#This Row],[Datum]]&amp;"2",Tbl_KBBB[Datum_KBBB]&amp;Tbl_KBBB[Biljart],0)),"")</f>
        <v/>
      </c>
      <c r="E77" t="str" cm="1">
        <f t="array" ref="E77">_xlfn.IFNA(INDEX(Tbl_KBBB[wedstrijd],MATCH(Tbl_Avond[[#This Row],[Datum]]&amp;"3",Tbl_KBBB[Datum_KBBB]&amp;Tbl_KBBB[Biljart],0)),"")</f>
        <v/>
      </c>
      <c r="F77" t="str" cm="1">
        <f t="array" ref="F77">_xlfn.IFNA(INDEX(Tbl_KBBB[wedstrijd],MATCH(Tbl_Avond[[#This Row],[Datum]]&amp;"4",Tbl_KBBB[Datum_KBBB]&amp;Tbl_KBBB[Biljart],0)),"")</f>
        <v/>
      </c>
      <c r="G77" t="str" cm="1">
        <f t="array" ref="G77">_xlfn.IFNA(INDEX(Tbl_KBBB[wedstrijd],MATCH(Tbl_Avond[[#This Row],[Datum]]&amp;"5",Tbl_KBBB[Datum_KBBB]&amp;Tbl_KBBB[Biljart],0)),"")</f>
        <v/>
      </c>
    </row>
    <row r="78" spans="1:7" x14ac:dyDescent="0.25">
      <c r="A78" s="28">
        <v>45915</v>
      </c>
      <c r="B78">
        <f>WEEKDAY(Tbl_Avond[[#This Row],[Datum]],11)</f>
        <v>1</v>
      </c>
      <c r="C78" t="str" cm="1">
        <f t="array" ref="C78">_xlfn.IFNA(INDEX(Tbl_KBBB[wedstrijd],MATCH(Tbl_Avond[[#This Row],[Datum]]&amp;"1",Tbl_KBBB[Datum_KBBB]&amp;Tbl_KBBB[Biljart],0)),"")</f>
        <v/>
      </c>
      <c r="D78" t="str" cm="1">
        <f t="array" ref="D78">_xlfn.IFNA(INDEX(Tbl_KBBB[wedstrijd],MATCH(Tbl_Avond[[#This Row],[Datum]]&amp;"2",Tbl_KBBB[Datum_KBBB]&amp;Tbl_KBBB[Biljart],0)),"")</f>
        <v/>
      </c>
      <c r="E78" t="str" cm="1">
        <f t="array" ref="E78">_xlfn.IFNA(INDEX(Tbl_KBBB[wedstrijd],MATCH(Tbl_Avond[[#This Row],[Datum]]&amp;"3",Tbl_KBBB[Datum_KBBB]&amp;Tbl_KBBB[Biljart],0)),"")</f>
        <v/>
      </c>
      <c r="F78" t="str" cm="1">
        <f t="array" ref="F78">_xlfn.IFNA(INDEX(Tbl_KBBB[wedstrijd],MATCH(Tbl_Avond[[#This Row],[Datum]]&amp;"4",Tbl_KBBB[Datum_KBBB]&amp;Tbl_KBBB[Biljart],0)),"")</f>
        <v/>
      </c>
      <c r="G78" t="str" cm="1">
        <f t="array" ref="G78">_xlfn.IFNA(INDEX(Tbl_KBBB[wedstrijd],MATCH(Tbl_Avond[[#This Row],[Datum]]&amp;"5",Tbl_KBBB[Datum_KBBB]&amp;Tbl_KBBB[Biljart],0)),"")</f>
        <v/>
      </c>
    </row>
    <row r="79" spans="1:7" x14ac:dyDescent="0.25">
      <c r="A79" s="28">
        <v>45916</v>
      </c>
      <c r="B79">
        <f>WEEKDAY(Tbl_Avond[[#This Row],[Datum]],11)</f>
        <v>2</v>
      </c>
      <c r="C79" t="str" cm="1">
        <f t="array" ref="C79">_xlfn.IFNA(INDEX(Tbl_KBBB[wedstrijd],MATCH(Tbl_Avond[[#This Row],[Datum]]&amp;"1",Tbl_KBBB[Datum_KBBB]&amp;Tbl_KBBB[Biljart],0)),"")</f>
        <v/>
      </c>
      <c r="D79" t="str" cm="1">
        <f t="array" ref="D79">_xlfn.IFNA(INDEX(Tbl_KBBB[wedstrijd],MATCH(Tbl_Avond[[#This Row],[Datum]]&amp;"2",Tbl_KBBB[Datum_KBBB]&amp;Tbl_KBBB[Biljart],0)),"")</f>
        <v/>
      </c>
      <c r="E79" t="str" cm="1">
        <f t="array" ref="E79">_xlfn.IFNA(INDEX(Tbl_KBBB[wedstrijd],MATCH(Tbl_Avond[[#This Row],[Datum]]&amp;"3",Tbl_KBBB[Datum_KBBB]&amp;Tbl_KBBB[Biljart],0)),"")</f>
        <v/>
      </c>
      <c r="F79" t="str" cm="1">
        <f t="array" ref="F79">_xlfn.IFNA(INDEX(Tbl_KBBB[wedstrijd],MATCH(Tbl_Avond[[#This Row],[Datum]]&amp;"4",Tbl_KBBB[Datum_KBBB]&amp;Tbl_KBBB[Biljart],0)),"")</f>
        <v/>
      </c>
      <c r="G79" t="str" cm="1">
        <f t="array" ref="G79">_xlfn.IFNA(INDEX(Tbl_KBBB[wedstrijd],MATCH(Tbl_Avond[[#This Row],[Datum]]&amp;"5",Tbl_KBBB[Datum_KBBB]&amp;Tbl_KBBB[Biljart],0)),"")</f>
        <v/>
      </c>
    </row>
    <row r="80" spans="1:7" x14ac:dyDescent="0.25">
      <c r="A80" s="28">
        <v>45917</v>
      </c>
      <c r="B80">
        <f>WEEKDAY(Tbl_Avond[[#This Row],[Datum]],11)</f>
        <v>3</v>
      </c>
      <c r="C80" t="str" cm="1">
        <f t="array" ref="C80">_xlfn.IFNA(INDEX(Tbl_KBBB[wedstrijd],MATCH(Tbl_Avond[[#This Row],[Datum]]&amp;"1",Tbl_KBBB[Datum_KBBB]&amp;Tbl_KBBB[Biljart],0)),"")</f>
        <v/>
      </c>
      <c r="D80" t="str" cm="1">
        <f t="array" ref="D80">_xlfn.IFNA(INDEX(Tbl_KBBB[wedstrijd],MATCH(Tbl_Avond[[#This Row],[Datum]]&amp;"2",Tbl_KBBB[Datum_KBBB]&amp;Tbl_KBBB[Biljart],0)),"")</f>
        <v/>
      </c>
      <c r="E80" t="str" cm="1">
        <f t="array" ref="E80">_xlfn.IFNA(INDEX(Tbl_KBBB[wedstrijd],MATCH(Tbl_Avond[[#This Row],[Datum]]&amp;"3",Tbl_KBBB[Datum_KBBB]&amp;Tbl_KBBB[Biljart],0)),"")</f>
        <v/>
      </c>
      <c r="F80" t="str" cm="1">
        <f t="array" ref="F80">_xlfn.IFNA(INDEX(Tbl_KBBB[wedstrijd],MATCH(Tbl_Avond[[#This Row],[Datum]]&amp;"4",Tbl_KBBB[Datum_KBBB]&amp;Tbl_KBBB[Biljart],0)),"")</f>
        <v/>
      </c>
      <c r="G80" t="str" cm="1">
        <f t="array" ref="G80">_xlfn.IFNA(INDEX(Tbl_KBBB[wedstrijd],MATCH(Tbl_Avond[[#This Row],[Datum]]&amp;"5",Tbl_KBBB[Datum_KBBB]&amp;Tbl_KBBB[Biljart],0)),"")</f>
        <v/>
      </c>
    </row>
    <row r="81" spans="1:7" x14ac:dyDescent="0.25">
      <c r="A81" s="28">
        <v>45918</v>
      </c>
      <c r="B81">
        <f>WEEKDAY(Tbl_Avond[[#This Row],[Datum]],11)</f>
        <v>4</v>
      </c>
      <c r="C81" t="str" cm="1">
        <f t="array" ref="C81">_xlfn.IFNA(INDEX(Tbl_KBBB[wedstrijd],MATCH(Tbl_Avond[[#This Row],[Datum]]&amp;"1",Tbl_KBBB[Datum_KBBB]&amp;Tbl_KBBB[Biljart],0)),"")</f>
        <v/>
      </c>
      <c r="D81" t="str" cm="1">
        <f t="array" ref="D81">_xlfn.IFNA(INDEX(Tbl_KBBB[wedstrijd],MATCH(Tbl_Avond[[#This Row],[Datum]]&amp;"2",Tbl_KBBB[Datum_KBBB]&amp;Tbl_KBBB[Biljart],0)),"")</f>
        <v/>
      </c>
      <c r="E81" t="str" cm="1">
        <f t="array" ref="E81">_xlfn.IFNA(INDEX(Tbl_KBBB[wedstrijd],MATCH(Tbl_Avond[[#This Row],[Datum]]&amp;"3",Tbl_KBBB[Datum_KBBB]&amp;Tbl_KBBB[Biljart],0)),"")</f>
        <v/>
      </c>
      <c r="F81" t="str" cm="1">
        <f t="array" ref="F81">_xlfn.IFNA(INDEX(Tbl_KBBB[wedstrijd],MATCH(Tbl_Avond[[#This Row],[Datum]]&amp;"4",Tbl_KBBB[Datum_KBBB]&amp;Tbl_KBBB[Biljart],0)),"")</f>
        <v/>
      </c>
      <c r="G81" t="str" cm="1">
        <f t="array" ref="G81">_xlfn.IFNA(INDEX(Tbl_KBBB[wedstrijd],MATCH(Tbl_Avond[[#This Row],[Datum]]&amp;"5",Tbl_KBBB[Datum_KBBB]&amp;Tbl_KBBB[Biljart],0)),"")</f>
        <v/>
      </c>
    </row>
    <row r="82" spans="1:7" x14ac:dyDescent="0.25">
      <c r="A82" s="28">
        <v>45919</v>
      </c>
      <c r="B82">
        <f>WEEKDAY(Tbl_Avond[[#This Row],[Datum]],11)</f>
        <v>5</v>
      </c>
      <c r="C82" t="str" cm="1">
        <f t="array" ref="C82">_xlfn.IFNA(INDEX(Tbl_KBBB[wedstrijd],MATCH(Tbl_Avond[[#This Row],[Datum]]&amp;"1",Tbl_KBBB[Datum_KBBB]&amp;Tbl_KBBB[Biljart],0)),"")</f>
        <v/>
      </c>
      <c r="D82" t="str" cm="1">
        <f t="array" ref="D82">_xlfn.IFNA(INDEX(Tbl_KBBB[wedstrijd],MATCH(Tbl_Avond[[#This Row],[Datum]]&amp;"2",Tbl_KBBB[Datum_KBBB]&amp;Tbl_KBBB[Biljart],0)),"")</f>
        <v/>
      </c>
      <c r="E82" t="str" cm="1">
        <f t="array" ref="E82">_xlfn.IFNA(INDEX(Tbl_KBBB[wedstrijd],MATCH(Tbl_Avond[[#This Row],[Datum]]&amp;"3",Tbl_KBBB[Datum_KBBB]&amp;Tbl_KBBB[Biljart],0)),"")</f>
        <v/>
      </c>
      <c r="F82" t="str" cm="1">
        <f t="array" ref="F82">_xlfn.IFNA(INDEX(Tbl_KBBB[wedstrijd],MATCH(Tbl_Avond[[#This Row],[Datum]]&amp;"4",Tbl_KBBB[Datum_KBBB]&amp;Tbl_KBBB[Biljart],0)),"")</f>
        <v/>
      </c>
      <c r="G82" t="str" cm="1">
        <f t="array" ref="G82">_xlfn.IFNA(INDEX(Tbl_KBBB[wedstrijd],MATCH(Tbl_Avond[[#This Row],[Datum]]&amp;"5",Tbl_KBBB[Datum_KBBB]&amp;Tbl_KBBB[Biljart],0)),"")</f>
        <v/>
      </c>
    </row>
    <row r="83" spans="1:7" x14ac:dyDescent="0.25">
      <c r="A83" s="28">
        <v>45920</v>
      </c>
      <c r="B83">
        <f>WEEKDAY(Tbl_Avond[[#This Row],[Datum]],11)</f>
        <v>6</v>
      </c>
      <c r="C83" t="str" cm="1">
        <f t="array" ref="C83">_xlfn.IFNA(INDEX(Tbl_KBBB[wedstrijd],MATCH(Tbl_Avond[[#This Row],[Datum]]&amp;"1",Tbl_KBBB[Datum_KBBB]&amp;Tbl_KBBB[Biljart],0)),"")</f>
        <v/>
      </c>
      <c r="D83" t="str" cm="1">
        <f t="array" ref="D83">_xlfn.IFNA(INDEX(Tbl_KBBB[wedstrijd],MATCH(Tbl_Avond[[#This Row],[Datum]]&amp;"2",Tbl_KBBB[Datum_KBBB]&amp;Tbl_KBBB[Biljart],0)),"")</f>
        <v/>
      </c>
      <c r="E83" t="str" cm="1">
        <f t="array" ref="E83">_xlfn.IFNA(INDEX(Tbl_KBBB[wedstrijd],MATCH(Tbl_Avond[[#This Row],[Datum]]&amp;"3",Tbl_KBBB[Datum_KBBB]&amp;Tbl_KBBB[Biljart],0)),"")</f>
        <v/>
      </c>
      <c r="F83" t="str" cm="1">
        <f t="array" ref="F83">_xlfn.IFNA(INDEX(Tbl_KBBB[wedstrijd],MATCH(Tbl_Avond[[#This Row],[Datum]]&amp;"4",Tbl_KBBB[Datum_KBBB]&amp;Tbl_KBBB[Biljart],0)),"")</f>
        <v/>
      </c>
      <c r="G83" t="str" cm="1">
        <f t="array" ref="G83">_xlfn.IFNA(INDEX(Tbl_KBBB[wedstrijd],MATCH(Tbl_Avond[[#This Row],[Datum]]&amp;"5",Tbl_KBBB[Datum_KBBB]&amp;Tbl_KBBB[Biljart],0)),"")</f>
        <v/>
      </c>
    </row>
    <row r="84" spans="1:7" x14ac:dyDescent="0.25">
      <c r="A84" s="28">
        <v>45921</v>
      </c>
      <c r="B84">
        <f>WEEKDAY(Tbl_Avond[[#This Row],[Datum]],11)</f>
        <v>7</v>
      </c>
      <c r="C84" t="str" cm="1">
        <f t="array" ref="C84">_xlfn.IFNA(INDEX(Tbl_KBBB[wedstrijd],MATCH(Tbl_Avond[[#This Row],[Datum]]&amp;"1",Tbl_KBBB[Datum_KBBB]&amp;Tbl_KBBB[Biljart],0)),"")</f>
        <v/>
      </c>
      <c r="D84" t="str" cm="1">
        <f t="array" ref="D84">_xlfn.IFNA(INDEX(Tbl_KBBB[wedstrijd],MATCH(Tbl_Avond[[#This Row],[Datum]]&amp;"2",Tbl_KBBB[Datum_KBBB]&amp;Tbl_KBBB[Biljart],0)),"")</f>
        <v/>
      </c>
      <c r="E84" t="str" cm="1">
        <f t="array" ref="E84">_xlfn.IFNA(INDEX(Tbl_KBBB[wedstrijd],MATCH(Tbl_Avond[[#This Row],[Datum]]&amp;"3",Tbl_KBBB[Datum_KBBB]&amp;Tbl_KBBB[Biljart],0)),"")</f>
        <v/>
      </c>
      <c r="F84" t="str" cm="1">
        <f t="array" ref="F84">_xlfn.IFNA(INDEX(Tbl_KBBB[wedstrijd],MATCH(Tbl_Avond[[#This Row],[Datum]]&amp;"4",Tbl_KBBB[Datum_KBBB]&amp;Tbl_KBBB[Biljart],0)),"")</f>
        <v/>
      </c>
      <c r="G84" t="str" cm="1">
        <f t="array" ref="G84">_xlfn.IFNA(INDEX(Tbl_KBBB[wedstrijd],MATCH(Tbl_Avond[[#This Row],[Datum]]&amp;"5",Tbl_KBBB[Datum_KBBB]&amp;Tbl_KBBB[Biljart],0)),"")</f>
        <v/>
      </c>
    </row>
    <row r="85" spans="1:7" x14ac:dyDescent="0.25">
      <c r="A85" s="28">
        <v>45922</v>
      </c>
      <c r="B85">
        <f>WEEKDAY(Tbl_Avond[[#This Row],[Datum]],11)</f>
        <v>1</v>
      </c>
      <c r="C85" t="str" cm="1">
        <f t="array" ref="C85">_xlfn.IFNA(INDEX(Tbl_KBBB[wedstrijd],MATCH(Tbl_Avond[[#This Row],[Datum]]&amp;"1",Tbl_KBBB[Datum_KBBB]&amp;Tbl_KBBB[Biljart],0)),"")</f>
        <v/>
      </c>
      <c r="D85" t="str" cm="1">
        <f t="array" ref="D85">_xlfn.IFNA(INDEX(Tbl_KBBB[wedstrijd],MATCH(Tbl_Avond[[#This Row],[Datum]]&amp;"2",Tbl_KBBB[Datum_KBBB]&amp;Tbl_KBBB[Biljart],0)),"")</f>
        <v/>
      </c>
      <c r="E85" t="str" cm="1">
        <f t="array" ref="E85">_xlfn.IFNA(INDEX(Tbl_KBBB[wedstrijd],MATCH(Tbl_Avond[[#This Row],[Datum]]&amp;"3",Tbl_KBBB[Datum_KBBB]&amp;Tbl_KBBB[Biljart],0)),"")</f>
        <v/>
      </c>
      <c r="F85" t="str" cm="1">
        <f t="array" ref="F85">_xlfn.IFNA(INDEX(Tbl_KBBB[wedstrijd],MATCH(Tbl_Avond[[#This Row],[Datum]]&amp;"4",Tbl_KBBB[Datum_KBBB]&amp;Tbl_KBBB[Biljart],0)),"")</f>
        <v/>
      </c>
      <c r="G85" t="str" cm="1">
        <f t="array" ref="G85">_xlfn.IFNA(INDEX(Tbl_KBBB[wedstrijd],MATCH(Tbl_Avond[[#This Row],[Datum]]&amp;"5",Tbl_KBBB[Datum_KBBB]&amp;Tbl_KBBB[Biljart],0)),"")</f>
        <v/>
      </c>
    </row>
    <row r="86" spans="1:7" x14ac:dyDescent="0.25">
      <c r="A86" s="28">
        <v>45923</v>
      </c>
      <c r="B86">
        <f>WEEKDAY(Tbl_Avond[[#This Row],[Datum]],11)</f>
        <v>2</v>
      </c>
      <c r="C86" t="str" cm="1">
        <f t="array" ref="C86">_xlfn.IFNA(INDEX(Tbl_KBBB[wedstrijd],MATCH(Tbl_Avond[[#This Row],[Datum]]&amp;"1",Tbl_KBBB[Datum_KBBB]&amp;Tbl_KBBB[Biljart],0)),"")</f>
        <v/>
      </c>
      <c r="D86" t="str" cm="1">
        <f t="array" ref="D86">_xlfn.IFNA(INDEX(Tbl_KBBB[wedstrijd],MATCH(Tbl_Avond[[#This Row],[Datum]]&amp;"2",Tbl_KBBB[Datum_KBBB]&amp;Tbl_KBBB[Biljart],0)),"")</f>
        <v/>
      </c>
      <c r="E86" t="str" cm="1">
        <f t="array" ref="E86">_xlfn.IFNA(INDEX(Tbl_KBBB[wedstrijd],MATCH(Tbl_Avond[[#This Row],[Datum]]&amp;"3",Tbl_KBBB[Datum_KBBB]&amp;Tbl_KBBB[Biljart],0)),"")</f>
        <v/>
      </c>
      <c r="F86" t="str" cm="1">
        <f t="array" ref="F86">_xlfn.IFNA(INDEX(Tbl_KBBB[wedstrijd],MATCH(Tbl_Avond[[#This Row],[Datum]]&amp;"4",Tbl_KBBB[Datum_KBBB]&amp;Tbl_KBBB[Biljart],0)),"")</f>
        <v/>
      </c>
      <c r="G86" t="str" cm="1">
        <f t="array" ref="G86">_xlfn.IFNA(INDEX(Tbl_KBBB[wedstrijd],MATCH(Tbl_Avond[[#This Row],[Datum]]&amp;"5",Tbl_KBBB[Datum_KBBB]&amp;Tbl_KBBB[Biljart],0)),"")</f>
        <v/>
      </c>
    </row>
    <row r="87" spans="1:7" x14ac:dyDescent="0.25">
      <c r="A87" s="28">
        <v>45924</v>
      </c>
      <c r="B87">
        <f>WEEKDAY(Tbl_Avond[[#This Row],[Datum]],11)</f>
        <v>3</v>
      </c>
      <c r="C87" t="str" cm="1">
        <f t="array" ref="C87">_xlfn.IFNA(INDEX(Tbl_KBBB[wedstrijd],MATCH(Tbl_Avond[[#This Row],[Datum]]&amp;"1",Tbl_KBBB[Datum_KBBB]&amp;Tbl_KBBB[Biljart],0)),"")</f>
        <v/>
      </c>
      <c r="D87" t="str" cm="1">
        <f t="array" ref="D87">_xlfn.IFNA(INDEX(Tbl_KBBB[wedstrijd],MATCH(Tbl_Avond[[#This Row],[Datum]]&amp;"2",Tbl_KBBB[Datum_KBBB]&amp;Tbl_KBBB[Biljart],0)),"")</f>
        <v/>
      </c>
      <c r="E87" t="str" cm="1">
        <f t="array" ref="E87">_xlfn.IFNA(INDEX(Tbl_KBBB[wedstrijd],MATCH(Tbl_Avond[[#This Row],[Datum]]&amp;"3",Tbl_KBBB[Datum_KBBB]&amp;Tbl_KBBB[Biljart],0)),"")</f>
        <v/>
      </c>
      <c r="F87" t="str" cm="1">
        <f t="array" ref="F87">_xlfn.IFNA(INDEX(Tbl_KBBB[wedstrijd],MATCH(Tbl_Avond[[#This Row],[Datum]]&amp;"4",Tbl_KBBB[Datum_KBBB]&amp;Tbl_KBBB[Biljart],0)),"")</f>
        <v/>
      </c>
      <c r="G87" t="str" cm="1">
        <f t="array" ref="G87">_xlfn.IFNA(INDEX(Tbl_KBBB[wedstrijd],MATCH(Tbl_Avond[[#This Row],[Datum]]&amp;"5",Tbl_KBBB[Datum_KBBB]&amp;Tbl_KBBB[Biljart],0)),"")</f>
        <v/>
      </c>
    </row>
    <row r="88" spans="1:7" x14ac:dyDescent="0.25">
      <c r="A88" s="28">
        <v>45925</v>
      </c>
      <c r="B88">
        <f>WEEKDAY(Tbl_Avond[[#This Row],[Datum]],11)</f>
        <v>4</v>
      </c>
      <c r="C88" t="str" cm="1">
        <f t="array" ref="C88">_xlfn.IFNA(INDEX(Tbl_KBBB[wedstrijd],MATCH(Tbl_Avond[[#This Row],[Datum]]&amp;"1",Tbl_KBBB[Datum_KBBB]&amp;Tbl_KBBB[Biljart],0)),"")</f>
        <v/>
      </c>
      <c r="D88" t="str" cm="1">
        <f t="array" ref="D88">_xlfn.IFNA(INDEX(Tbl_KBBB[wedstrijd],MATCH(Tbl_Avond[[#This Row],[Datum]]&amp;"2",Tbl_KBBB[Datum_KBBB]&amp;Tbl_KBBB[Biljart],0)),"")</f>
        <v/>
      </c>
      <c r="E88" t="str" cm="1">
        <f t="array" ref="E88">_xlfn.IFNA(INDEX(Tbl_KBBB[wedstrijd],MATCH(Tbl_Avond[[#This Row],[Datum]]&amp;"3",Tbl_KBBB[Datum_KBBB]&amp;Tbl_KBBB[Biljart],0)),"")</f>
        <v/>
      </c>
      <c r="F88" t="str" cm="1">
        <f t="array" ref="F88">_xlfn.IFNA(INDEX(Tbl_KBBB[wedstrijd],MATCH(Tbl_Avond[[#This Row],[Datum]]&amp;"4",Tbl_KBBB[Datum_KBBB]&amp;Tbl_KBBB[Biljart],0)),"")</f>
        <v/>
      </c>
      <c r="G88" t="str" cm="1">
        <f t="array" ref="G88">_xlfn.IFNA(INDEX(Tbl_KBBB[wedstrijd],MATCH(Tbl_Avond[[#This Row],[Datum]]&amp;"5",Tbl_KBBB[Datum_KBBB]&amp;Tbl_KBBB[Biljart],0)),"")</f>
        <v/>
      </c>
    </row>
    <row r="89" spans="1:7" x14ac:dyDescent="0.25">
      <c r="A89" s="28">
        <v>45926</v>
      </c>
      <c r="B89">
        <f>WEEKDAY(Tbl_Avond[[#This Row],[Datum]],11)</f>
        <v>5</v>
      </c>
      <c r="C89" t="str" cm="1">
        <f t="array" ref="C89">_xlfn.IFNA(INDEX(Tbl_KBBB[wedstrijd],MATCH(Tbl_Avond[[#This Row],[Datum]]&amp;"1",Tbl_KBBB[Datum_KBBB]&amp;Tbl_KBBB[Biljart],0)),"")</f>
        <v/>
      </c>
      <c r="D89" t="str" cm="1">
        <f t="array" ref="D89">_xlfn.IFNA(INDEX(Tbl_KBBB[wedstrijd],MATCH(Tbl_Avond[[#This Row],[Datum]]&amp;"2",Tbl_KBBB[Datum_KBBB]&amp;Tbl_KBBB[Biljart],0)),"")</f>
        <v/>
      </c>
      <c r="E89" t="str" cm="1">
        <f t="array" ref="E89">_xlfn.IFNA(INDEX(Tbl_KBBB[wedstrijd],MATCH(Tbl_Avond[[#This Row],[Datum]]&amp;"3",Tbl_KBBB[Datum_KBBB]&amp;Tbl_KBBB[Biljart],0)),"")</f>
        <v/>
      </c>
      <c r="F89" t="str" cm="1">
        <f t="array" ref="F89">_xlfn.IFNA(INDEX(Tbl_KBBB[wedstrijd],MATCH(Tbl_Avond[[#This Row],[Datum]]&amp;"4",Tbl_KBBB[Datum_KBBB]&amp;Tbl_KBBB[Biljart],0)),"")</f>
        <v/>
      </c>
      <c r="G89" t="str" cm="1">
        <f t="array" ref="G89">_xlfn.IFNA(INDEX(Tbl_KBBB[wedstrijd],MATCH(Tbl_Avond[[#This Row],[Datum]]&amp;"5",Tbl_KBBB[Datum_KBBB]&amp;Tbl_KBBB[Biljart],0)),"")</f>
        <v/>
      </c>
    </row>
    <row r="90" spans="1:7" x14ac:dyDescent="0.25">
      <c r="A90" s="28">
        <v>45927</v>
      </c>
      <c r="B90">
        <f>WEEKDAY(Tbl_Avond[[#This Row],[Datum]],11)</f>
        <v>6</v>
      </c>
      <c r="C90" t="str" cm="1">
        <f t="array" ref="C90">_xlfn.IFNA(INDEX(Tbl_KBBB[wedstrijd],MATCH(Tbl_Avond[[#This Row],[Datum]]&amp;"1",Tbl_KBBB[Datum_KBBB]&amp;Tbl_KBBB[Biljart],0)),"")</f>
        <v/>
      </c>
      <c r="D90" t="str" cm="1">
        <f t="array" ref="D90">_xlfn.IFNA(INDEX(Tbl_KBBB[wedstrijd],MATCH(Tbl_Avond[[#This Row],[Datum]]&amp;"2",Tbl_KBBB[Datum_KBBB]&amp;Tbl_KBBB[Biljart],0)),"")</f>
        <v/>
      </c>
      <c r="E90" t="str" cm="1">
        <f t="array" ref="E90">_xlfn.IFNA(INDEX(Tbl_KBBB[wedstrijd],MATCH(Tbl_Avond[[#This Row],[Datum]]&amp;"3",Tbl_KBBB[Datum_KBBB]&amp;Tbl_KBBB[Biljart],0)),"")</f>
        <v/>
      </c>
      <c r="F90" t="str" cm="1">
        <f t="array" ref="F90">_xlfn.IFNA(INDEX(Tbl_KBBB[wedstrijd],MATCH(Tbl_Avond[[#This Row],[Datum]]&amp;"4",Tbl_KBBB[Datum_KBBB]&amp;Tbl_KBBB[Biljart],0)),"")</f>
        <v/>
      </c>
      <c r="G90" t="str" cm="1">
        <f t="array" ref="G90">_xlfn.IFNA(INDEX(Tbl_KBBB[wedstrijd],MATCH(Tbl_Avond[[#This Row],[Datum]]&amp;"5",Tbl_KBBB[Datum_KBBB]&amp;Tbl_KBBB[Biljart],0)),"")</f>
        <v/>
      </c>
    </row>
    <row r="91" spans="1:7" x14ac:dyDescent="0.25">
      <c r="A91" s="28">
        <v>45928</v>
      </c>
      <c r="B91">
        <f>WEEKDAY(Tbl_Avond[[#This Row],[Datum]],11)</f>
        <v>7</v>
      </c>
      <c r="C91" t="str" cm="1">
        <f t="array" ref="C91">_xlfn.IFNA(INDEX(Tbl_KBBB[wedstrijd],MATCH(Tbl_Avond[[#This Row],[Datum]]&amp;"1",Tbl_KBBB[Datum_KBBB]&amp;Tbl_KBBB[Biljart],0)),"")</f>
        <v/>
      </c>
      <c r="D91" t="str" cm="1">
        <f t="array" ref="D91">_xlfn.IFNA(INDEX(Tbl_KBBB[wedstrijd],MATCH(Tbl_Avond[[#This Row],[Datum]]&amp;"2",Tbl_KBBB[Datum_KBBB]&amp;Tbl_KBBB[Biljart],0)),"")</f>
        <v/>
      </c>
      <c r="E91" t="str" cm="1">
        <f t="array" ref="E91">_xlfn.IFNA(INDEX(Tbl_KBBB[wedstrijd],MATCH(Tbl_Avond[[#This Row],[Datum]]&amp;"3",Tbl_KBBB[Datum_KBBB]&amp;Tbl_KBBB[Biljart],0)),"")</f>
        <v/>
      </c>
      <c r="F91" t="str" cm="1">
        <f t="array" ref="F91">_xlfn.IFNA(INDEX(Tbl_KBBB[wedstrijd],MATCH(Tbl_Avond[[#This Row],[Datum]]&amp;"4",Tbl_KBBB[Datum_KBBB]&amp;Tbl_KBBB[Biljart],0)),"")</f>
        <v/>
      </c>
      <c r="G91" t="str" cm="1">
        <f t="array" ref="G91">_xlfn.IFNA(INDEX(Tbl_KBBB[wedstrijd],MATCH(Tbl_Avond[[#This Row],[Datum]]&amp;"5",Tbl_KBBB[Datum_KBBB]&amp;Tbl_KBBB[Biljart],0)),"")</f>
        <v/>
      </c>
    </row>
    <row r="92" spans="1:7" x14ac:dyDescent="0.25">
      <c r="A92" s="28">
        <v>45929</v>
      </c>
      <c r="B92">
        <f>WEEKDAY(Tbl_Avond[[#This Row],[Datum]],11)</f>
        <v>1</v>
      </c>
      <c r="C92" t="str" cm="1">
        <f t="array" ref="C92">_xlfn.IFNA(INDEX(Tbl_KBBB[wedstrijd],MATCH(Tbl_Avond[[#This Row],[Datum]]&amp;"1",Tbl_KBBB[Datum_KBBB]&amp;Tbl_KBBB[Biljart],0)),"")</f>
        <v/>
      </c>
      <c r="D92" t="str" cm="1">
        <f t="array" ref="D92">_xlfn.IFNA(INDEX(Tbl_KBBB[wedstrijd],MATCH(Tbl_Avond[[#This Row],[Datum]]&amp;"2",Tbl_KBBB[Datum_KBBB]&amp;Tbl_KBBB[Biljart],0)),"")</f>
        <v/>
      </c>
      <c r="E92" t="str" cm="1">
        <f t="array" ref="E92">_xlfn.IFNA(INDEX(Tbl_KBBB[wedstrijd],MATCH(Tbl_Avond[[#This Row],[Datum]]&amp;"3",Tbl_KBBB[Datum_KBBB]&amp;Tbl_KBBB[Biljart],0)),"")</f>
        <v/>
      </c>
      <c r="F92" t="str" cm="1">
        <f t="array" ref="F92">_xlfn.IFNA(INDEX(Tbl_KBBB[wedstrijd],MATCH(Tbl_Avond[[#This Row],[Datum]]&amp;"4",Tbl_KBBB[Datum_KBBB]&amp;Tbl_KBBB[Biljart],0)),"")</f>
        <v/>
      </c>
      <c r="G92" t="str" cm="1">
        <f t="array" ref="G92">_xlfn.IFNA(INDEX(Tbl_KBBB[wedstrijd],MATCH(Tbl_Avond[[#This Row],[Datum]]&amp;"5",Tbl_KBBB[Datum_KBBB]&amp;Tbl_KBBB[Biljart],0)),"")</f>
        <v/>
      </c>
    </row>
    <row r="93" spans="1:7" x14ac:dyDescent="0.25">
      <c r="A93" s="28">
        <v>45930</v>
      </c>
      <c r="B93">
        <f>WEEKDAY(Tbl_Avond[[#This Row],[Datum]],11)</f>
        <v>2</v>
      </c>
      <c r="C93" t="str" cm="1">
        <f t="array" ref="C93">_xlfn.IFNA(INDEX(Tbl_KBBB[wedstrijd],MATCH(Tbl_Avond[[#This Row],[Datum]]&amp;"1",Tbl_KBBB[Datum_KBBB]&amp;Tbl_KBBB[Biljart],0)),"")</f>
        <v/>
      </c>
      <c r="D93" t="str" cm="1">
        <f t="array" ref="D93">_xlfn.IFNA(INDEX(Tbl_KBBB[wedstrijd],MATCH(Tbl_Avond[[#This Row],[Datum]]&amp;"2",Tbl_KBBB[Datum_KBBB]&amp;Tbl_KBBB[Biljart],0)),"")</f>
        <v/>
      </c>
      <c r="E93" t="str" cm="1">
        <f t="array" ref="E93">_xlfn.IFNA(INDEX(Tbl_KBBB[wedstrijd],MATCH(Tbl_Avond[[#This Row],[Datum]]&amp;"3",Tbl_KBBB[Datum_KBBB]&amp;Tbl_KBBB[Biljart],0)),"")</f>
        <v/>
      </c>
      <c r="F93" t="str" cm="1">
        <f t="array" ref="F93">_xlfn.IFNA(INDEX(Tbl_KBBB[wedstrijd],MATCH(Tbl_Avond[[#This Row],[Datum]]&amp;"4",Tbl_KBBB[Datum_KBBB]&amp;Tbl_KBBB[Biljart],0)),"")</f>
        <v/>
      </c>
      <c r="G93" t="str" cm="1">
        <f t="array" ref="G93">_xlfn.IFNA(INDEX(Tbl_KBBB[wedstrijd],MATCH(Tbl_Avond[[#This Row],[Datum]]&amp;"5",Tbl_KBBB[Datum_KBBB]&amp;Tbl_KBBB[Biljart],0)),"")</f>
        <v/>
      </c>
    </row>
    <row r="94" spans="1:7" x14ac:dyDescent="0.25">
      <c r="A94" s="28">
        <v>45931</v>
      </c>
      <c r="B94">
        <f>WEEKDAY(Tbl_Avond[[#This Row],[Datum]],11)</f>
        <v>3</v>
      </c>
      <c r="C94" t="str" cm="1">
        <f t="array" ref="C94">_xlfn.IFNA(INDEX(Tbl_KBBB[wedstrijd],MATCH(Tbl_Avond[[#This Row],[Datum]]&amp;"1",Tbl_KBBB[Datum_KBBB]&amp;Tbl_KBBB[Biljart],0)),"")</f>
        <v/>
      </c>
      <c r="D94" t="str" cm="1">
        <f t="array" ref="D94">_xlfn.IFNA(INDEX(Tbl_KBBB[wedstrijd],MATCH(Tbl_Avond[[#This Row],[Datum]]&amp;"2",Tbl_KBBB[Datum_KBBB]&amp;Tbl_KBBB[Biljart],0)),"")</f>
        <v/>
      </c>
      <c r="E94" t="str" cm="1">
        <f t="array" ref="E94">_xlfn.IFNA(INDEX(Tbl_KBBB[wedstrijd],MATCH(Tbl_Avond[[#This Row],[Datum]]&amp;"3",Tbl_KBBB[Datum_KBBB]&amp;Tbl_KBBB[Biljart],0)),"")</f>
        <v/>
      </c>
      <c r="F94" t="str" cm="1">
        <f t="array" ref="F94">_xlfn.IFNA(INDEX(Tbl_KBBB[wedstrijd],MATCH(Tbl_Avond[[#This Row],[Datum]]&amp;"4",Tbl_KBBB[Datum_KBBB]&amp;Tbl_KBBB[Biljart],0)),"")</f>
        <v/>
      </c>
      <c r="G94" t="str" cm="1">
        <f t="array" ref="G94">_xlfn.IFNA(INDEX(Tbl_KBBB[wedstrijd],MATCH(Tbl_Avond[[#This Row],[Datum]]&amp;"5",Tbl_KBBB[Datum_KBBB]&amp;Tbl_KBBB[Biljart],0)),"")</f>
        <v/>
      </c>
    </row>
    <row r="95" spans="1:7" x14ac:dyDescent="0.25">
      <c r="A95" s="28">
        <v>45932</v>
      </c>
      <c r="B95">
        <f>WEEKDAY(Tbl_Avond[[#This Row],[Datum]],11)</f>
        <v>4</v>
      </c>
      <c r="C95" t="str" cm="1">
        <f t="array" ref="C95">_xlfn.IFNA(INDEX(Tbl_KBBB[wedstrijd],MATCH(Tbl_Avond[[#This Row],[Datum]]&amp;"1",Tbl_KBBB[Datum_KBBB]&amp;Tbl_KBBB[Biljart],0)),"")</f>
        <v/>
      </c>
      <c r="D95" t="str" cm="1">
        <f t="array" ref="D95">_xlfn.IFNA(INDEX(Tbl_KBBB[wedstrijd],MATCH(Tbl_Avond[[#This Row],[Datum]]&amp;"2",Tbl_KBBB[Datum_KBBB]&amp;Tbl_KBBB[Biljart],0)),"")</f>
        <v/>
      </c>
      <c r="E95" t="str" cm="1">
        <f t="array" ref="E95">_xlfn.IFNA(INDEX(Tbl_KBBB[wedstrijd],MATCH(Tbl_Avond[[#This Row],[Datum]]&amp;"3",Tbl_KBBB[Datum_KBBB]&amp;Tbl_KBBB[Biljart],0)),"")</f>
        <v/>
      </c>
      <c r="F95" t="str" cm="1">
        <f t="array" ref="F95">_xlfn.IFNA(INDEX(Tbl_KBBB[wedstrijd],MATCH(Tbl_Avond[[#This Row],[Datum]]&amp;"4",Tbl_KBBB[Datum_KBBB]&amp;Tbl_KBBB[Biljart],0)),"")</f>
        <v/>
      </c>
      <c r="G95" t="str" cm="1">
        <f t="array" ref="G95">_xlfn.IFNA(INDEX(Tbl_KBBB[wedstrijd],MATCH(Tbl_Avond[[#This Row],[Datum]]&amp;"5",Tbl_KBBB[Datum_KBBB]&amp;Tbl_KBBB[Biljart],0)),"")</f>
        <v/>
      </c>
    </row>
    <row r="96" spans="1:7" x14ac:dyDescent="0.25">
      <c r="A96" s="28">
        <v>45933</v>
      </c>
      <c r="B96">
        <f>WEEKDAY(Tbl_Avond[[#This Row],[Datum]],11)</f>
        <v>5</v>
      </c>
      <c r="C96" t="str" cm="1">
        <f t="array" ref="C96">_xlfn.IFNA(INDEX(Tbl_KBBB[wedstrijd],MATCH(Tbl_Avond[[#This Row],[Datum]]&amp;"1",Tbl_KBBB[Datum_KBBB]&amp;Tbl_KBBB[Biljart],0)),"")</f>
        <v/>
      </c>
      <c r="D96" t="str" cm="1">
        <f t="array" ref="D96">_xlfn.IFNA(INDEX(Tbl_KBBB[wedstrijd],MATCH(Tbl_Avond[[#This Row],[Datum]]&amp;"2",Tbl_KBBB[Datum_KBBB]&amp;Tbl_KBBB[Biljart],0)),"")</f>
        <v/>
      </c>
      <c r="E96" t="str" cm="1">
        <f t="array" ref="E96">_xlfn.IFNA(INDEX(Tbl_KBBB[wedstrijd],MATCH(Tbl_Avond[[#This Row],[Datum]]&amp;"3",Tbl_KBBB[Datum_KBBB]&amp;Tbl_KBBB[Biljart],0)),"")</f>
        <v/>
      </c>
      <c r="F96" t="str" cm="1">
        <f t="array" ref="F96">_xlfn.IFNA(INDEX(Tbl_KBBB[wedstrijd],MATCH(Tbl_Avond[[#This Row],[Datum]]&amp;"4",Tbl_KBBB[Datum_KBBB]&amp;Tbl_KBBB[Biljart],0)),"")</f>
        <v/>
      </c>
      <c r="G96" t="str" cm="1">
        <f t="array" ref="G96">_xlfn.IFNA(INDEX(Tbl_KBBB[wedstrijd],MATCH(Tbl_Avond[[#This Row],[Datum]]&amp;"5",Tbl_KBBB[Datum_KBBB]&amp;Tbl_KBBB[Biljart],0)),"")</f>
        <v/>
      </c>
    </row>
    <row r="97" spans="1:7" x14ac:dyDescent="0.25">
      <c r="A97" s="28">
        <v>45934</v>
      </c>
      <c r="B97">
        <f>WEEKDAY(Tbl_Avond[[#This Row],[Datum]],11)</f>
        <v>6</v>
      </c>
      <c r="C97" t="str" cm="1">
        <f t="array" ref="C97">_xlfn.IFNA(INDEX(Tbl_KBBB[wedstrijd],MATCH(Tbl_Avond[[#This Row],[Datum]]&amp;"1",Tbl_KBBB[Datum_KBBB]&amp;Tbl_KBBB[Biljart],0)),"")</f>
        <v/>
      </c>
      <c r="D97" t="str" cm="1">
        <f t="array" ref="D97">_xlfn.IFNA(INDEX(Tbl_KBBB[wedstrijd],MATCH(Tbl_Avond[[#This Row],[Datum]]&amp;"2",Tbl_KBBB[Datum_KBBB]&amp;Tbl_KBBB[Biljart],0)),"")</f>
        <v/>
      </c>
      <c r="E97" t="str" cm="1">
        <f t="array" ref="E97">_xlfn.IFNA(INDEX(Tbl_KBBB[wedstrijd],MATCH(Tbl_Avond[[#This Row],[Datum]]&amp;"3",Tbl_KBBB[Datum_KBBB]&amp;Tbl_KBBB[Biljart],0)),"")</f>
        <v/>
      </c>
      <c r="F97" t="str" cm="1">
        <f t="array" ref="F97">_xlfn.IFNA(INDEX(Tbl_KBBB[wedstrijd],MATCH(Tbl_Avond[[#This Row],[Datum]]&amp;"4",Tbl_KBBB[Datum_KBBB]&amp;Tbl_KBBB[Biljart],0)),"")</f>
        <v/>
      </c>
      <c r="G97" t="str" cm="1">
        <f t="array" ref="G97">_xlfn.IFNA(INDEX(Tbl_KBBB[wedstrijd],MATCH(Tbl_Avond[[#This Row],[Datum]]&amp;"5",Tbl_KBBB[Datum_KBBB]&amp;Tbl_KBBB[Biljart],0)),"")</f>
        <v/>
      </c>
    </row>
    <row r="98" spans="1:7" x14ac:dyDescent="0.25">
      <c r="A98" s="28">
        <v>45935</v>
      </c>
      <c r="B98">
        <f>WEEKDAY(Tbl_Avond[[#This Row],[Datum]],11)</f>
        <v>7</v>
      </c>
      <c r="C98" t="str" cm="1">
        <f t="array" ref="C98">_xlfn.IFNA(INDEX(Tbl_KBBB[wedstrijd],MATCH(Tbl_Avond[[#This Row],[Datum]]&amp;"1",Tbl_KBBB[Datum_KBBB]&amp;Tbl_KBBB[Biljart],0)),"")</f>
        <v/>
      </c>
      <c r="D98" t="str" cm="1">
        <f t="array" ref="D98">_xlfn.IFNA(INDEX(Tbl_KBBB[wedstrijd],MATCH(Tbl_Avond[[#This Row],[Datum]]&amp;"2",Tbl_KBBB[Datum_KBBB]&amp;Tbl_KBBB[Biljart],0)),"")</f>
        <v/>
      </c>
      <c r="E98" t="str" cm="1">
        <f t="array" ref="E98">_xlfn.IFNA(INDEX(Tbl_KBBB[wedstrijd],MATCH(Tbl_Avond[[#This Row],[Datum]]&amp;"3",Tbl_KBBB[Datum_KBBB]&amp;Tbl_KBBB[Biljart],0)),"")</f>
        <v/>
      </c>
      <c r="F98" t="str" cm="1">
        <f t="array" ref="F98">_xlfn.IFNA(INDEX(Tbl_KBBB[wedstrijd],MATCH(Tbl_Avond[[#This Row],[Datum]]&amp;"4",Tbl_KBBB[Datum_KBBB]&amp;Tbl_KBBB[Biljart],0)),"")</f>
        <v/>
      </c>
      <c r="G98" t="str" cm="1">
        <f t="array" ref="G98">_xlfn.IFNA(INDEX(Tbl_KBBB[wedstrijd],MATCH(Tbl_Avond[[#This Row],[Datum]]&amp;"5",Tbl_KBBB[Datum_KBBB]&amp;Tbl_KBBB[Biljart],0)),"")</f>
        <v/>
      </c>
    </row>
    <row r="99" spans="1:7" x14ac:dyDescent="0.25">
      <c r="A99" s="28">
        <v>45936</v>
      </c>
      <c r="B99">
        <f>WEEKDAY(Tbl_Avond[[#This Row],[Datum]],11)</f>
        <v>1</v>
      </c>
      <c r="C99" t="str" cm="1">
        <f t="array" ref="C99">_xlfn.IFNA(INDEX(Tbl_KBBB[wedstrijd],MATCH(Tbl_Avond[[#This Row],[Datum]]&amp;"1",Tbl_KBBB[Datum_KBBB]&amp;Tbl_KBBB[Biljart],0)),"")</f>
        <v/>
      </c>
      <c r="D99" t="str" cm="1">
        <f t="array" ref="D99">_xlfn.IFNA(INDEX(Tbl_KBBB[wedstrijd],MATCH(Tbl_Avond[[#This Row],[Datum]]&amp;"2",Tbl_KBBB[Datum_KBBB]&amp;Tbl_KBBB[Biljart],0)),"")</f>
        <v/>
      </c>
      <c r="E99" t="str" cm="1">
        <f t="array" ref="E99">_xlfn.IFNA(INDEX(Tbl_KBBB[wedstrijd],MATCH(Tbl_Avond[[#This Row],[Datum]]&amp;"3",Tbl_KBBB[Datum_KBBB]&amp;Tbl_KBBB[Biljart],0)),"")</f>
        <v/>
      </c>
      <c r="F99" t="str" cm="1">
        <f t="array" ref="F99">_xlfn.IFNA(INDEX(Tbl_KBBB[wedstrijd],MATCH(Tbl_Avond[[#This Row],[Datum]]&amp;"4",Tbl_KBBB[Datum_KBBB]&amp;Tbl_KBBB[Biljart],0)),"")</f>
        <v/>
      </c>
      <c r="G99" t="str" cm="1">
        <f t="array" ref="G99">_xlfn.IFNA(INDEX(Tbl_KBBB[wedstrijd],MATCH(Tbl_Avond[[#This Row],[Datum]]&amp;"5",Tbl_KBBB[Datum_KBBB]&amp;Tbl_KBBB[Biljart],0)),"")</f>
        <v/>
      </c>
    </row>
    <row r="100" spans="1:7" x14ac:dyDescent="0.25">
      <c r="A100" s="28">
        <v>45937</v>
      </c>
      <c r="B100">
        <f>WEEKDAY(Tbl_Avond[[#This Row],[Datum]],11)</f>
        <v>2</v>
      </c>
      <c r="C100" t="str" cm="1">
        <f t="array" ref="C100">_xlfn.IFNA(INDEX(Tbl_KBBB[wedstrijd],MATCH(Tbl_Avond[[#This Row],[Datum]]&amp;"1",Tbl_KBBB[Datum_KBBB]&amp;Tbl_KBBB[Biljart],0)),"")</f>
        <v/>
      </c>
      <c r="D100" t="str" cm="1">
        <f t="array" ref="D100">_xlfn.IFNA(INDEX(Tbl_KBBB[wedstrijd],MATCH(Tbl_Avond[[#This Row],[Datum]]&amp;"2",Tbl_KBBB[Datum_KBBB]&amp;Tbl_KBBB[Biljart],0)),"")</f>
        <v/>
      </c>
      <c r="E100" t="str" cm="1">
        <f t="array" ref="E100">_xlfn.IFNA(INDEX(Tbl_KBBB[wedstrijd],MATCH(Tbl_Avond[[#This Row],[Datum]]&amp;"3",Tbl_KBBB[Datum_KBBB]&amp;Tbl_KBBB[Biljart],0)),"")</f>
        <v/>
      </c>
      <c r="F100" t="str" cm="1">
        <f t="array" ref="F100">_xlfn.IFNA(INDEX(Tbl_KBBB[wedstrijd],MATCH(Tbl_Avond[[#This Row],[Datum]]&amp;"4",Tbl_KBBB[Datum_KBBB]&amp;Tbl_KBBB[Biljart],0)),"")</f>
        <v/>
      </c>
      <c r="G100" t="str" cm="1">
        <f t="array" ref="G100">_xlfn.IFNA(INDEX(Tbl_KBBB[wedstrijd],MATCH(Tbl_Avond[[#This Row],[Datum]]&amp;"5",Tbl_KBBB[Datum_KBBB]&amp;Tbl_KBBB[Biljart],0)),"")</f>
        <v/>
      </c>
    </row>
    <row r="101" spans="1:7" x14ac:dyDescent="0.25">
      <c r="A101" s="28">
        <v>45938</v>
      </c>
      <c r="B101">
        <f>WEEKDAY(Tbl_Avond[[#This Row],[Datum]],11)</f>
        <v>3</v>
      </c>
      <c r="C101" t="str" cm="1">
        <f t="array" ref="C101">_xlfn.IFNA(INDEX(Tbl_KBBB[wedstrijd],MATCH(Tbl_Avond[[#This Row],[Datum]]&amp;"1",Tbl_KBBB[Datum_KBBB]&amp;Tbl_KBBB[Biljart],0)),"")</f>
        <v/>
      </c>
      <c r="D101" t="str" cm="1">
        <f t="array" ref="D101">_xlfn.IFNA(INDEX(Tbl_KBBB[wedstrijd],MATCH(Tbl_Avond[[#This Row],[Datum]]&amp;"2",Tbl_KBBB[Datum_KBBB]&amp;Tbl_KBBB[Biljart],0)),"")</f>
        <v/>
      </c>
      <c r="E101" t="str" cm="1">
        <f t="array" ref="E101">_xlfn.IFNA(INDEX(Tbl_KBBB[wedstrijd],MATCH(Tbl_Avond[[#This Row],[Datum]]&amp;"3",Tbl_KBBB[Datum_KBBB]&amp;Tbl_KBBB[Biljart],0)),"")</f>
        <v/>
      </c>
      <c r="F101" t="str" cm="1">
        <f t="array" ref="F101">_xlfn.IFNA(INDEX(Tbl_KBBB[wedstrijd],MATCH(Tbl_Avond[[#This Row],[Datum]]&amp;"4",Tbl_KBBB[Datum_KBBB]&amp;Tbl_KBBB[Biljart],0)),"")</f>
        <v/>
      </c>
      <c r="G101" t="str" cm="1">
        <f t="array" ref="G101">_xlfn.IFNA(INDEX(Tbl_KBBB[wedstrijd],MATCH(Tbl_Avond[[#This Row],[Datum]]&amp;"5",Tbl_KBBB[Datum_KBBB]&amp;Tbl_KBBB[Biljart],0)),"")</f>
        <v/>
      </c>
    </row>
    <row r="102" spans="1:7" x14ac:dyDescent="0.25">
      <c r="A102" s="28">
        <v>45939</v>
      </c>
      <c r="B102">
        <f>WEEKDAY(Tbl_Avond[[#This Row],[Datum]],11)</f>
        <v>4</v>
      </c>
      <c r="C102" t="str" cm="1">
        <f t="array" ref="C102">_xlfn.IFNA(INDEX(Tbl_KBBB[wedstrijd],MATCH(Tbl_Avond[[#This Row],[Datum]]&amp;"1",Tbl_KBBB[Datum_KBBB]&amp;Tbl_KBBB[Biljart],0)),"")</f>
        <v/>
      </c>
      <c r="D102" t="str" cm="1">
        <f t="array" ref="D102">_xlfn.IFNA(INDEX(Tbl_KBBB[wedstrijd],MATCH(Tbl_Avond[[#This Row],[Datum]]&amp;"2",Tbl_KBBB[Datum_KBBB]&amp;Tbl_KBBB[Biljart],0)),"")</f>
        <v/>
      </c>
      <c r="E102" t="str" cm="1">
        <f t="array" ref="E102">_xlfn.IFNA(INDEX(Tbl_KBBB[wedstrijd],MATCH(Tbl_Avond[[#This Row],[Datum]]&amp;"3",Tbl_KBBB[Datum_KBBB]&amp;Tbl_KBBB[Biljart],0)),"")</f>
        <v/>
      </c>
      <c r="F102" t="str" cm="1">
        <f t="array" ref="F102">_xlfn.IFNA(INDEX(Tbl_KBBB[wedstrijd],MATCH(Tbl_Avond[[#This Row],[Datum]]&amp;"4",Tbl_KBBB[Datum_KBBB]&amp;Tbl_KBBB[Biljart],0)),"")</f>
        <v/>
      </c>
      <c r="G102" t="str" cm="1">
        <f t="array" ref="G102">_xlfn.IFNA(INDEX(Tbl_KBBB[wedstrijd],MATCH(Tbl_Avond[[#This Row],[Datum]]&amp;"5",Tbl_KBBB[Datum_KBBB]&amp;Tbl_KBBB[Biljart],0)),"")</f>
        <v/>
      </c>
    </row>
    <row r="103" spans="1:7" x14ac:dyDescent="0.25">
      <c r="A103" s="28">
        <v>45940</v>
      </c>
      <c r="B103">
        <f>WEEKDAY(Tbl_Avond[[#This Row],[Datum]],11)</f>
        <v>5</v>
      </c>
      <c r="C103" t="str" cm="1">
        <f t="array" ref="C103">_xlfn.IFNA(INDEX(Tbl_KBBB[wedstrijd],MATCH(Tbl_Avond[[#This Row],[Datum]]&amp;"1",Tbl_KBBB[Datum_KBBB]&amp;Tbl_KBBB[Biljart],0)),"")</f>
        <v/>
      </c>
      <c r="D103" t="str" cm="1">
        <f t="array" ref="D103">_xlfn.IFNA(INDEX(Tbl_KBBB[wedstrijd],MATCH(Tbl_Avond[[#This Row],[Datum]]&amp;"2",Tbl_KBBB[Datum_KBBB]&amp;Tbl_KBBB[Biljart],0)),"")</f>
        <v/>
      </c>
      <c r="E103" t="str" cm="1">
        <f t="array" ref="E103">_xlfn.IFNA(INDEX(Tbl_KBBB[wedstrijd],MATCH(Tbl_Avond[[#This Row],[Datum]]&amp;"3",Tbl_KBBB[Datum_KBBB]&amp;Tbl_KBBB[Biljart],0)),"")</f>
        <v/>
      </c>
      <c r="F103" t="str" cm="1">
        <f t="array" ref="F103">_xlfn.IFNA(INDEX(Tbl_KBBB[wedstrijd],MATCH(Tbl_Avond[[#This Row],[Datum]]&amp;"4",Tbl_KBBB[Datum_KBBB]&amp;Tbl_KBBB[Biljart],0)),"")</f>
        <v/>
      </c>
      <c r="G103" t="str" cm="1">
        <f t="array" ref="G103">_xlfn.IFNA(INDEX(Tbl_KBBB[wedstrijd],MATCH(Tbl_Avond[[#This Row],[Datum]]&amp;"5",Tbl_KBBB[Datum_KBBB]&amp;Tbl_KBBB[Biljart],0)),"")</f>
        <v/>
      </c>
    </row>
    <row r="104" spans="1:7" x14ac:dyDescent="0.25">
      <c r="A104" s="28">
        <v>45941</v>
      </c>
      <c r="B104">
        <f>WEEKDAY(Tbl_Avond[[#This Row],[Datum]],11)</f>
        <v>6</v>
      </c>
      <c r="C104" t="str" cm="1">
        <f t="array" ref="C104">_xlfn.IFNA(INDEX(Tbl_KBBB[wedstrijd],MATCH(Tbl_Avond[[#This Row],[Datum]]&amp;"1",Tbl_KBBB[Datum_KBBB]&amp;Tbl_KBBB[Biljart],0)),"")</f>
        <v/>
      </c>
      <c r="D104" t="str" cm="1">
        <f t="array" ref="D104">_xlfn.IFNA(INDEX(Tbl_KBBB[wedstrijd],MATCH(Tbl_Avond[[#This Row],[Datum]]&amp;"2",Tbl_KBBB[Datum_KBBB]&amp;Tbl_KBBB[Biljart],0)),"")</f>
        <v/>
      </c>
      <c r="E104" t="str" cm="1">
        <f t="array" ref="E104">_xlfn.IFNA(INDEX(Tbl_KBBB[wedstrijd],MATCH(Tbl_Avond[[#This Row],[Datum]]&amp;"3",Tbl_KBBB[Datum_KBBB]&amp;Tbl_KBBB[Biljart],0)),"")</f>
        <v/>
      </c>
      <c r="F104" t="str" cm="1">
        <f t="array" ref="F104">_xlfn.IFNA(INDEX(Tbl_KBBB[wedstrijd],MATCH(Tbl_Avond[[#This Row],[Datum]]&amp;"4",Tbl_KBBB[Datum_KBBB]&amp;Tbl_KBBB[Biljart],0)),"")</f>
        <v/>
      </c>
      <c r="G104" t="str" cm="1">
        <f t="array" ref="G104">_xlfn.IFNA(INDEX(Tbl_KBBB[wedstrijd],MATCH(Tbl_Avond[[#This Row],[Datum]]&amp;"5",Tbl_KBBB[Datum_KBBB]&amp;Tbl_KBBB[Biljart],0)),"")</f>
        <v/>
      </c>
    </row>
    <row r="105" spans="1:7" x14ac:dyDescent="0.25">
      <c r="A105" s="28">
        <v>45942</v>
      </c>
      <c r="B105">
        <f>WEEKDAY(Tbl_Avond[[#This Row],[Datum]],11)</f>
        <v>7</v>
      </c>
      <c r="C105" t="str" cm="1">
        <f t="array" ref="C105">_xlfn.IFNA(INDEX(Tbl_KBBB[wedstrijd],MATCH(Tbl_Avond[[#This Row],[Datum]]&amp;"1",Tbl_KBBB[Datum_KBBB]&amp;Tbl_KBBB[Biljart],0)),"")</f>
        <v/>
      </c>
      <c r="D105" t="str" cm="1">
        <f t="array" ref="D105">_xlfn.IFNA(INDEX(Tbl_KBBB[wedstrijd],MATCH(Tbl_Avond[[#This Row],[Datum]]&amp;"2",Tbl_KBBB[Datum_KBBB]&amp;Tbl_KBBB[Biljart],0)),"")</f>
        <v/>
      </c>
      <c r="E105" t="str" cm="1">
        <f t="array" ref="E105">_xlfn.IFNA(INDEX(Tbl_KBBB[wedstrijd],MATCH(Tbl_Avond[[#This Row],[Datum]]&amp;"3",Tbl_KBBB[Datum_KBBB]&amp;Tbl_KBBB[Biljart],0)),"")</f>
        <v/>
      </c>
      <c r="F105" t="str" cm="1">
        <f t="array" ref="F105">_xlfn.IFNA(INDEX(Tbl_KBBB[wedstrijd],MATCH(Tbl_Avond[[#This Row],[Datum]]&amp;"4",Tbl_KBBB[Datum_KBBB]&amp;Tbl_KBBB[Biljart],0)),"")</f>
        <v/>
      </c>
      <c r="G105" t="str" cm="1">
        <f t="array" ref="G105">_xlfn.IFNA(INDEX(Tbl_KBBB[wedstrijd],MATCH(Tbl_Avond[[#This Row],[Datum]]&amp;"5",Tbl_KBBB[Datum_KBBB]&amp;Tbl_KBBB[Biljart],0)),"")</f>
        <v/>
      </c>
    </row>
    <row r="106" spans="1:7" x14ac:dyDescent="0.25">
      <c r="A106" s="28">
        <v>45943</v>
      </c>
      <c r="B106">
        <f>WEEKDAY(Tbl_Avond[[#This Row],[Datum]],11)</f>
        <v>1</v>
      </c>
      <c r="C106" t="str" cm="1">
        <f t="array" ref="C106">_xlfn.IFNA(INDEX(Tbl_KBBB[wedstrijd],MATCH(Tbl_Avond[[#This Row],[Datum]]&amp;"1",Tbl_KBBB[Datum_KBBB]&amp;Tbl_KBBB[Biljart],0)),"")</f>
        <v/>
      </c>
      <c r="D106" t="str" cm="1">
        <f t="array" ref="D106">_xlfn.IFNA(INDEX(Tbl_KBBB[wedstrijd],MATCH(Tbl_Avond[[#This Row],[Datum]]&amp;"2",Tbl_KBBB[Datum_KBBB]&amp;Tbl_KBBB[Biljart],0)),"")</f>
        <v/>
      </c>
      <c r="E106" t="str" cm="1">
        <f t="array" ref="E106">_xlfn.IFNA(INDEX(Tbl_KBBB[wedstrijd],MATCH(Tbl_Avond[[#This Row],[Datum]]&amp;"3",Tbl_KBBB[Datum_KBBB]&amp;Tbl_KBBB[Biljart],0)),"")</f>
        <v/>
      </c>
      <c r="F106" t="str" cm="1">
        <f t="array" ref="F106">_xlfn.IFNA(INDEX(Tbl_KBBB[wedstrijd],MATCH(Tbl_Avond[[#This Row],[Datum]]&amp;"4",Tbl_KBBB[Datum_KBBB]&amp;Tbl_KBBB[Biljart],0)),"")</f>
        <v/>
      </c>
      <c r="G106" t="str" cm="1">
        <f t="array" ref="G106">_xlfn.IFNA(INDEX(Tbl_KBBB[wedstrijd],MATCH(Tbl_Avond[[#This Row],[Datum]]&amp;"5",Tbl_KBBB[Datum_KBBB]&amp;Tbl_KBBB[Biljart],0)),"")</f>
        <v/>
      </c>
    </row>
    <row r="107" spans="1:7" x14ac:dyDescent="0.25">
      <c r="A107" s="28">
        <v>45944</v>
      </c>
      <c r="B107">
        <f>WEEKDAY(Tbl_Avond[[#This Row],[Datum]],11)</f>
        <v>2</v>
      </c>
      <c r="C107" t="str" cm="1">
        <f t="array" ref="C107">_xlfn.IFNA(INDEX(Tbl_KBBB[wedstrijd],MATCH(Tbl_Avond[[#This Row],[Datum]]&amp;"1",Tbl_KBBB[Datum_KBBB]&amp;Tbl_KBBB[Biljart],0)),"")</f>
        <v/>
      </c>
      <c r="D107" t="str" cm="1">
        <f t="array" ref="D107">_xlfn.IFNA(INDEX(Tbl_KBBB[wedstrijd],MATCH(Tbl_Avond[[#This Row],[Datum]]&amp;"2",Tbl_KBBB[Datum_KBBB]&amp;Tbl_KBBB[Biljart],0)),"")</f>
        <v/>
      </c>
      <c r="E107" t="str" cm="1">
        <f t="array" ref="E107">_xlfn.IFNA(INDEX(Tbl_KBBB[wedstrijd],MATCH(Tbl_Avond[[#This Row],[Datum]]&amp;"3",Tbl_KBBB[Datum_KBBB]&amp;Tbl_KBBB[Biljart],0)),"")</f>
        <v/>
      </c>
      <c r="F107" t="str" cm="1">
        <f t="array" ref="F107">_xlfn.IFNA(INDEX(Tbl_KBBB[wedstrijd],MATCH(Tbl_Avond[[#This Row],[Datum]]&amp;"4",Tbl_KBBB[Datum_KBBB]&amp;Tbl_KBBB[Biljart],0)),"")</f>
        <v/>
      </c>
      <c r="G107" t="str" cm="1">
        <f t="array" ref="G107">_xlfn.IFNA(INDEX(Tbl_KBBB[wedstrijd],MATCH(Tbl_Avond[[#This Row],[Datum]]&amp;"5",Tbl_KBBB[Datum_KBBB]&amp;Tbl_KBBB[Biljart],0)),"")</f>
        <v/>
      </c>
    </row>
    <row r="108" spans="1:7" x14ac:dyDescent="0.25">
      <c r="A108" s="28">
        <v>45945</v>
      </c>
      <c r="B108">
        <f>WEEKDAY(Tbl_Avond[[#This Row],[Datum]],11)</f>
        <v>3</v>
      </c>
      <c r="C108" t="str" cm="1">
        <f t="array" ref="C108">_xlfn.IFNA(INDEX(Tbl_KBBB[wedstrijd],MATCH(Tbl_Avond[[#This Row],[Datum]]&amp;"1",Tbl_KBBB[Datum_KBBB]&amp;Tbl_KBBB[Biljart],0)),"")</f>
        <v/>
      </c>
      <c r="D108" t="str" cm="1">
        <f t="array" ref="D108">_xlfn.IFNA(INDEX(Tbl_KBBB[wedstrijd],MATCH(Tbl_Avond[[#This Row],[Datum]]&amp;"2",Tbl_KBBB[Datum_KBBB]&amp;Tbl_KBBB[Biljart],0)),"")</f>
        <v/>
      </c>
      <c r="E108" t="str" cm="1">
        <f t="array" ref="E108">_xlfn.IFNA(INDEX(Tbl_KBBB[wedstrijd],MATCH(Tbl_Avond[[#This Row],[Datum]]&amp;"3",Tbl_KBBB[Datum_KBBB]&amp;Tbl_KBBB[Biljart],0)),"")</f>
        <v/>
      </c>
      <c r="F108" t="str" cm="1">
        <f t="array" ref="F108">_xlfn.IFNA(INDEX(Tbl_KBBB[wedstrijd],MATCH(Tbl_Avond[[#This Row],[Datum]]&amp;"4",Tbl_KBBB[Datum_KBBB]&amp;Tbl_KBBB[Biljart],0)),"")</f>
        <v/>
      </c>
      <c r="G108" t="str" cm="1">
        <f t="array" ref="G108">_xlfn.IFNA(INDEX(Tbl_KBBB[wedstrijd],MATCH(Tbl_Avond[[#This Row],[Datum]]&amp;"5",Tbl_KBBB[Datum_KBBB]&amp;Tbl_KBBB[Biljart],0)),"")</f>
        <v/>
      </c>
    </row>
    <row r="109" spans="1:7" x14ac:dyDescent="0.25">
      <c r="A109" s="28">
        <v>45946</v>
      </c>
      <c r="B109">
        <f>WEEKDAY(Tbl_Avond[[#This Row],[Datum]],11)</f>
        <v>4</v>
      </c>
      <c r="C109" t="str" cm="1">
        <f t="array" ref="C109">_xlfn.IFNA(INDEX(Tbl_KBBB[wedstrijd],MATCH(Tbl_Avond[[#This Row],[Datum]]&amp;"1",Tbl_KBBB[Datum_KBBB]&amp;Tbl_KBBB[Biljart],0)),"")</f>
        <v/>
      </c>
      <c r="D109" t="str" cm="1">
        <f t="array" ref="D109">_xlfn.IFNA(INDEX(Tbl_KBBB[wedstrijd],MATCH(Tbl_Avond[[#This Row],[Datum]]&amp;"2",Tbl_KBBB[Datum_KBBB]&amp;Tbl_KBBB[Biljart],0)),"")</f>
        <v/>
      </c>
      <c r="E109" t="str" cm="1">
        <f t="array" ref="E109">_xlfn.IFNA(INDEX(Tbl_KBBB[wedstrijd],MATCH(Tbl_Avond[[#This Row],[Datum]]&amp;"3",Tbl_KBBB[Datum_KBBB]&amp;Tbl_KBBB[Biljart],0)),"")</f>
        <v/>
      </c>
      <c r="F109" t="str" cm="1">
        <f t="array" ref="F109">_xlfn.IFNA(INDEX(Tbl_KBBB[wedstrijd],MATCH(Tbl_Avond[[#This Row],[Datum]]&amp;"4",Tbl_KBBB[Datum_KBBB]&amp;Tbl_KBBB[Biljart],0)),"")</f>
        <v/>
      </c>
      <c r="G109" t="str" cm="1">
        <f t="array" ref="G109">_xlfn.IFNA(INDEX(Tbl_KBBB[wedstrijd],MATCH(Tbl_Avond[[#This Row],[Datum]]&amp;"5",Tbl_KBBB[Datum_KBBB]&amp;Tbl_KBBB[Biljart],0)),"")</f>
        <v/>
      </c>
    </row>
    <row r="110" spans="1:7" x14ac:dyDescent="0.25">
      <c r="A110" s="28">
        <v>45947</v>
      </c>
      <c r="B110">
        <f>WEEKDAY(Tbl_Avond[[#This Row],[Datum]],11)</f>
        <v>5</v>
      </c>
      <c r="C110" t="str" cm="1">
        <f t="array" ref="C110">_xlfn.IFNA(INDEX(Tbl_KBBB[wedstrijd],MATCH(Tbl_Avond[[#This Row],[Datum]]&amp;"1",Tbl_KBBB[Datum_KBBB]&amp;Tbl_KBBB[Biljart],0)),"")</f>
        <v/>
      </c>
      <c r="D110" t="str" cm="1">
        <f t="array" ref="D110">_xlfn.IFNA(INDEX(Tbl_KBBB[wedstrijd],MATCH(Tbl_Avond[[#This Row],[Datum]]&amp;"2",Tbl_KBBB[Datum_KBBB]&amp;Tbl_KBBB[Biljart],0)),"")</f>
        <v/>
      </c>
      <c r="E110" t="str" cm="1">
        <f t="array" ref="E110">_xlfn.IFNA(INDEX(Tbl_KBBB[wedstrijd],MATCH(Tbl_Avond[[#This Row],[Datum]]&amp;"3",Tbl_KBBB[Datum_KBBB]&amp;Tbl_KBBB[Biljart],0)),"")</f>
        <v/>
      </c>
      <c r="F110" t="str" cm="1">
        <f t="array" ref="F110">_xlfn.IFNA(INDEX(Tbl_KBBB[wedstrijd],MATCH(Tbl_Avond[[#This Row],[Datum]]&amp;"4",Tbl_KBBB[Datum_KBBB]&amp;Tbl_KBBB[Biljart],0)),"")</f>
        <v/>
      </c>
      <c r="G110" t="str" cm="1">
        <f t="array" ref="G110">_xlfn.IFNA(INDEX(Tbl_KBBB[wedstrijd],MATCH(Tbl_Avond[[#This Row],[Datum]]&amp;"5",Tbl_KBBB[Datum_KBBB]&amp;Tbl_KBBB[Biljart],0)),"")</f>
        <v/>
      </c>
    </row>
    <row r="111" spans="1:7" x14ac:dyDescent="0.25">
      <c r="A111" s="28">
        <v>45948</v>
      </c>
      <c r="B111">
        <f>WEEKDAY(Tbl_Avond[[#This Row],[Datum]],11)</f>
        <v>6</v>
      </c>
      <c r="C111" t="str" cm="1">
        <f t="array" ref="C111">_xlfn.IFNA(INDEX(Tbl_KBBB[wedstrijd],MATCH(Tbl_Avond[[#This Row],[Datum]]&amp;"1",Tbl_KBBB[Datum_KBBB]&amp;Tbl_KBBB[Biljart],0)),"")</f>
        <v/>
      </c>
      <c r="D111" t="str" cm="1">
        <f t="array" ref="D111">_xlfn.IFNA(INDEX(Tbl_KBBB[wedstrijd],MATCH(Tbl_Avond[[#This Row],[Datum]]&amp;"2",Tbl_KBBB[Datum_KBBB]&amp;Tbl_KBBB[Biljart],0)),"")</f>
        <v/>
      </c>
      <c r="E111" t="str" cm="1">
        <f t="array" ref="E111">_xlfn.IFNA(INDEX(Tbl_KBBB[wedstrijd],MATCH(Tbl_Avond[[#This Row],[Datum]]&amp;"3",Tbl_KBBB[Datum_KBBB]&amp;Tbl_KBBB[Biljart],0)),"")</f>
        <v/>
      </c>
      <c r="F111" t="str" cm="1">
        <f t="array" ref="F111">_xlfn.IFNA(INDEX(Tbl_KBBB[wedstrijd],MATCH(Tbl_Avond[[#This Row],[Datum]]&amp;"4",Tbl_KBBB[Datum_KBBB]&amp;Tbl_KBBB[Biljart],0)),"")</f>
        <v/>
      </c>
      <c r="G111" t="str" cm="1">
        <f t="array" ref="G111">_xlfn.IFNA(INDEX(Tbl_KBBB[wedstrijd],MATCH(Tbl_Avond[[#This Row],[Datum]]&amp;"5",Tbl_KBBB[Datum_KBBB]&amp;Tbl_KBBB[Biljart],0)),"")</f>
        <v/>
      </c>
    </row>
    <row r="112" spans="1:7" x14ac:dyDescent="0.25">
      <c r="A112" s="28">
        <v>45949</v>
      </c>
      <c r="B112">
        <f>WEEKDAY(Tbl_Avond[[#This Row],[Datum]],11)</f>
        <v>7</v>
      </c>
      <c r="C112" t="str" cm="1">
        <f t="array" ref="C112">_xlfn.IFNA(INDEX(Tbl_KBBB[wedstrijd],MATCH(Tbl_Avond[[#This Row],[Datum]]&amp;"1",Tbl_KBBB[Datum_KBBB]&amp;Tbl_KBBB[Biljart],0)),"")</f>
        <v/>
      </c>
      <c r="D112" t="str" cm="1">
        <f t="array" ref="D112">_xlfn.IFNA(INDEX(Tbl_KBBB[wedstrijd],MATCH(Tbl_Avond[[#This Row],[Datum]]&amp;"2",Tbl_KBBB[Datum_KBBB]&amp;Tbl_KBBB[Biljart],0)),"")</f>
        <v/>
      </c>
      <c r="E112" t="str" cm="1">
        <f t="array" ref="E112">_xlfn.IFNA(INDEX(Tbl_KBBB[wedstrijd],MATCH(Tbl_Avond[[#This Row],[Datum]]&amp;"3",Tbl_KBBB[Datum_KBBB]&amp;Tbl_KBBB[Biljart],0)),"")</f>
        <v/>
      </c>
      <c r="F112" t="str" cm="1">
        <f t="array" ref="F112">_xlfn.IFNA(INDEX(Tbl_KBBB[wedstrijd],MATCH(Tbl_Avond[[#This Row],[Datum]]&amp;"4",Tbl_KBBB[Datum_KBBB]&amp;Tbl_KBBB[Biljart],0)),"")</f>
        <v/>
      </c>
      <c r="G112" t="str" cm="1">
        <f t="array" ref="G112">_xlfn.IFNA(INDEX(Tbl_KBBB[wedstrijd],MATCH(Tbl_Avond[[#This Row],[Datum]]&amp;"5",Tbl_KBBB[Datum_KBBB]&amp;Tbl_KBBB[Biljart],0)),"")</f>
        <v/>
      </c>
    </row>
    <row r="113" spans="1:7" x14ac:dyDescent="0.25">
      <c r="A113" s="28">
        <v>45950</v>
      </c>
      <c r="B113">
        <f>WEEKDAY(Tbl_Avond[[#This Row],[Datum]],11)</f>
        <v>1</v>
      </c>
      <c r="C113" t="str" cm="1">
        <f t="array" ref="C113">_xlfn.IFNA(INDEX(Tbl_KBBB[wedstrijd],MATCH(Tbl_Avond[[#This Row],[Datum]]&amp;"1",Tbl_KBBB[Datum_KBBB]&amp;Tbl_KBBB[Biljart],0)),"")</f>
        <v/>
      </c>
      <c r="D113" t="str" cm="1">
        <f t="array" ref="D113">_xlfn.IFNA(INDEX(Tbl_KBBB[wedstrijd],MATCH(Tbl_Avond[[#This Row],[Datum]]&amp;"2",Tbl_KBBB[Datum_KBBB]&amp;Tbl_KBBB[Biljart],0)),"")</f>
        <v/>
      </c>
      <c r="E113" t="str" cm="1">
        <f t="array" ref="E113">_xlfn.IFNA(INDEX(Tbl_KBBB[wedstrijd],MATCH(Tbl_Avond[[#This Row],[Datum]]&amp;"3",Tbl_KBBB[Datum_KBBB]&amp;Tbl_KBBB[Biljart],0)),"")</f>
        <v/>
      </c>
      <c r="F113" t="str" cm="1">
        <f t="array" ref="F113">_xlfn.IFNA(INDEX(Tbl_KBBB[wedstrijd],MATCH(Tbl_Avond[[#This Row],[Datum]]&amp;"4",Tbl_KBBB[Datum_KBBB]&amp;Tbl_KBBB[Biljart],0)),"")</f>
        <v/>
      </c>
      <c r="G113" t="str" cm="1">
        <f t="array" ref="G113">_xlfn.IFNA(INDEX(Tbl_KBBB[wedstrijd],MATCH(Tbl_Avond[[#This Row],[Datum]]&amp;"5",Tbl_KBBB[Datum_KBBB]&amp;Tbl_KBBB[Biljart],0)),"")</f>
        <v/>
      </c>
    </row>
    <row r="114" spans="1:7" x14ac:dyDescent="0.25">
      <c r="A114" s="28">
        <v>45951</v>
      </c>
      <c r="B114">
        <f>WEEKDAY(Tbl_Avond[[#This Row],[Datum]],11)</f>
        <v>2</v>
      </c>
      <c r="C114" t="str" cm="1">
        <f t="array" ref="C114">_xlfn.IFNA(INDEX(Tbl_KBBB[wedstrijd],MATCH(Tbl_Avond[[#This Row],[Datum]]&amp;"1",Tbl_KBBB[Datum_KBBB]&amp;Tbl_KBBB[Biljart],0)),"")</f>
        <v/>
      </c>
      <c r="D114" t="str" cm="1">
        <f t="array" ref="D114">_xlfn.IFNA(INDEX(Tbl_KBBB[wedstrijd],MATCH(Tbl_Avond[[#This Row],[Datum]]&amp;"2",Tbl_KBBB[Datum_KBBB]&amp;Tbl_KBBB[Biljart],0)),"")</f>
        <v/>
      </c>
      <c r="E114" t="str" cm="1">
        <f t="array" ref="E114">_xlfn.IFNA(INDEX(Tbl_KBBB[wedstrijd],MATCH(Tbl_Avond[[#This Row],[Datum]]&amp;"3",Tbl_KBBB[Datum_KBBB]&amp;Tbl_KBBB[Biljart],0)),"")</f>
        <v/>
      </c>
      <c r="F114" t="str" cm="1">
        <f t="array" ref="F114">_xlfn.IFNA(INDEX(Tbl_KBBB[wedstrijd],MATCH(Tbl_Avond[[#This Row],[Datum]]&amp;"4",Tbl_KBBB[Datum_KBBB]&amp;Tbl_KBBB[Biljart],0)),"")</f>
        <v/>
      </c>
      <c r="G114" t="str" cm="1">
        <f t="array" ref="G114">_xlfn.IFNA(INDEX(Tbl_KBBB[wedstrijd],MATCH(Tbl_Avond[[#This Row],[Datum]]&amp;"5",Tbl_KBBB[Datum_KBBB]&amp;Tbl_KBBB[Biljart],0)),"")</f>
        <v/>
      </c>
    </row>
    <row r="115" spans="1:7" x14ac:dyDescent="0.25">
      <c r="A115" s="28">
        <v>45952</v>
      </c>
      <c r="B115">
        <f>WEEKDAY(Tbl_Avond[[#This Row],[Datum]],11)</f>
        <v>3</v>
      </c>
      <c r="C115" t="str" cm="1">
        <f t="array" ref="C115">_xlfn.IFNA(INDEX(Tbl_KBBB[wedstrijd],MATCH(Tbl_Avond[[#This Row],[Datum]]&amp;"1",Tbl_KBBB[Datum_KBBB]&amp;Tbl_KBBB[Biljart],0)),"")</f>
        <v/>
      </c>
      <c r="D115" t="str" cm="1">
        <f t="array" ref="D115">_xlfn.IFNA(INDEX(Tbl_KBBB[wedstrijd],MATCH(Tbl_Avond[[#This Row],[Datum]]&amp;"2",Tbl_KBBB[Datum_KBBB]&amp;Tbl_KBBB[Biljart],0)),"")</f>
        <v/>
      </c>
      <c r="E115" t="str" cm="1">
        <f t="array" ref="E115">_xlfn.IFNA(INDEX(Tbl_KBBB[wedstrijd],MATCH(Tbl_Avond[[#This Row],[Datum]]&amp;"3",Tbl_KBBB[Datum_KBBB]&amp;Tbl_KBBB[Biljart],0)),"")</f>
        <v/>
      </c>
      <c r="F115" t="str" cm="1">
        <f t="array" ref="F115">_xlfn.IFNA(INDEX(Tbl_KBBB[wedstrijd],MATCH(Tbl_Avond[[#This Row],[Datum]]&amp;"4",Tbl_KBBB[Datum_KBBB]&amp;Tbl_KBBB[Biljart],0)),"")</f>
        <v/>
      </c>
      <c r="G115" t="str" cm="1">
        <f t="array" ref="G115">_xlfn.IFNA(INDEX(Tbl_KBBB[wedstrijd],MATCH(Tbl_Avond[[#This Row],[Datum]]&amp;"5",Tbl_KBBB[Datum_KBBB]&amp;Tbl_KBBB[Biljart],0)),"")</f>
        <v/>
      </c>
    </row>
    <row r="116" spans="1:7" x14ac:dyDescent="0.25">
      <c r="A116" s="28">
        <v>45953</v>
      </c>
      <c r="B116">
        <f>WEEKDAY(Tbl_Avond[[#This Row],[Datum]],11)</f>
        <v>4</v>
      </c>
      <c r="C116" t="str" cm="1">
        <f t="array" ref="C116">_xlfn.IFNA(INDEX(Tbl_KBBB[wedstrijd],MATCH(Tbl_Avond[[#This Row],[Datum]]&amp;"1",Tbl_KBBB[Datum_KBBB]&amp;Tbl_KBBB[Biljart],0)),"")</f>
        <v/>
      </c>
      <c r="D116" t="str" cm="1">
        <f t="array" ref="D116">_xlfn.IFNA(INDEX(Tbl_KBBB[wedstrijd],MATCH(Tbl_Avond[[#This Row],[Datum]]&amp;"2",Tbl_KBBB[Datum_KBBB]&amp;Tbl_KBBB[Biljart],0)),"")</f>
        <v/>
      </c>
      <c r="E116" t="str" cm="1">
        <f t="array" ref="E116">_xlfn.IFNA(INDEX(Tbl_KBBB[wedstrijd],MATCH(Tbl_Avond[[#This Row],[Datum]]&amp;"3",Tbl_KBBB[Datum_KBBB]&amp;Tbl_KBBB[Biljart],0)),"")</f>
        <v/>
      </c>
      <c r="F116" t="str" cm="1">
        <f t="array" ref="F116">_xlfn.IFNA(INDEX(Tbl_KBBB[wedstrijd],MATCH(Tbl_Avond[[#This Row],[Datum]]&amp;"4",Tbl_KBBB[Datum_KBBB]&amp;Tbl_KBBB[Biljart],0)),"")</f>
        <v/>
      </c>
      <c r="G116" t="str" cm="1">
        <f t="array" ref="G116">_xlfn.IFNA(INDEX(Tbl_KBBB[wedstrijd],MATCH(Tbl_Avond[[#This Row],[Datum]]&amp;"5",Tbl_KBBB[Datum_KBBB]&amp;Tbl_KBBB[Biljart],0)),"")</f>
        <v/>
      </c>
    </row>
    <row r="117" spans="1:7" x14ac:dyDescent="0.25">
      <c r="A117" s="28">
        <v>45954</v>
      </c>
      <c r="B117">
        <f>WEEKDAY(Tbl_Avond[[#This Row],[Datum]],11)</f>
        <v>5</v>
      </c>
      <c r="C117" t="str" cm="1">
        <f t="array" ref="C117">_xlfn.IFNA(INDEX(Tbl_KBBB[wedstrijd],MATCH(Tbl_Avond[[#This Row],[Datum]]&amp;"1",Tbl_KBBB[Datum_KBBB]&amp;Tbl_KBBB[Biljart],0)),"")</f>
        <v/>
      </c>
      <c r="D117" t="str" cm="1">
        <f t="array" ref="D117">_xlfn.IFNA(INDEX(Tbl_KBBB[wedstrijd],MATCH(Tbl_Avond[[#This Row],[Datum]]&amp;"2",Tbl_KBBB[Datum_KBBB]&amp;Tbl_KBBB[Biljart],0)),"")</f>
        <v/>
      </c>
      <c r="E117" t="str" cm="1">
        <f t="array" ref="E117">_xlfn.IFNA(INDEX(Tbl_KBBB[wedstrijd],MATCH(Tbl_Avond[[#This Row],[Datum]]&amp;"3",Tbl_KBBB[Datum_KBBB]&amp;Tbl_KBBB[Biljart],0)),"")</f>
        <v/>
      </c>
      <c r="F117" t="str" cm="1">
        <f t="array" ref="F117">_xlfn.IFNA(INDEX(Tbl_KBBB[wedstrijd],MATCH(Tbl_Avond[[#This Row],[Datum]]&amp;"4",Tbl_KBBB[Datum_KBBB]&amp;Tbl_KBBB[Biljart],0)),"")</f>
        <v/>
      </c>
      <c r="G117" t="str" cm="1">
        <f t="array" ref="G117">_xlfn.IFNA(INDEX(Tbl_KBBB[wedstrijd],MATCH(Tbl_Avond[[#This Row],[Datum]]&amp;"5",Tbl_KBBB[Datum_KBBB]&amp;Tbl_KBBB[Biljart],0)),"")</f>
        <v/>
      </c>
    </row>
    <row r="118" spans="1:7" x14ac:dyDescent="0.25">
      <c r="A118" s="28">
        <v>45955</v>
      </c>
      <c r="B118">
        <f>WEEKDAY(Tbl_Avond[[#This Row],[Datum]],11)</f>
        <v>6</v>
      </c>
      <c r="C118" t="str" cm="1">
        <f t="array" ref="C118">_xlfn.IFNA(INDEX(Tbl_KBBB[wedstrijd],MATCH(Tbl_Avond[[#This Row],[Datum]]&amp;"1",Tbl_KBBB[Datum_KBBB]&amp;Tbl_KBBB[Biljart],0)),"")</f>
        <v/>
      </c>
      <c r="D118" t="str" cm="1">
        <f t="array" ref="D118">_xlfn.IFNA(INDEX(Tbl_KBBB[wedstrijd],MATCH(Tbl_Avond[[#This Row],[Datum]]&amp;"2",Tbl_KBBB[Datum_KBBB]&amp;Tbl_KBBB[Biljart],0)),"")</f>
        <v/>
      </c>
      <c r="E118" t="str" cm="1">
        <f t="array" ref="E118">_xlfn.IFNA(INDEX(Tbl_KBBB[wedstrijd],MATCH(Tbl_Avond[[#This Row],[Datum]]&amp;"3",Tbl_KBBB[Datum_KBBB]&amp;Tbl_KBBB[Biljart],0)),"")</f>
        <v/>
      </c>
      <c r="F118" t="str" cm="1">
        <f t="array" ref="F118">_xlfn.IFNA(INDEX(Tbl_KBBB[wedstrijd],MATCH(Tbl_Avond[[#This Row],[Datum]]&amp;"4",Tbl_KBBB[Datum_KBBB]&amp;Tbl_KBBB[Biljart],0)),"")</f>
        <v/>
      </c>
      <c r="G118" t="str" cm="1">
        <f t="array" ref="G118">_xlfn.IFNA(INDEX(Tbl_KBBB[wedstrijd],MATCH(Tbl_Avond[[#This Row],[Datum]]&amp;"5",Tbl_KBBB[Datum_KBBB]&amp;Tbl_KBBB[Biljart],0)),"")</f>
        <v/>
      </c>
    </row>
    <row r="119" spans="1:7" x14ac:dyDescent="0.25">
      <c r="A119" s="28">
        <v>45956</v>
      </c>
      <c r="B119">
        <f>WEEKDAY(Tbl_Avond[[#This Row],[Datum]],11)</f>
        <v>7</v>
      </c>
      <c r="C119" t="str" cm="1">
        <f t="array" ref="C119">_xlfn.IFNA(INDEX(Tbl_KBBB[wedstrijd],MATCH(Tbl_Avond[[#This Row],[Datum]]&amp;"1",Tbl_KBBB[Datum_KBBB]&amp;Tbl_KBBB[Biljart],0)),"")</f>
        <v/>
      </c>
      <c r="D119" t="str" cm="1">
        <f t="array" ref="D119">_xlfn.IFNA(INDEX(Tbl_KBBB[wedstrijd],MATCH(Tbl_Avond[[#This Row],[Datum]]&amp;"2",Tbl_KBBB[Datum_KBBB]&amp;Tbl_KBBB[Biljart],0)),"")</f>
        <v/>
      </c>
      <c r="E119" t="str" cm="1">
        <f t="array" ref="E119">_xlfn.IFNA(INDEX(Tbl_KBBB[wedstrijd],MATCH(Tbl_Avond[[#This Row],[Datum]]&amp;"3",Tbl_KBBB[Datum_KBBB]&amp;Tbl_KBBB[Biljart],0)),"")</f>
        <v/>
      </c>
      <c r="F119" t="str" cm="1">
        <f t="array" ref="F119">_xlfn.IFNA(INDEX(Tbl_KBBB[wedstrijd],MATCH(Tbl_Avond[[#This Row],[Datum]]&amp;"4",Tbl_KBBB[Datum_KBBB]&amp;Tbl_KBBB[Biljart],0)),"")</f>
        <v/>
      </c>
      <c r="G119" t="str" cm="1">
        <f t="array" ref="G119">_xlfn.IFNA(INDEX(Tbl_KBBB[wedstrijd],MATCH(Tbl_Avond[[#This Row],[Datum]]&amp;"5",Tbl_KBBB[Datum_KBBB]&amp;Tbl_KBBB[Biljart],0)),"")</f>
        <v/>
      </c>
    </row>
    <row r="120" spans="1:7" x14ac:dyDescent="0.25">
      <c r="A120" s="28">
        <v>45957</v>
      </c>
      <c r="B120">
        <f>WEEKDAY(Tbl_Avond[[#This Row],[Datum]],11)</f>
        <v>1</v>
      </c>
      <c r="C120" t="str" cm="1">
        <f t="array" ref="C120">_xlfn.IFNA(INDEX(Tbl_KBBB[wedstrijd],MATCH(Tbl_Avond[[#This Row],[Datum]]&amp;"1",Tbl_KBBB[Datum_KBBB]&amp;Tbl_KBBB[Biljart],0)),"")</f>
        <v/>
      </c>
      <c r="D120" t="str" cm="1">
        <f t="array" ref="D120">_xlfn.IFNA(INDEX(Tbl_KBBB[wedstrijd],MATCH(Tbl_Avond[[#This Row],[Datum]]&amp;"2",Tbl_KBBB[Datum_KBBB]&amp;Tbl_KBBB[Biljart],0)),"")</f>
        <v/>
      </c>
      <c r="E120" t="str" cm="1">
        <f t="array" ref="E120">_xlfn.IFNA(INDEX(Tbl_KBBB[wedstrijd],MATCH(Tbl_Avond[[#This Row],[Datum]]&amp;"3",Tbl_KBBB[Datum_KBBB]&amp;Tbl_KBBB[Biljart],0)),"")</f>
        <v/>
      </c>
      <c r="F120" t="str" cm="1">
        <f t="array" ref="F120">_xlfn.IFNA(INDEX(Tbl_KBBB[wedstrijd],MATCH(Tbl_Avond[[#This Row],[Datum]]&amp;"4",Tbl_KBBB[Datum_KBBB]&amp;Tbl_KBBB[Biljart],0)),"")</f>
        <v/>
      </c>
      <c r="G120" t="str" cm="1">
        <f t="array" ref="G120">_xlfn.IFNA(INDEX(Tbl_KBBB[wedstrijd],MATCH(Tbl_Avond[[#This Row],[Datum]]&amp;"5",Tbl_KBBB[Datum_KBBB]&amp;Tbl_KBBB[Biljart],0)),"")</f>
        <v/>
      </c>
    </row>
    <row r="121" spans="1:7" x14ac:dyDescent="0.25">
      <c r="A121" s="28">
        <v>45958</v>
      </c>
      <c r="B121">
        <f>WEEKDAY(Tbl_Avond[[#This Row],[Datum]],11)</f>
        <v>2</v>
      </c>
      <c r="C121" t="str" cm="1">
        <f t="array" ref="C121">_xlfn.IFNA(INDEX(Tbl_KBBB[wedstrijd],MATCH(Tbl_Avond[[#This Row],[Datum]]&amp;"1",Tbl_KBBB[Datum_KBBB]&amp;Tbl_KBBB[Biljart],0)),"")</f>
        <v/>
      </c>
      <c r="D121" t="str" cm="1">
        <f t="array" ref="D121">_xlfn.IFNA(INDEX(Tbl_KBBB[wedstrijd],MATCH(Tbl_Avond[[#This Row],[Datum]]&amp;"2",Tbl_KBBB[Datum_KBBB]&amp;Tbl_KBBB[Biljart],0)),"")</f>
        <v/>
      </c>
      <c r="E121" t="str" cm="1">
        <f t="array" ref="E121">_xlfn.IFNA(INDEX(Tbl_KBBB[wedstrijd],MATCH(Tbl_Avond[[#This Row],[Datum]]&amp;"3",Tbl_KBBB[Datum_KBBB]&amp;Tbl_KBBB[Biljart],0)),"")</f>
        <v/>
      </c>
      <c r="F121" t="str" cm="1">
        <f t="array" ref="F121">_xlfn.IFNA(INDEX(Tbl_KBBB[wedstrijd],MATCH(Tbl_Avond[[#This Row],[Datum]]&amp;"4",Tbl_KBBB[Datum_KBBB]&amp;Tbl_KBBB[Biljart],0)),"")</f>
        <v/>
      </c>
      <c r="G121" t="str" cm="1">
        <f t="array" ref="G121">_xlfn.IFNA(INDEX(Tbl_KBBB[wedstrijd],MATCH(Tbl_Avond[[#This Row],[Datum]]&amp;"5",Tbl_KBBB[Datum_KBBB]&amp;Tbl_KBBB[Biljart],0)),"")</f>
        <v/>
      </c>
    </row>
    <row r="122" spans="1:7" x14ac:dyDescent="0.25">
      <c r="A122" s="28">
        <v>45959</v>
      </c>
      <c r="B122">
        <f>WEEKDAY(Tbl_Avond[[#This Row],[Datum]],11)</f>
        <v>3</v>
      </c>
      <c r="C122" t="str" cm="1">
        <f t="array" ref="C122">_xlfn.IFNA(INDEX(Tbl_KBBB[wedstrijd],MATCH(Tbl_Avond[[#This Row],[Datum]]&amp;"1",Tbl_KBBB[Datum_KBBB]&amp;Tbl_KBBB[Biljart],0)),"")</f>
        <v/>
      </c>
      <c r="D122" t="str" cm="1">
        <f t="array" ref="D122">_xlfn.IFNA(INDEX(Tbl_KBBB[wedstrijd],MATCH(Tbl_Avond[[#This Row],[Datum]]&amp;"2",Tbl_KBBB[Datum_KBBB]&amp;Tbl_KBBB[Biljart],0)),"")</f>
        <v/>
      </c>
      <c r="E122" t="str" cm="1">
        <f t="array" ref="E122">_xlfn.IFNA(INDEX(Tbl_KBBB[wedstrijd],MATCH(Tbl_Avond[[#This Row],[Datum]]&amp;"3",Tbl_KBBB[Datum_KBBB]&amp;Tbl_KBBB[Biljart],0)),"")</f>
        <v/>
      </c>
      <c r="F122" t="str" cm="1">
        <f t="array" ref="F122">_xlfn.IFNA(INDEX(Tbl_KBBB[wedstrijd],MATCH(Tbl_Avond[[#This Row],[Datum]]&amp;"4",Tbl_KBBB[Datum_KBBB]&amp;Tbl_KBBB[Biljart],0)),"")</f>
        <v/>
      </c>
      <c r="G122" t="str" cm="1">
        <f t="array" ref="G122">_xlfn.IFNA(INDEX(Tbl_KBBB[wedstrijd],MATCH(Tbl_Avond[[#This Row],[Datum]]&amp;"5",Tbl_KBBB[Datum_KBBB]&amp;Tbl_KBBB[Biljart],0)),"")</f>
        <v/>
      </c>
    </row>
    <row r="123" spans="1:7" x14ac:dyDescent="0.25">
      <c r="A123" s="28">
        <v>45960</v>
      </c>
      <c r="B123">
        <f>WEEKDAY(Tbl_Avond[[#This Row],[Datum]],11)</f>
        <v>4</v>
      </c>
      <c r="C123" t="str" cm="1">
        <f t="array" ref="C123">_xlfn.IFNA(INDEX(Tbl_KBBB[wedstrijd],MATCH(Tbl_Avond[[#This Row],[Datum]]&amp;"1",Tbl_KBBB[Datum_KBBB]&amp;Tbl_KBBB[Biljart],0)),"")</f>
        <v/>
      </c>
      <c r="D123" t="str" cm="1">
        <f t="array" ref="D123">_xlfn.IFNA(INDEX(Tbl_KBBB[wedstrijd],MATCH(Tbl_Avond[[#This Row],[Datum]]&amp;"2",Tbl_KBBB[Datum_KBBB]&amp;Tbl_KBBB[Biljart],0)),"")</f>
        <v/>
      </c>
      <c r="E123" t="str" cm="1">
        <f t="array" ref="E123">_xlfn.IFNA(INDEX(Tbl_KBBB[wedstrijd],MATCH(Tbl_Avond[[#This Row],[Datum]]&amp;"3",Tbl_KBBB[Datum_KBBB]&amp;Tbl_KBBB[Biljart],0)),"")</f>
        <v/>
      </c>
      <c r="F123" t="str" cm="1">
        <f t="array" ref="F123">_xlfn.IFNA(INDEX(Tbl_KBBB[wedstrijd],MATCH(Tbl_Avond[[#This Row],[Datum]]&amp;"4",Tbl_KBBB[Datum_KBBB]&amp;Tbl_KBBB[Biljart],0)),"")</f>
        <v/>
      </c>
      <c r="G123" t="str" cm="1">
        <f t="array" ref="G123">_xlfn.IFNA(INDEX(Tbl_KBBB[wedstrijd],MATCH(Tbl_Avond[[#This Row],[Datum]]&amp;"5",Tbl_KBBB[Datum_KBBB]&amp;Tbl_KBBB[Biljart],0)),"")</f>
        <v/>
      </c>
    </row>
    <row r="124" spans="1:7" x14ac:dyDescent="0.25">
      <c r="A124" s="28">
        <v>45961</v>
      </c>
      <c r="B124">
        <f>WEEKDAY(Tbl_Avond[[#This Row],[Datum]],11)</f>
        <v>5</v>
      </c>
      <c r="C124" t="str" cm="1">
        <f t="array" ref="C124">_xlfn.IFNA(INDEX(Tbl_KBBB[wedstrijd],MATCH(Tbl_Avond[[#This Row],[Datum]]&amp;"1",Tbl_KBBB[Datum_KBBB]&amp;Tbl_KBBB[Biljart],0)),"")</f>
        <v/>
      </c>
      <c r="D124" t="str" cm="1">
        <f t="array" ref="D124">_xlfn.IFNA(INDEX(Tbl_KBBB[wedstrijd],MATCH(Tbl_Avond[[#This Row],[Datum]]&amp;"2",Tbl_KBBB[Datum_KBBB]&amp;Tbl_KBBB[Biljart],0)),"")</f>
        <v/>
      </c>
      <c r="E124" t="str" cm="1">
        <f t="array" ref="E124">_xlfn.IFNA(INDEX(Tbl_KBBB[wedstrijd],MATCH(Tbl_Avond[[#This Row],[Datum]]&amp;"3",Tbl_KBBB[Datum_KBBB]&amp;Tbl_KBBB[Biljart],0)),"")</f>
        <v/>
      </c>
      <c r="F124" t="str" cm="1">
        <f t="array" ref="F124">_xlfn.IFNA(INDEX(Tbl_KBBB[wedstrijd],MATCH(Tbl_Avond[[#This Row],[Datum]]&amp;"4",Tbl_KBBB[Datum_KBBB]&amp;Tbl_KBBB[Biljart],0)),"")</f>
        <v/>
      </c>
      <c r="G124" t="str" cm="1">
        <f t="array" ref="G124">_xlfn.IFNA(INDEX(Tbl_KBBB[wedstrijd],MATCH(Tbl_Avond[[#This Row],[Datum]]&amp;"5",Tbl_KBBB[Datum_KBBB]&amp;Tbl_KBBB[Biljart],0)),"")</f>
        <v/>
      </c>
    </row>
    <row r="125" spans="1:7" x14ac:dyDescent="0.25">
      <c r="A125" s="28">
        <v>45962</v>
      </c>
      <c r="B125">
        <f>WEEKDAY(Tbl_Avond[[#This Row],[Datum]],11)</f>
        <v>6</v>
      </c>
      <c r="C125" t="str" cm="1">
        <f t="array" ref="C125">_xlfn.IFNA(INDEX(Tbl_KBBB[wedstrijd],MATCH(Tbl_Avond[[#This Row],[Datum]]&amp;"1",Tbl_KBBB[Datum_KBBB]&amp;Tbl_KBBB[Biljart],0)),"")</f>
        <v/>
      </c>
      <c r="D125" t="str" cm="1">
        <f t="array" ref="D125">_xlfn.IFNA(INDEX(Tbl_KBBB[wedstrijd],MATCH(Tbl_Avond[[#This Row],[Datum]]&amp;"2",Tbl_KBBB[Datum_KBBB]&amp;Tbl_KBBB[Biljart],0)),"")</f>
        <v/>
      </c>
      <c r="E125" t="str" cm="1">
        <f t="array" ref="E125">_xlfn.IFNA(INDEX(Tbl_KBBB[wedstrijd],MATCH(Tbl_Avond[[#This Row],[Datum]]&amp;"3",Tbl_KBBB[Datum_KBBB]&amp;Tbl_KBBB[Biljart],0)),"")</f>
        <v/>
      </c>
      <c r="F125" t="str" cm="1">
        <f t="array" ref="F125">_xlfn.IFNA(INDEX(Tbl_KBBB[wedstrijd],MATCH(Tbl_Avond[[#This Row],[Datum]]&amp;"4",Tbl_KBBB[Datum_KBBB]&amp;Tbl_KBBB[Biljart],0)),"")</f>
        <v/>
      </c>
      <c r="G125" t="str" cm="1">
        <f t="array" ref="G125">_xlfn.IFNA(INDEX(Tbl_KBBB[wedstrijd],MATCH(Tbl_Avond[[#This Row],[Datum]]&amp;"5",Tbl_KBBB[Datum_KBBB]&amp;Tbl_KBBB[Biljart],0)),"")</f>
        <v/>
      </c>
    </row>
    <row r="126" spans="1:7" x14ac:dyDescent="0.25">
      <c r="A126" s="28">
        <v>45963</v>
      </c>
      <c r="B126">
        <f>WEEKDAY(Tbl_Avond[[#This Row],[Datum]],11)</f>
        <v>7</v>
      </c>
      <c r="C126" t="str" cm="1">
        <f t="array" ref="C126">_xlfn.IFNA(INDEX(Tbl_KBBB[wedstrijd],MATCH(Tbl_Avond[[#This Row],[Datum]]&amp;"1",Tbl_KBBB[Datum_KBBB]&amp;Tbl_KBBB[Biljart],0)),"")</f>
        <v/>
      </c>
      <c r="D126" t="str" cm="1">
        <f t="array" ref="D126">_xlfn.IFNA(INDEX(Tbl_KBBB[wedstrijd],MATCH(Tbl_Avond[[#This Row],[Datum]]&amp;"2",Tbl_KBBB[Datum_KBBB]&amp;Tbl_KBBB[Biljart],0)),"")</f>
        <v/>
      </c>
      <c r="E126" t="str" cm="1">
        <f t="array" ref="E126">_xlfn.IFNA(INDEX(Tbl_KBBB[wedstrijd],MATCH(Tbl_Avond[[#This Row],[Datum]]&amp;"3",Tbl_KBBB[Datum_KBBB]&amp;Tbl_KBBB[Biljart],0)),"")</f>
        <v/>
      </c>
      <c r="F126" t="str" cm="1">
        <f t="array" ref="F126">_xlfn.IFNA(INDEX(Tbl_KBBB[wedstrijd],MATCH(Tbl_Avond[[#This Row],[Datum]]&amp;"4",Tbl_KBBB[Datum_KBBB]&amp;Tbl_KBBB[Biljart],0)),"")</f>
        <v/>
      </c>
      <c r="G126" t="str" cm="1">
        <f t="array" ref="G126">_xlfn.IFNA(INDEX(Tbl_KBBB[wedstrijd],MATCH(Tbl_Avond[[#This Row],[Datum]]&amp;"5",Tbl_KBBB[Datum_KBBB]&amp;Tbl_KBBB[Biljart],0)),"")</f>
        <v/>
      </c>
    </row>
    <row r="127" spans="1:7" x14ac:dyDescent="0.25">
      <c r="A127" s="28">
        <v>45964</v>
      </c>
      <c r="B127">
        <f>WEEKDAY(Tbl_Avond[[#This Row],[Datum]],11)</f>
        <v>1</v>
      </c>
      <c r="C127" t="str" cm="1">
        <f t="array" ref="C127">_xlfn.IFNA(INDEX(Tbl_KBBB[wedstrijd],MATCH(Tbl_Avond[[#This Row],[Datum]]&amp;"1",Tbl_KBBB[Datum_KBBB]&amp;Tbl_KBBB[Biljart],0)),"")</f>
        <v/>
      </c>
      <c r="D127" t="str" cm="1">
        <f t="array" ref="D127">_xlfn.IFNA(INDEX(Tbl_KBBB[wedstrijd],MATCH(Tbl_Avond[[#This Row],[Datum]]&amp;"2",Tbl_KBBB[Datum_KBBB]&amp;Tbl_KBBB[Biljart],0)),"")</f>
        <v/>
      </c>
      <c r="E127" t="str" cm="1">
        <f t="array" ref="E127">_xlfn.IFNA(INDEX(Tbl_KBBB[wedstrijd],MATCH(Tbl_Avond[[#This Row],[Datum]]&amp;"3",Tbl_KBBB[Datum_KBBB]&amp;Tbl_KBBB[Biljart],0)),"")</f>
        <v/>
      </c>
      <c r="F127" t="str" cm="1">
        <f t="array" ref="F127">_xlfn.IFNA(INDEX(Tbl_KBBB[wedstrijd],MATCH(Tbl_Avond[[#This Row],[Datum]]&amp;"4",Tbl_KBBB[Datum_KBBB]&amp;Tbl_KBBB[Biljart],0)),"")</f>
        <v/>
      </c>
      <c r="G127" t="str" cm="1">
        <f t="array" ref="G127">_xlfn.IFNA(INDEX(Tbl_KBBB[wedstrijd],MATCH(Tbl_Avond[[#This Row],[Datum]]&amp;"5",Tbl_KBBB[Datum_KBBB]&amp;Tbl_KBBB[Biljart],0)),"")</f>
        <v/>
      </c>
    </row>
    <row r="128" spans="1:7" x14ac:dyDescent="0.25">
      <c r="A128" s="28">
        <v>45965</v>
      </c>
      <c r="B128">
        <f>WEEKDAY(Tbl_Avond[[#This Row],[Datum]],11)</f>
        <v>2</v>
      </c>
      <c r="C128" t="str" cm="1">
        <f t="array" ref="C128">_xlfn.IFNA(INDEX(Tbl_KBBB[wedstrijd],MATCH(Tbl_Avond[[#This Row],[Datum]]&amp;"1",Tbl_KBBB[Datum_KBBB]&amp;Tbl_KBBB[Biljart],0)),"")</f>
        <v/>
      </c>
      <c r="D128" t="str" cm="1">
        <f t="array" ref="D128">_xlfn.IFNA(INDEX(Tbl_KBBB[wedstrijd],MATCH(Tbl_Avond[[#This Row],[Datum]]&amp;"2",Tbl_KBBB[Datum_KBBB]&amp;Tbl_KBBB[Biljart],0)),"")</f>
        <v/>
      </c>
      <c r="E128" t="str" cm="1">
        <f t="array" ref="E128">_xlfn.IFNA(INDEX(Tbl_KBBB[wedstrijd],MATCH(Tbl_Avond[[#This Row],[Datum]]&amp;"3",Tbl_KBBB[Datum_KBBB]&amp;Tbl_KBBB[Biljart],0)),"")</f>
        <v/>
      </c>
      <c r="F128" t="str" cm="1">
        <f t="array" ref="F128">_xlfn.IFNA(INDEX(Tbl_KBBB[wedstrijd],MATCH(Tbl_Avond[[#This Row],[Datum]]&amp;"4",Tbl_KBBB[Datum_KBBB]&amp;Tbl_KBBB[Biljart],0)),"")</f>
        <v/>
      </c>
      <c r="G128" t="str" cm="1">
        <f t="array" ref="G128">_xlfn.IFNA(INDEX(Tbl_KBBB[wedstrijd],MATCH(Tbl_Avond[[#This Row],[Datum]]&amp;"5",Tbl_KBBB[Datum_KBBB]&amp;Tbl_KBBB[Biljart],0)),"")</f>
        <v/>
      </c>
    </row>
    <row r="129" spans="1:7" x14ac:dyDescent="0.25">
      <c r="A129" s="28">
        <v>45966</v>
      </c>
      <c r="B129">
        <f>WEEKDAY(Tbl_Avond[[#This Row],[Datum]],11)</f>
        <v>3</v>
      </c>
      <c r="C129" t="str" cm="1">
        <f t="array" ref="C129">_xlfn.IFNA(INDEX(Tbl_KBBB[wedstrijd],MATCH(Tbl_Avond[[#This Row],[Datum]]&amp;"1",Tbl_KBBB[Datum_KBBB]&amp;Tbl_KBBB[Biljart],0)),"")</f>
        <v/>
      </c>
      <c r="D129" t="str" cm="1">
        <f t="array" ref="D129">_xlfn.IFNA(INDEX(Tbl_KBBB[wedstrijd],MATCH(Tbl_Avond[[#This Row],[Datum]]&amp;"2",Tbl_KBBB[Datum_KBBB]&amp;Tbl_KBBB[Biljart],0)),"")</f>
        <v/>
      </c>
      <c r="E129" t="str" cm="1">
        <f t="array" ref="E129">_xlfn.IFNA(INDEX(Tbl_KBBB[wedstrijd],MATCH(Tbl_Avond[[#This Row],[Datum]]&amp;"3",Tbl_KBBB[Datum_KBBB]&amp;Tbl_KBBB[Biljart],0)),"")</f>
        <v/>
      </c>
      <c r="F129" t="str" cm="1">
        <f t="array" ref="F129">_xlfn.IFNA(INDEX(Tbl_KBBB[wedstrijd],MATCH(Tbl_Avond[[#This Row],[Datum]]&amp;"4",Tbl_KBBB[Datum_KBBB]&amp;Tbl_KBBB[Biljart],0)),"")</f>
        <v/>
      </c>
      <c r="G129" t="str" cm="1">
        <f t="array" ref="G129">_xlfn.IFNA(INDEX(Tbl_KBBB[wedstrijd],MATCH(Tbl_Avond[[#This Row],[Datum]]&amp;"5",Tbl_KBBB[Datum_KBBB]&amp;Tbl_KBBB[Biljart],0)),"")</f>
        <v/>
      </c>
    </row>
    <row r="130" spans="1:7" x14ac:dyDescent="0.25">
      <c r="A130" s="28">
        <v>45967</v>
      </c>
      <c r="B130">
        <f>WEEKDAY(Tbl_Avond[[#This Row],[Datum]],11)</f>
        <v>4</v>
      </c>
      <c r="C130" t="str" cm="1">
        <f t="array" ref="C130">_xlfn.IFNA(INDEX(Tbl_KBBB[wedstrijd],MATCH(Tbl_Avond[[#This Row],[Datum]]&amp;"1",Tbl_KBBB[Datum_KBBB]&amp;Tbl_KBBB[Biljart],0)),"")</f>
        <v/>
      </c>
      <c r="D130" t="str" cm="1">
        <f t="array" ref="D130">_xlfn.IFNA(INDEX(Tbl_KBBB[wedstrijd],MATCH(Tbl_Avond[[#This Row],[Datum]]&amp;"2",Tbl_KBBB[Datum_KBBB]&amp;Tbl_KBBB[Biljart],0)),"")</f>
        <v/>
      </c>
      <c r="E130" t="str" cm="1">
        <f t="array" ref="E130">_xlfn.IFNA(INDEX(Tbl_KBBB[wedstrijd],MATCH(Tbl_Avond[[#This Row],[Datum]]&amp;"3",Tbl_KBBB[Datum_KBBB]&amp;Tbl_KBBB[Biljart],0)),"")</f>
        <v/>
      </c>
      <c r="F130" t="str" cm="1">
        <f t="array" ref="F130">_xlfn.IFNA(INDEX(Tbl_KBBB[wedstrijd],MATCH(Tbl_Avond[[#This Row],[Datum]]&amp;"4",Tbl_KBBB[Datum_KBBB]&amp;Tbl_KBBB[Biljart],0)),"")</f>
        <v/>
      </c>
      <c r="G130" t="str" cm="1">
        <f t="array" ref="G130">_xlfn.IFNA(INDEX(Tbl_KBBB[wedstrijd],MATCH(Tbl_Avond[[#This Row],[Datum]]&amp;"5",Tbl_KBBB[Datum_KBBB]&amp;Tbl_KBBB[Biljart],0)),"")</f>
        <v/>
      </c>
    </row>
    <row r="131" spans="1:7" x14ac:dyDescent="0.25">
      <c r="A131" s="28">
        <v>45968</v>
      </c>
      <c r="B131">
        <f>WEEKDAY(Tbl_Avond[[#This Row],[Datum]],11)</f>
        <v>5</v>
      </c>
      <c r="C131" t="str" cm="1">
        <f t="array" ref="C131">_xlfn.IFNA(INDEX(Tbl_KBBB[wedstrijd],MATCH(Tbl_Avond[[#This Row],[Datum]]&amp;"1",Tbl_KBBB[Datum_KBBB]&amp;Tbl_KBBB[Biljart],0)),"")</f>
        <v/>
      </c>
      <c r="D131" t="str" cm="1">
        <f t="array" ref="D131">_xlfn.IFNA(INDEX(Tbl_KBBB[wedstrijd],MATCH(Tbl_Avond[[#This Row],[Datum]]&amp;"2",Tbl_KBBB[Datum_KBBB]&amp;Tbl_KBBB[Biljart],0)),"")</f>
        <v/>
      </c>
      <c r="E131" t="str" cm="1">
        <f t="array" ref="E131">_xlfn.IFNA(INDEX(Tbl_KBBB[wedstrijd],MATCH(Tbl_Avond[[#This Row],[Datum]]&amp;"3",Tbl_KBBB[Datum_KBBB]&amp;Tbl_KBBB[Biljart],0)),"")</f>
        <v/>
      </c>
      <c r="F131" t="str" cm="1">
        <f t="array" ref="F131">_xlfn.IFNA(INDEX(Tbl_KBBB[wedstrijd],MATCH(Tbl_Avond[[#This Row],[Datum]]&amp;"4",Tbl_KBBB[Datum_KBBB]&amp;Tbl_KBBB[Biljart],0)),"")</f>
        <v/>
      </c>
      <c r="G131" t="str" cm="1">
        <f t="array" ref="G131">_xlfn.IFNA(INDEX(Tbl_KBBB[wedstrijd],MATCH(Tbl_Avond[[#This Row],[Datum]]&amp;"5",Tbl_KBBB[Datum_KBBB]&amp;Tbl_KBBB[Biljart],0)),"")</f>
        <v/>
      </c>
    </row>
    <row r="132" spans="1:7" x14ac:dyDescent="0.25">
      <c r="A132" s="28">
        <v>45969</v>
      </c>
      <c r="B132">
        <f>WEEKDAY(Tbl_Avond[[#This Row],[Datum]],11)</f>
        <v>6</v>
      </c>
      <c r="C132" t="str" cm="1">
        <f t="array" ref="C132">_xlfn.IFNA(INDEX(Tbl_KBBB[wedstrijd],MATCH(Tbl_Avond[[#This Row],[Datum]]&amp;"1",Tbl_KBBB[Datum_KBBB]&amp;Tbl_KBBB[Biljart],0)),"")</f>
        <v/>
      </c>
      <c r="D132" t="str" cm="1">
        <f t="array" ref="D132">_xlfn.IFNA(INDEX(Tbl_KBBB[wedstrijd],MATCH(Tbl_Avond[[#This Row],[Datum]]&amp;"2",Tbl_KBBB[Datum_KBBB]&amp;Tbl_KBBB[Biljart],0)),"")</f>
        <v/>
      </c>
      <c r="E132" t="str" cm="1">
        <f t="array" ref="E132">_xlfn.IFNA(INDEX(Tbl_KBBB[wedstrijd],MATCH(Tbl_Avond[[#This Row],[Datum]]&amp;"3",Tbl_KBBB[Datum_KBBB]&amp;Tbl_KBBB[Biljart],0)),"")</f>
        <v/>
      </c>
      <c r="F132" t="str" cm="1">
        <f t="array" ref="F132">_xlfn.IFNA(INDEX(Tbl_KBBB[wedstrijd],MATCH(Tbl_Avond[[#This Row],[Datum]]&amp;"4",Tbl_KBBB[Datum_KBBB]&amp;Tbl_KBBB[Biljart],0)),"")</f>
        <v/>
      </c>
      <c r="G132" t="str" cm="1">
        <f t="array" ref="G132">_xlfn.IFNA(INDEX(Tbl_KBBB[wedstrijd],MATCH(Tbl_Avond[[#This Row],[Datum]]&amp;"5",Tbl_KBBB[Datum_KBBB]&amp;Tbl_KBBB[Biljart],0)),"")</f>
        <v/>
      </c>
    </row>
    <row r="133" spans="1:7" x14ac:dyDescent="0.25">
      <c r="A133" s="28">
        <v>45970</v>
      </c>
      <c r="B133">
        <f>WEEKDAY(Tbl_Avond[[#This Row],[Datum]],11)</f>
        <v>7</v>
      </c>
      <c r="C133" t="str" cm="1">
        <f t="array" ref="C133">_xlfn.IFNA(INDEX(Tbl_KBBB[wedstrijd],MATCH(Tbl_Avond[[#This Row],[Datum]]&amp;"1",Tbl_KBBB[Datum_KBBB]&amp;Tbl_KBBB[Biljart],0)),"")</f>
        <v/>
      </c>
      <c r="D133" t="str" cm="1">
        <f t="array" ref="D133">_xlfn.IFNA(INDEX(Tbl_KBBB[wedstrijd],MATCH(Tbl_Avond[[#This Row],[Datum]]&amp;"2",Tbl_KBBB[Datum_KBBB]&amp;Tbl_KBBB[Biljart],0)),"")</f>
        <v/>
      </c>
      <c r="E133" t="str" cm="1">
        <f t="array" ref="E133">_xlfn.IFNA(INDEX(Tbl_KBBB[wedstrijd],MATCH(Tbl_Avond[[#This Row],[Datum]]&amp;"3",Tbl_KBBB[Datum_KBBB]&amp;Tbl_KBBB[Biljart],0)),"")</f>
        <v/>
      </c>
      <c r="F133" t="str" cm="1">
        <f t="array" ref="F133">_xlfn.IFNA(INDEX(Tbl_KBBB[wedstrijd],MATCH(Tbl_Avond[[#This Row],[Datum]]&amp;"4",Tbl_KBBB[Datum_KBBB]&amp;Tbl_KBBB[Biljart],0)),"")</f>
        <v/>
      </c>
      <c r="G133" t="str" cm="1">
        <f t="array" ref="G133">_xlfn.IFNA(INDEX(Tbl_KBBB[wedstrijd],MATCH(Tbl_Avond[[#This Row],[Datum]]&amp;"5",Tbl_KBBB[Datum_KBBB]&amp;Tbl_KBBB[Biljart],0)),"")</f>
        <v/>
      </c>
    </row>
    <row r="134" spans="1:7" x14ac:dyDescent="0.25">
      <c r="A134" s="28">
        <v>45971</v>
      </c>
      <c r="B134">
        <f>WEEKDAY(Tbl_Avond[[#This Row],[Datum]],11)</f>
        <v>1</v>
      </c>
      <c r="C134" t="str" cm="1">
        <f t="array" ref="C134">_xlfn.IFNA(INDEX(Tbl_KBBB[wedstrijd],MATCH(Tbl_Avond[[#This Row],[Datum]]&amp;"1",Tbl_KBBB[Datum_KBBB]&amp;Tbl_KBBB[Biljart],0)),"")</f>
        <v/>
      </c>
      <c r="D134" t="str" cm="1">
        <f t="array" ref="D134">_xlfn.IFNA(INDEX(Tbl_KBBB[wedstrijd],MATCH(Tbl_Avond[[#This Row],[Datum]]&amp;"2",Tbl_KBBB[Datum_KBBB]&amp;Tbl_KBBB[Biljart],0)),"")</f>
        <v/>
      </c>
      <c r="E134" t="str" cm="1">
        <f t="array" ref="E134">_xlfn.IFNA(INDEX(Tbl_KBBB[wedstrijd],MATCH(Tbl_Avond[[#This Row],[Datum]]&amp;"3",Tbl_KBBB[Datum_KBBB]&amp;Tbl_KBBB[Biljart],0)),"")</f>
        <v/>
      </c>
      <c r="F134" t="str" cm="1">
        <f t="array" ref="F134">_xlfn.IFNA(INDEX(Tbl_KBBB[wedstrijd],MATCH(Tbl_Avond[[#This Row],[Datum]]&amp;"4",Tbl_KBBB[Datum_KBBB]&amp;Tbl_KBBB[Biljart],0)),"")</f>
        <v/>
      </c>
      <c r="G134" t="str" cm="1">
        <f t="array" ref="G134">_xlfn.IFNA(INDEX(Tbl_KBBB[wedstrijd],MATCH(Tbl_Avond[[#This Row],[Datum]]&amp;"5",Tbl_KBBB[Datum_KBBB]&amp;Tbl_KBBB[Biljart],0)),"")</f>
        <v/>
      </c>
    </row>
    <row r="135" spans="1:7" x14ac:dyDescent="0.25">
      <c r="A135" s="28">
        <v>45972</v>
      </c>
      <c r="B135">
        <f>WEEKDAY(Tbl_Avond[[#This Row],[Datum]],11)</f>
        <v>2</v>
      </c>
      <c r="C135" t="str" cm="1">
        <f t="array" ref="C135">_xlfn.IFNA(INDEX(Tbl_KBBB[wedstrijd],MATCH(Tbl_Avond[[#This Row],[Datum]]&amp;"1",Tbl_KBBB[Datum_KBBB]&amp;Tbl_KBBB[Biljart],0)),"")</f>
        <v/>
      </c>
      <c r="D135" t="str" cm="1">
        <f t="array" ref="D135">_xlfn.IFNA(INDEX(Tbl_KBBB[wedstrijd],MATCH(Tbl_Avond[[#This Row],[Datum]]&amp;"2",Tbl_KBBB[Datum_KBBB]&amp;Tbl_KBBB[Biljart],0)),"")</f>
        <v/>
      </c>
      <c r="E135" t="str" cm="1">
        <f t="array" ref="E135">_xlfn.IFNA(INDEX(Tbl_KBBB[wedstrijd],MATCH(Tbl_Avond[[#This Row],[Datum]]&amp;"3",Tbl_KBBB[Datum_KBBB]&amp;Tbl_KBBB[Biljart],0)),"")</f>
        <v/>
      </c>
      <c r="F135" t="str" cm="1">
        <f t="array" ref="F135">_xlfn.IFNA(INDEX(Tbl_KBBB[wedstrijd],MATCH(Tbl_Avond[[#This Row],[Datum]]&amp;"4",Tbl_KBBB[Datum_KBBB]&amp;Tbl_KBBB[Biljart],0)),"")</f>
        <v/>
      </c>
      <c r="G135" t="str" cm="1">
        <f t="array" ref="G135">_xlfn.IFNA(INDEX(Tbl_KBBB[wedstrijd],MATCH(Tbl_Avond[[#This Row],[Datum]]&amp;"5",Tbl_KBBB[Datum_KBBB]&amp;Tbl_KBBB[Biljart],0)),"")</f>
        <v/>
      </c>
    </row>
    <row r="136" spans="1:7" x14ac:dyDescent="0.25">
      <c r="A136" s="28">
        <v>45973</v>
      </c>
      <c r="B136">
        <f>WEEKDAY(Tbl_Avond[[#This Row],[Datum]],11)</f>
        <v>3</v>
      </c>
      <c r="C136" t="str" cm="1">
        <f t="array" ref="C136">_xlfn.IFNA(INDEX(Tbl_KBBB[wedstrijd],MATCH(Tbl_Avond[[#This Row],[Datum]]&amp;"1",Tbl_KBBB[Datum_KBBB]&amp;Tbl_KBBB[Biljart],0)),"")</f>
        <v/>
      </c>
      <c r="D136" t="str" cm="1">
        <f t="array" ref="D136">_xlfn.IFNA(INDEX(Tbl_KBBB[wedstrijd],MATCH(Tbl_Avond[[#This Row],[Datum]]&amp;"2",Tbl_KBBB[Datum_KBBB]&amp;Tbl_KBBB[Biljart],0)),"")</f>
        <v/>
      </c>
      <c r="E136" t="str" cm="1">
        <f t="array" ref="E136">_xlfn.IFNA(INDEX(Tbl_KBBB[wedstrijd],MATCH(Tbl_Avond[[#This Row],[Datum]]&amp;"3",Tbl_KBBB[Datum_KBBB]&amp;Tbl_KBBB[Biljart],0)),"")</f>
        <v/>
      </c>
      <c r="F136" t="str" cm="1">
        <f t="array" ref="F136">_xlfn.IFNA(INDEX(Tbl_KBBB[wedstrijd],MATCH(Tbl_Avond[[#This Row],[Datum]]&amp;"4",Tbl_KBBB[Datum_KBBB]&amp;Tbl_KBBB[Biljart],0)),"")</f>
        <v/>
      </c>
      <c r="G136" t="str" cm="1">
        <f t="array" ref="G136">_xlfn.IFNA(INDEX(Tbl_KBBB[wedstrijd],MATCH(Tbl_Avond[[#This Row],[Datum]]&amp;"5",Tbl_KBBB[Datum_KBBB]&amp;Tbl_KBBB[Biljart],0)),"")</f>
        <v/>
      </c>
    </row>
    <row r="137" spans="1:7" x14ac:dyDescent="0.25">
      <c r="A137" s="28">
        <v>45974</v>
      </c>
      <c r="B137">
        <f>WEEKDAY(Tbl_Avond[[#This Row],[Datum]],11)</f>
        <v>4</v>
      </c>
      <c r="C137" t="str" cm="1">
        <f t="array" ref="C137">_xlfn.IFNA(INDEX(Tbl_KBBB[wedstrijd],MATCH(Tbl_Avond[[#This Row],[Datum]]&amp;"1",Tbl_KBBB[Datum_KBBB]&amp;Tbl_KBBB[Biljart],0)),"")</f>
        <v/>
      </c>
      <c r="D137" t="str" cm="1">
        <f t="array" ref="D137">_xlfn.IFNA(INDEX(Tbl_KBBB[wedstrijd],MATCH(Tbl_Avond[[#This Row],[Datum]]&amp;"2",Tbl_KBBB[Datum_KBBB]&amp;Tbl_KBBB[Biljart],0)),"")</f>
        <v/>
      </c>
      <c r="E137" t="str" cm="1">
        <f t="array" ref="E137">_xlfn.IFNA(INDEX(Tbl_KBBB[wedstrijd],MATCH(Tbl_Avond[[#This Row],[Datum]]&amp;"3",Tbl_KBBB[Datum_KBBB]&amp;Tbl_KBBB[Biljart],0)),"")</f>
        <v/>
      </c>
      <c r="F137" t="str" cm="1">
        <f t="array" ref="F137">_xlfn.IFNA(INDEX(Tbl_KBBB[wedstrijd],MATCH(Tbl_Avond[[#This Row],[Datum]]&amp;"4",Tbl_KBBB[Datum_KBBB]&amp;Tbl_KBBB[Biljart],0)),"")</f>
        <v/>
      </c>
      <c r="G137" t="str" cm="1">
        <f t="array" ref="G137">_xlfn.IFNA(INDEX(Tbl_KBBB[wedstrijd],MATCH(Tbl_Avond[[#This Row],[Datum]]&amp;"5",Tbl_KBBB[Datum_KBBB]&amp;Tbl_KBBB[Biljart],0)),"")</f>
        <v/>
      </c>
    </row>
    <row r="138" spans="1:7" x14ac:dyDescent="0.25">
      <c r="A138" s="28">
        <v>45975</v>
      </c>
      <c r="B138">
        <f>WEEKDAY(Tbl_Avond[[#This Row],[Datum]],11)</f>
        <v>5</v>
      </c>
      <c r="C138" t="str" cm="1">
        <f t="array" ref="C138">_xlfn.IFNA(INDEX(Tbl_KBBB[wedstrijd],MATCH(Tbl_Avond[[#This Row],[Datum]]&amp;"1",Tbl_KBBB[Datum_KBBB]&amp;Tbl_KBBB[Biljart],0)),"")</f>
        <v/>
      </c>
      <c r="D138" t="str" cm="1">
        <f t="array" ref="D138">_xlfn.IFNA(INDEX(Tbl_KBBB[wedstrijd],MATCH(Tbl_Avond[[#This Row],[Datum]]&amp;"2",Tbl_KBBB[Datum_KBBB]&amp;Tbl_KBBB[Biljart],0)),"")</f>
        <v/>
      </c>
      <c r="E138" t="str" cm="1">
        <f t="array" ref="E138">_xlfn.IFNA(INDEX(Tbl_KBBB[wedstrijd],MATCH(Tbl_Avond[[#This Row],[Datum]]&amp;"3",Tbl_KBBB[Datum_KBBB]&amp;Tbl_KBBB[Biljart],0)),"")</f>
        <v/>
      </c>
      <c r="F138" t="str" cm="1">
        <f t="array" ref="F138">_xlfn.IFNA(INDEX(Tbl_KBBB[wedstrijd],MATCH(Tbl_Avond[[#This Row],[Datum]]&amp;"4",Tbl_KBBB[Datum_KBBB]&amp;Tbl_KBBB[Biljart],0)),"")</f>
        <v/>
      </c>
      <c r="G138" t="str" cm="1">
        <f t="array" ref="G138">_xlfn.IFNA(INDEX(Tbl_KBBB[wedstrijd],MATCH(Tbl_Avond[[#This Row],[Datum]]&amp;"5",Tbl_KBBB[Datum_KBBB]&amp;Tbl_KBBB[Biljart],0)),"")</f>
        <v/>
      </c>
    </row>
    <row r="139" spans="1:7" x14ac:dyDescent="0.25">
      <c r="A139" s="28">
        <v>45976</v>
      </c>
      <c r="B139">
        <f>WEEKDAY(Tbl_Avond[[#This Row],[Datum]],11)</f>
        <v>6</v>
      </c>
      <c r="C139" t="str" cm="1">
        <f t="array" ref="C139">_xlfn.IFNA(INDEX(Tbl_KBBB[wedstrijd],MATCH(Tbl_Avond[[#This Row],[Datum]]&amp;"1",Tbl_KBBB[Datum_KBBB]&amp;Tbl_KBBB[Biljart],0)),"")</f>
        <v/>
      </c>
      <c r="D139" t="str" cm="1">
        <f t="array" ref="D139">_xlfn.IFNA(INDEX(Tbl_KBBB[wedstrijd],MATCH(Tbl_Avond[[#This Row],[Datum]]&amp;"2",Tbl_KBBB[Datum_KBBB]&amp;Tbl_KBBB[Biljart],0)),"")</f>
        <v/>
      </c>
      <c r="E139" t="str" cm="1">
        <f t="array" ref="E139">_xlfn.IFNA(INDEX(Tbl_KBBB[wedstrijd],MATCH(Tbl_Avond[[#This Row],[Datum]]&amp;"3",Tbl_KBBB[Datum_KBBB]&amp;Tbl_KBBB[Biljart],0)),"")</f>
        <v/>
      </c>
      <c r="F139" t="str" cm="1">
        <f t="array" ref="F139">_xlfn.IFNA(INDEX(Tbl_KBBB[wedstrijd],MATCH(Tbl_Avond[[#This Row],[Datum]]&amp;"4",Tbl_KBBB[Datum_KBBB]&amp;Tbl_KBBB[Biljart],0)),"")</f>
        <v/>
      </c>
      <c r="G139" t="str" cm="1">
        <f t="array" ref="G139">_xlfn.IFNA(INDEX(Tbl_KBBB[wedstrijd],MATCH(Tbl_Avond[[#This Row],[Datum]]&amp;"5",Tbl_KBBB[Datum_KBBB]&amp;Tbl_KBBB[Biljart],0)),"")</f>
        <v/>
      </c>
    </row>
    <row r="140" spans="1:7" x14ac:dyDescent="0.25">
      <c r="A140" s="28">
        <v>45977</v>
      </c>
      <c r="B140">
        <f>WEEKDAY(Tbl_Avond[[#This Row],[Datum]],11)</f>
        <v>7</v>
      </c>
      <c r="C140" t="str" cm="1">
        <f t="array" ref="C140">_xlfn.IFNA(INDEX(Tbl_KBBB[wedstrijd],MATCH(Tbl_Avond[[#This Row],[Datum]]&amp;"1",Tbl_KBBB[Datum_KBBB]&amp;Tbl_KBBB[Biljart],0)),"")</f>
        <v/>
      </c>
      <c r="D140" t="str" cm="1">
        <f t="array" ref="D140">_xlfn.IFNA(INDEX(Tbl_KBBB[wedstrijd],MATCH(Tbl_Avond[[#This Row],[Datum]]&amp;"2",Tbl_KBBB[Datum_KBBB]&amp;Tbl_KBBB[Biljart],0)),"")</f>
        <v/>
      </c>
      <c r="E140" t="str" cm="1">
        <f t="array" ref="E140">_xlfn.IFNA(INDEX(Tbl_KBBB[wedstrijd],MATCH(Tbl_Avond[[#This Row],[Datum]]&amp;"3",Tbl_KBBB[Datum_KBBB]&amp;Tbl_KBBB[Biljart],0)),"")</f>
        <v/>
      </c>
      <c r="F140" t="str" cm="1">
        <f t="array" ref="F140">_xlfn.IFNA(INDEX(Tbl_KBBB[wedstrijd],MATCH(Tbl_Avond[[#This Row],[Datum]]&amp;"4",Tbl_KBBB[Datum_KBBB]&amp;Tbl_KBBB[Biljart],0)),"")</f>
        <v/>
      </c>
      <c r="G140" t="str" cm="1">
        <f t="array" ref="G140">_xlfn.IFNA(INDEX(Tbl_KBBB[wedstrijd],MATCH(Tbl_Avond[[#This Row],[Datum]]&amp;"5",Tbl_KBBB[Datum_KBBB]&amp;Tbl_KBBB[Biljart],0)),"")</f>
        <v/>
      </c>
    </row>
    <row r="141" spans="1:7" x14ac:dyDescent="0.25">
      <c r="A141" s="28">
        <v>45978</v>
      </c>
      <c r="B141">
        <f>WEEKDAY(Tbl_Avond[[#This Row],[Datum]],11)</f>
        <v>1</v>
      </c>
      <c r="C141" t="str" cm="1">
        <f t="array" ref="C141">_xlfn.IFNA(INDEX(Tbl_KBBB[wedstrijd],MATCH(Tbl_Avond[[#This Row],[Datum]]&amp;"1",Tbl_KBBB[Datum_KBBB]&amp;Tbl_KBBB[Biljart],0)),"")</f>
        <v/>
      </c>
      <c r="D141" t="str" cm="1">
        <f t="array" ref="D141">_xlfn.IFNA(INDEX(Tbl_KBBB[wedstrijd],MATCH(Tbl_Avond[[#This Row],[Datum]]&amp;"2",Tbl_KBBB[Datum_KBBB]&amp;Tbl_KBBB[Biljart],0)),"")</f>
        <v/>
      </c>
      <c r="E141" t="str" cm="1">
        <f t="array" ref="E141">_xlfn.IFNA(INDEX(Tbl_KBBB[wedstrijd],MATCH(Tbl_Avond[[#This Row],[Datum]]&amp;"3",Tbl_KBBB[Datum_KBBB]&amp;Tbl_KBBB[Biljart],0)),"")</f>
        <v/>
      </c>
      <c r="F141" t="str" cm="1">
        <f t="array" ref="F141">_xlfn.IFNA(INDEX(Tbl_KBBB[wedstrijd],MATCH(Tbl_Avond[[#This Row],[Datum]]&amp;"4",Tbl_KBBB[Datum_KBBB]&amp;Tbl_KBBB[Biljart],0)),"")</f>
        <v/>
      </c>
      <c r="G141" t="str" cm="1">
        <f t="array" ref="G141">_xlfn.IFNA(INDEX(Tbl_KBBB[wedstrijd],MATCH(Tbl_Avond[[#This Row],[Datum]]&amp;"5",Tbl_KBBB[Datum_KBBB]&amp;Tbl_KBBB[Biljart],0)),"")</f>
        <v/>
      </c>
    </row>
    <row r="142" spans="1:7" x14ac:dyDescent="0.25">
      <c r="A142" s="28">
        <v>45979</v>
      </c>
      <c r="B142">
        <f>WEEKDAY(Tbl_Avond[[#This Row],[Datum]],11)</f>
        <v>2</v>
      </c>
      <c r="C142" t="str" cm="1">
        <f t="array" ref="C142">_xlfn.IFNA(INDEX(Tbl_KBBB[wedstrijd],MATCH(Tbl_Avond[[#This Row],[Datum]]&amp;"1",Tbl_KBBB[Datum_KBBB]&amp;Tbl_KBBB[Biljart],0)),"")</f>
        <v/>
      </c>
      <c r="D142" t="str" cm="1">
        <f t="array" ref="D142">_xlfn.IFNA(INDEX(Tbl_KBBB[wedstrijd],MATCH(Tbl_Avond[[#This Row],[Datum]]&amp;"2",Tbl_KBBB[Datum_KBBB]&amp;Tbl_KBBB[Biljart],0)),"")</f>
        <v/>
      </c>
      <c r="E142" t="str" cm="1">
        <f t="array" ref="E142">_xlfn.IFNA(INDEX(Tbl_KBBB[wedstrijd],MATCH(Tbl_Avond[[#This Row],[Datum]]&amp;"3",Tbl_KBBB[Datum_KBBB]&amp;Tbl_KBBB[Biljart],0)),"")</f>
        <v/>
      </c>
      <c r="F142" t="str" cm="1">
        <f t="array" ref="F142">_xlfn.IFNA(INDEX(Tbl_KBBB[wedstrijd],MATCH(Tbl_Avond[[#This Row],[Datum]]&amp;"4",Tbl_KBBB[Datum_KBBB]&amp;Tbl_KBBB[Biljart],0)),"")</f>
        <v/>
      </c>
      <c r="G142" t="str" cm="1">
        <f t="array" ref="G142">_xlfn.IFNA(INDEX(Tbl_KBBB[wedstrijd],MATCH(Tbl_Avond[[#This Row],[Datum]]&amp;"5",Tbl_KBBB[Datum_KBBB]&amp;Tbl_KBBB[Biljart],0)),"")</f>
        <v/>
      </c>
    </row>
    <row r="143" spans="1:7" x14ac:dyDescent="0.25">
      <c r="A143" s="28">
        <v>45980</v>
      </c>
      <c r="B143">
        <f>WEEKDAY(Tbl_Avond[[#This Row],[Datum]],11)</f>
        <v>3</v>
      </c>
      <c r="C143" t="str" cm="1">
        <f t="array" ref="C143">_xlfn.IFNA(INDEX(Tbl_KBBB[wedstrijd],MATCH(Tbl_Avond[[#This Row],[Datum]]&amp;"1",Tbl_KBBB[Datum_KBBB]&amp;Tbl_KBBB[Biljart],0)),"")</f>
        <v/>
      </c>
      <c r="D143" t="str" cm="1">
        <f t="array" ref="D143">_xlfn.IFNA(INDEX(Tbl_KBBB[wedstrijd],MATCH(Tbl_Avond[[#This Row],[Datum]]&amp;"2",Tbl_KBBB[Datum_KBBB]&amp;Tbl_KBBB[Biljart],0)),"")</f>
        <v/>
      </c>
      <c r="E143" t="str" cm="1">
        <f t="array" ref="E143">_xlfn.IFNA(INDEX(Tbl_KBBB[wedstrijd],MATCH(Tbl_Avond[[#This Row],[Datum]]&amp;"3",Tbl_KBBB[Datum_KBBB]&amp;Tbl_KBBB[Biljart],0)),"")</f>
        <v/>
      </c>
      <c r="F143" t="str" cm="1">
        <f t="array" ref="F143">_xlfn.IFNA(INDEX(Tbl_KBBB[wedstrijd],MATCH(Tbl_Avond[[#This Row],[Datum]]&amp;"4",Tbl_KBBB[Datum_KBBB]&amp;Tbl_KBBB[Biljart],0)),"")</f>
        <v/>
      </c>
      <c r="G143" t="str" cm="1">
        <f t="array" ref="G143">_xlfn.IFNA(INDEX(Tbl_KBBB[wedstrijd],MATCH(Tbl_Avond[[#This Row],[Datum]]&amp;"5",Tbl_KBBB[Datum_KBBB]&amp;Tbl_KBBB[Biljart],0)),"")</f>
        <v/>
      </c>
    </row>
    <row r="144" spans="1:7" x14ac:dyDescent="0.25">
      <c r="A144" s="28">
        <v>45981</v>
      </c>
      <c r="B144">
        <f>WEEKDAY(Tbl_Avond[[#This Row],[Datum]],11)</f>
        <v>4</v>
      </c>
      <c r="C144" t="str" cm="1">
        <f t="array" ref="C144">_xlfn.IFNA(INDEX(Tbl_KBBB[wedstrijd],MATCH(Tbl_Avond[[#This Row],[Datum]]&amp;"1",Tbl_KBBB[Datum_KBBB]&amp;Tbl_KBBB[Biljart],0)),"")</f>
        <v/>
      </c>
      <c r="D144" t="str" cm="1">
        <f t="array" ref="D144">_xlfn.IFNA(INDEX(Tbl_KBBB[wedstrijd],MATCH(Tbl_Avond[[#This Row],[Datum]]&amp;"2",Tbl_KBBB[Datum_KBBB]&amp;Tbl_KBBB[Biljart],0)),"")</f>
        <v/>
      </c>
      <c r="E144" t="str" cm="1">
        <f t="array" ref="E144">_xlfn.IFNA(INDEX(Tbl_KBBB[wedstrijd],MATCH(Tbl_Avond[[#This Row],[Datum]]&amp;"3",Tbl_KBBB[Datum_KBBB]&amp;Tbl_KBBB[Biljart],0)),"")</f>
        <v/>
      </c>
      <c r="F144" t="str" cm="1">
        <f t="array" ref="F144">_xlfn.IFNA(INDEX(Tbl_KBBB[wedstrijd],MATCH(Tbl_Avond[[#This Row],[Datum]]&amp;"4",Tbl_KBBB[Datum_KBBB]&amp;Tbl_KBBB[Biljart],0)),"")</f>
        <v/>
      </c>
      <c r="G144" t="str" cm="1">
        <f t="array" ref="G144">_xlfn.IFNA(INDEX(Tbl_KBBB[wedstrijd],MATCH(Tbl_Avond[[#This Row],[Datum]]&amp;"5",Tbl_KBBB[Datum_KBBB]&amp;Tbl_KBBB[Biljart],0)),"")</f>
        <v/>
      </c>
    </row>
    <row r="145" spans="1:7" x14ac:dyDescent="0.25">
      <c r="A145" s="28">
        <v>45982</v>
      </c>
      <c r="B145">
        <f>WEEKDAY(Tbl_Avond[[#This Row],[Datum]],11)</f>
        <v>5</v>
      </c>
      <c r="C145" t="str" cm="1">
        <f t="array" ref="C145">_xlfn.IFNA(INDEX(Tbl_KBBB[wedstrijd],MATCH(Tbl_Avond[[#This Row],[Datum]]&amp;"1",Tbl_KBBB[Datum_KBBB]&amp;Tbl_KBBB[Biljart],0)),"")</f>
        <v/>
      </c>
      <c r="D145" t="str" cm="1">
        <f t="array" ref="D145">_xlfn.IFNA(INDEX(Tbl_KBBB[wedstrijd],MATCH(Tbl_Avond[[#This Row],[Datum]]&amp;"2",Tbl_KBBB[Datum_KBBB]&amp;Tbl_KBBB[Biljart],0)),"")</f>
        <v/>
      </c>
      <c r="E145" t="str" cm="1">
        <f t="array" ref="E145">_xlfn.IFNA(INDEX(Tbl_KBBB[wedstrijd],MATCH(Tbl_Avond[[#This Row],[Datum]]&amp;"3",Tbl_KBBB[Datum_KBBB]&amp;Tbl_KBBB[Biljart],0)),"")</f>
        <v/>
      </c>
      <c r="F145" t="str" cm="1">
        <f t="array" ref="F145">_xlfn.IFNA(INDEX(Tbl_KBBB[wedstrijd],MATCH(Tbl_Avond[[#This Row],[Datum]]&amp;"4",Tbl_KBBB[Datum_KBBB]&amp;Tbl_KBBB[Biljart],0)),"")</f>
        <v/>
      </c>
      <c r="G145" t="str" cm="1">
        <f t="array" ref="G145">_xlfn.IFNA(INDEX(Tbl_KBBB[wedstrijd],MATCH(Tbl_Avond[[#This Row],[Datum]]&amp;"5",Tbl_KBBB[Datum_KBBB]&amp;Tbl_KBBB[Biljart],0)),"")</f>
        <v/>
      </c>
    </row>
    <row r="146" spans="1:7" x14ac:dyDescent="0.25">
      <c r="A146" s="28">
        <v>45983</v>
      </c>
      <c r="B146">
        <f>WEEKDAY(Tbl_Avond[[#This Row],[Datum]],11)</f>
        <v>6</v>
      </c>
      <c r="C146" t="str" cm="1">
        <f t="array" ref="C146">_xlfn.IFNA(INDEX(Tbl_KBBB[wedstrijd],MATCH(Tbl_Avond[[#This Row],[Datum]]&amp;"1",Tbl_KBBB[Datum_KBBB]&amp;Tbl_KBBB[Biljart],0)),"")</f>
        <v/>
      </c>
      <c r="D146" t="str" cm="1">
        <f t="array" ref="D146">_xlfn.IFNA(INDEX(Tbl_KBBB[wedstrijd],MATCH(Tbl_Avond[[#This Row],[Datum]]&amp;"2",Tbl_KBBB[Datum_KBBB]&amp;Tbl_KBBB[Biljart],0)),"")</f>
        <v/>
      </c>
      <c r="E146" t="str" cm="1">
        <f t="array" ref="E146">_xlfn.IFNA(INDEX(Tbl_KBBB[wedstrijd],MATCH(Tbl_Avond[[#This Row],[Datum]]&amp;"3",Tbl_KBBB[Datum_KBBB]&amp;Tbl_KBBB[Biljart],0)),"")</f>
        <v/>
      </c>
      <c r="F146" t="str" cm="1">
        <f t="array" ref="F146">_xlfn.IFNA(INDEX(Tbl_KBBB[wedstrijd],MATCH(Tbl_Avond[[#This Row],[Datum]]&amp;"4",Tbl_KBBB[Datum_KBBB]&amp;Tbl_KBBB[Biljart],0)),"")</f>
        <v/>
      </c>
      <c r="G146" t="str" cm="1">
        <f t="array" ref="G146">_xlfn.IFNA(INDEX(Tbl_KBBB[wedstrijd],MATCH(Tbl_Avond[[#This Row],[Datum]]&amp;"5",Tbl_KBBB[Datum_KBBB]&amp;Tbl_KBBB[Biljart],0)),"")</f>
        <v/>
      </c>
    </row>
    <row r="147" spans="1:7" x14ac:dyDescent="0.25">
      <c r="A147" s="28">
        <v>45984</v>
      </c>
      <c r="B147">
        <f>WEEKDAY(Tbl_Avond[[#This Row],[Datum]],11)</f>
        <v>7</v>
      </c>
      <c r="C147" t="str" cm="1">
        <f t="array" ref="C147">_xlfn.IFNA(INDEX(Tbl_KBBB[wedstrijd],MATCH(Tbl_Avond[[#This Row],[Datum]]&amp;"1",Tbl_KBBB[Datum_KBBB]&amp;Tbl_KBBB[Biljart],0)),"")</f>
        <v/>
      </c>
      <c r="D147" t="str" cm="1">
        <f t="array" ref="D147">_xlfn.IFNA(INDEX(Tbl_KBBB[wedstrijd],MATCH(Tbl_Avond[[#This Row],[Datum]]&amp;"2",Tbl_KBBB[Datum_KBBB]&amp;Tbl_KBBB[Biljart],0)),"")</f>
        <v/>
      </c>
      <c r="E147" t="str" cm="1">
        <f t="array" ref="E147">_xlfn.IFNA(INDEX(Tbl_KBBB[wedstrijd],MATCH(Tbl_Avond[[#This Row],[Datum]]&amp;"3",Tbl_KBBB[Datum_KBBB]&amp;Tbl_KBBB[Biljart],0)),"")</f>
        <v/>
      </c>
      <c r="F147" t="str" cm="1">
        <f t="array" ref="F147">_xlfn.IFNA(INDEX(Tbl_KBBB[wedstrijd],MATCH(Tbl_Avond[[#This Row],[Datum]]&amp;"4",Tbl_KBBB[Datum_KBBB]&amp;Tbl_KBBB[Biljart],0)),"")</f>
        <v/>
      </c>
      <c r="G147" t="str" cm="1">
        <f t="array" ref="G147">_xlfn.IFNA(INDEX(Tbl_KBBB[wedstrijd],MATCH(Tbl_Avond[[#This Row],[Datum]]&amp;"5",Tbl_KBBB[Datum_KBBB]&amp;Tbl_KBBB[Biljart],0)),"")</f>
        <v/>
      </c>
    </row>
    <row r="148" spans="1:7" x14ac:dyDescent="0.25">
      <c r="A148" s="28">
        <v>45985</v>
      </c>
      <c r="B148">
        <f>WEEKDAY(Tbl_Avond[[#This Row],[Datum]],11)</f>
        <v>1</v>
      </c>
      <c r="C148" t="str" cm="1">
        <f t="array" ref="C148">_xlfn.IFNA(INDEX(Tbl_KBBB[wedstrijd],MATCH(Tbl_Avond[[#This Row],[Datum]]&amp;"1",Tbl_KBBB[Datum_KBBB]&amp;Tbl_KBBB[Biljart],0)),"")</f>
        <v/>
      </c>
      <c r="D148" t="str" cm="1">
        <f t="array" ref="D148">_xlfn.IFNA(INDEX(Tbl_KBBB[wedstrijd],MATCH(Tbl_Avond[[#This Row],[Datum]]&amp;"2",Tbl_KBBB[Datum_KBBB]&amp;Tbl_KBBB[Biljart],0)),"")</f>
        <v/>
      </c>
      <c r="E148" t="str" cm="1">
        <f t="array" ref="E148">_xlfn.IFNA(INDEX(Tbl_KBBB[wedstrijd],MATCH(Tbl_Avond[[#This Row],[Datum]]&amp;"3",Tbl_KBBB[Datum_KBBB]&amp;Tbl_KBBB[Biljart],0)),"")</f>
        <v/>
      </c>
      <c r="F148" t="str" cm="1">
        <f t="array" ref="F148">_xlfn.IFNA(INDEX(Tbl_KBBB[wedstrijd],MATCH(Tbl_Avond[[#This Row],[Datum]]&amp;"4",Tbl_KBBB[Datum_KBBB]&amp;Tbl_KBBB[Biljart],0)),"")</f>
        <v/>
      </c>
      <c r="G148" t="str" cm="1">
        <f t="array" ref="G148">_xlfn.IFNA(INDEX(Tbl_KBBB[wedstrijd],MATCH(Tbl_Avond[[#This Row],[Datum]]&amp;"5",Tbl_KBBB[Datum_KBBB]&amp;Tbl_KBBB[Biljart],0)),"")</f>
        <v/>
      </c>
    </row>
    <row r="149" spans="1:7" x14ac:dyDescent="0.25">
      <c r="A149" s="28">
        <v>45986</v>
      </c>
      <c r="B149">
        <f>WEEKDAY(Tbl_Avond[[#This Row],[Datum]],11)</f>
        <v>2</v>
      </c>
      <c r="C149" t="str" cm="1">
        <f t="array" ref="C149">_xlfn.IFNA(INDEX(Tbl_KBBB[wedstrijd],MATCH(Tbl_Avond[[#This Row],[Datum]]&amp;"1",Tbl_KBBB[Datum_KBBB]&amp;Tbl_KBBB[Biljart],0)),"")</f>
        <v/>
      </c>
      <c r="D149" t="str" cm="1">
        <f t="array" ref="D149">_xlfn.IFNA(INDEX(Tbl_KBBB[wedstrijd],MATCH(Tbl_Avond[[#This Row],[Datum]]&amp;"2",Tbl_KBBB[Datum_KBBB]&amp;Tbl_KBBB[Biljart],0)),"")</f>
        <v/>
      </c>
      <c r="E149" t="str" cm="1">
        <f t="array" ref="E149">_xlfn.IFNA(INDEX(Tbl_KBBB[wedstrijd],MATCH(Tbl_Avond[[#This Row],[Datum]]&amp;"3",Tbl_KBBB[Datum_KBBB]&amp;Tbl_KBBB[Biljart],0)),"")</f>
        <v/>
      </c>
      <c r="F149" t="str" cm="1">
        <f t="array" ref="F149">_xlfn.IFNA(INDEX(Tbl_KBBB[wedstrijd],MATCH(Tbl_Avond[[#This Row],[Datum]]&amp;"4",Tbl_KBBB[Datum_KBBB]&amp;Tbl_KBBB[Biljart],0)),"")</f>
        <v/>
      </c>
      <c r="G149" t="str" cm="1">
        <f t="array" ref="G149">_xlfn.IFNA(INDEX(Tbl_KBBB[wedstrijd],MATCH(Tbl_Avond[[#This Row],[Datum]]&amp;"5",Tbl_KBBB[Datum_KBBB]&amp;Tbl_KBBB[Biljart],0)),"")</f>
        <v/>
      </c>
    </row>
    <row r="150" spans="1:7" x14ac:dyDescent="0.25">
      <c r="A150" s="28">
        <v>45987</v>
      </c>
      <c r="B150">
        <f>WEEKDAY(Tbl_Avond[[#This Row],[Datum]],11)</f>
        <v>3</v>
      </c>
      <c r="C150" t="str" cm="1">
        <f t="array" ref="C150">_xlfn.IFNA(INDEX(Tbl_KBBB[wedstrijd],MATCH(Tbl_Avond[[#This Row],[Datum]]&amp;"1",Tbl_KBBB[Datum_KBBB]&amp;Tbl_KBBB[Biljart],0)),"")</f>
        <v/>
      </c>
      <c r="D150" t="str" cm="1">
        <f t="array" ref="D150">_xlfn.IFNA(INDEX(Tbl_KBBB[wedstrijd],MATCH(Tbl_Avond[[#This Row],[Datum]]&amp;"2",Tbl_KBBB[Datum_KBBB]&amp;Tbl_KBBB[Biljart],0)),"")</f>
        <v/>
      </c>
      <c r="E150" t="str" cm="1">
        <f t="array" ref="E150">_xlfn.IFNA(INDEX(Tbl_KBBB[wedstrijd],MATCH(Tbl_Avond[[#This Row],[Datum]]&amp;"3",Tbl_KBBB[Datum_KBBB]&amp;Tbl_KBBB[Biljart],0)),"")</f>
        <v/>
      </c>
      <c r="F150" t="str" cm="1">
        <f t="array" ref="F150">_xlfn.IFNA(INDEX(Tbl_KBBB[wedstrijd],MATCH(Tbl_Avond[[#This Row],[Datum]]&amp;"4",Tbl_KBBB[Datum_KBBB]&amp;Tbl_KBBB[Biljart],0)),"")</f>
        <v/>
      </c>
      <c r="G150" t="str" cm="1">
        <f t="array" ref="G150">_xlfn.IFNA(INDEX(Tbl_KBBB[wedstrijd],MATCH(Tbl_Avond[[#This Row],[Datum]]&amp;"5",Tbl_KBBB[Datum_KBBB]&amp;Tbl_KBBB[Biljart],0)),"")</f>
        <v/>
      </c>
    </row>
    <row r="151" spans="1:7" x14ac:dyDescent="0.25">
      <c r="A151" s="28">
        <v>45988</v>
      </c>
      <c r="B151">
        <f>WEEKDAY(Tbl_Avond[[#This Row],[Datum]],11)</f>
        <v>4</v>
      </c>
      <c r="C151" t="str" cm="1">
        <f t="array" ref="C151">_xlfn.IFNA(INDEX(Tbl_KBBB[wedstrijd],MATCH(Tbl_Avond[[#This Row],[Datum]]&amp;"1",Tbl_KBBB[Datum_KBBB]&amp;Tbl_KBBB[Biljart],0)),"")</f>
        <v/>
      </c>
      <c r="D151" t="str" cm="1">
        <f t="array" ref="D151">_xlfn.IFNA(INDEX(Tbl_KBBB[wedstrijd],MATCH(Tbl_Avond[[#This Row],[Datum]]&amp;"2",Tbl_KBBB[Datum_KBBB]&amp;Tbl_KBBB[Biljart],0)),"")</f>
        <v/>
      </c>
      <c r="E151" t="str" cm="1">
        <f t="array" ref="E151">_xlfn.IFNA(INDEX(Tbl_KBBB[wedstrijd],MATCH(Tbl_Avond[[#This Row],[Datum]]&amp;"3",Tbl_KBBB[Datum_KBBB]&amp;Tbl_KBBB[Biljart],0)),"")</f>
        <v/>
      </c>
      <c r="F151" t="str" cm="1">
        <f t="array" ref="F151">_xlfn.IFNA(INDEX(Tbl_KBBB[wedstrijd],MATCH(Tbl_Avond[[#This Row],[Datum]]&amp;"4",Tbl_KBBB[Datum_KBBB]&amp;Tbl_KBBB[Biljart],0)),"")</f>
        <v/>
      </c>
      <c r="G151" t="str" cm="1">
        <f t="array" ref="G151">_xlfn.IFNA(INDEX(Tbl_KBBB[wedstrijd],MATCH(Tbl_Avond[[#This Row],[Datum]]&amp;"5",Tbl_KBBB[Datum_KBBB]&amp;Tbl_KBBB[Biljart],0)),"")</f>
        <v/>
      </c>
    </row>
    <row r="152" spans="1:7" x14ac:dyDescent="0.25">
      <c r="A152" s="28">
        <v>45989</v>
      </c>
      <c r="B152">
        <f>WEEKDAY(Tbl_Avond[[#This Row],[Datum]],11)</f>
        <v>5</v>
      </c>
      <c r="C152" t="str" cm="1">
        <f t="array" ref="C152">_xlfn.IFNA(INDEX(Tbl_KBBB[wedstrijd],MATCH(Tbl_Avond[[#This Row],[Datum]]&amp;"1",Tbl_KBBB[Datum_KBBB]&amp;Tbl_KBBB[Biljart],0)),"")</f>
        <v/>
      </c>
      <c r="D152" t="str" cm="1">
        <f t="array" ref="D152">_xlfn.IFNA(INDEX(Tbl_KBBB[wedstrijd],MATCH(Tbl_Avond[[#This Row],[Datum]]&amp;"2",Tbl_KBBB[Datum_KBBB]&amp;Tbl_KBBB[Biljart],0)),"")</f>
        <v/>
      </c>
      <c r="E152" t="str" cm="1">
        <f t="array" ref="E152">_xlfn.IFNA(INDEX(Tbl_KBBB[wedstrijd],MATCH(Tbl_Avond[[#This Row],[Datum]]&amp;"3",Tbl_KBBB[Datum_KBBB]&amp;Tbl_KBBB[Biljart],0)),"")</f>
        <v/>
      </c>
      <c r="F152" t="str" cm="1">
        <f t="array" ref="F152">_xlfn.IFNA(INDEX(Tbl_KBBB[wedstrijd],MATCH(Tbl_Avond[[#This Row],[Datum]]&amp;"4",Tbl_KBBB[Datum_KBBB]&amp;Tbl_KBBB[Biljart],0)),"")</f>
        <v/>
      </c>
      <c r="G152" t="str" cm="1">
        <f t="array" ref="G152">_xlfn.IFNA(INDEX(Tbl_KBBB[wedstrijd],MATCH(Tbl_Avond[[#This Row],[Datum]]&amp;"5",Tbl_KBBB[Datum_KBBB]&amp;Tbl_KBBB[Biljart],0)),"")</f>
        <v/>
      </c>
    </row>
    <row r="153" spans="1:7" x14ac:dyDescent="0.25">
      <c r="A153" s="28">
        <v>45990</v>
      </c>
      <c r="B153">
        <f>WEEKDAY(Tbl_Avond[[#This Row],[Datum]],11)</f>
        <v>6</v>
      </c>
      <c r="C153" t="str" cm="1">
        <f t="array" ref="C153">_xlfn.IFNA(INDEX(Tbl_KBBB[wedstrijd],MATCH(Tbl_Avond[[#This Row],[Datum]]&amp;"1",Tbl_KBBB[Datum_KBBB]&amp;Tbl_KBBB[Biljart],0)),"")</f>
        <v/>
      </c>
      <c r="D153" t="str" cm="1">
        <f t="array" ref="D153">_xlfn.IFNA(INDEX(Tbl_KBBB[wedstrijd],MATCH(Tbl_Avond[[#This Row],[Datum]]&amp;"2",Tbl_KBBB[Datum_KBBB]&amp;Tbl_KBBB[Biljart],0)),"")</f>
        <v/>
      </c>
      <c r="E153" t="str" cm="1">
        <f t="array" ref="E153">_xlfn.IFNA(INDEX(Tbl_KBBB[wedstrijd],MATCH(Tbl_Avond[[#This Row],[Datum]]&amp;"3",Tbl_KBBB[Datum_KBBB]&amp;Tbl_KBBB[Biljart],0)),"")</f>
        <v/>
      </c>
      <c r="F153" t="str" cm="1">
        <f t="array" ref="F153">_xlfn.IFNA(INDEX(Tbl_KBBB[wedstrijd],MATCH(Tbl_Avond[[#This Row],[Datum]]&amp;"4",Tbl_KBBB[Datum_KBBB]&amp;Tbl_KBBB[Biljart],0)),"")</f>
        <v/>
      </c>
      <c r="G153" t="str" cm="1">
        <f t="array" ref="G153">_xlfn.IFNA(INDEX(Tbl_KBBB[wedstrijd],MATCH(Tbl_Avond[[#This Row],[Datum]]&amp;"5",Tbl_KBBB[Datum_KBBB]&amp;Tbl_KBBB[Biljart],0)),"")</f>
        <v/>
      </c>
    </row>
    <row r="154" spans="1:7" x14ac:dyDescent="0.25">
      <c r="A154" s="28">
        <v>45991</v>
      </c>
      <c r="B154">
        <f>WEEKDAY(Tbl_Avond[[#This Row],[Datum]],11)</f>
        <v>7</v>
      </c>
      <c r="C154" t="str" cm="1">
        <f t="array" ref="C154">_xlfn.IFNA(INDEX(Tbl_KBBB[wedstrijd],MATCH(Tbl_Avond[[#This Row],[Datum]]&amp;"1",Tbl_KBBB[Datum_KBBB]&amp;Tbl_KBBB[Biljart],0)),"")</f>
        <v/>
      </c>
      <c r="D154" t="str" cm="1">
        <f t="array" ref="D154">_xlfn.IFNA(INDEX(Tbl_KBBB[wedstrijd],MATCH(Tbl_Avond[[#This Row],[Datum]]&amp;"2",Tbl_KBBB[Datum_KBBB]&amp;Tbl_KBBB[Biljart],0)),"")</f>
        <v/>
      </c>
      <c r="E154" t="str" cm="1">
        <f t="array" ref="E154">_xlfn.IFNA(INDEX(Tbl_KBBB[wedstrijd],MATCH(Tbl_Avond[[#This Row],[Datum]]&amp;"3",Tbl_KBBB[Datum_KBBB]&amp;Tbl_KBBB[Biljart],0)),"")</f>
        <v/>
      </c>
      <c r="F154" t="str" cm="1">
        <f t="array" ref="F154">_xlfn.IFNA(INDEX(Tbl_KBBB[wedstrijd],MATCH(Tbl_Avond[[#This Row],[Datum]]&amp;"4",Tbl_KBBB[Datum_KBBB]&amp;Tbl_KBBB[Biljart],0)),"")</f>
        <v/>
      </c>
      <c r="G154" t="str" cm="1">
        <f t="array" ref="G154">_xlfn.IFNA(INDEX(Tbl_KBBB[wedstrijd],MATCH(Tbl_Avond[[#This Row],[Datum]]&amp;"5",Tbl_KBBB[Datum_KBBB]&amp;Tbl_KBBB[Biljart],0)),"")</f>
        <v/>
      </c>
    </row>
    <row r="155" spans="1:7" x14ac:dyDescent="0.25">
      <c r="A155" s="28">
        <v>45992</v>
      </c>
      <c r="B155">
        <f>WEEKDAY(Tbl_Avond[[#This Row],[Datum]],11)</f>
        <v>1</v>
      </c>
      <c r="C155" t="str" cm="1">
        <f t="array" ref="C155">_xlfn.IFNA(INDEX(Tbl_KBBB[wedstrijd],MATCH(Tbl_Avond[[#This Row],[Datum]]&amp;"1",Tbl_KBBB[Datum_KBBB]&amp;Tbl_KBBB[Biljart],0)),"")</f>
        <v/>
      </c>
      <c r="D155" t="str" cm="1">
        <f t="array" ref="D155">_xlfn.IFNA(INDEX(Tbl_KBBB[wedstrijd],MATCH(Tbl_Avond[[#This Row],[Datum]]&amp;"2",Tbl_KBBB[Datum_KBBB]&amp;Tbl_KBBB[Biljart],0)),"")</f>
        <v/>
      </c>
      <c r="E155" t="str" cm="1">
        <f t="array" ref="E155">_xlfn.IFNA(INDEX(Tbl_KBBB[wedstrijd],MATCH(Tbl_Avond[[#This Row],[Datum]]&amp;"3",Tbl_KBBB[Datum_KBBB]&amp;Tbl_KBBB[Biljart],0)),"")</f>
        <v/>
      </c>
      <c r="F155" t="str" cm="1">
        <f t="array" ref="F155">_xlfn.IFNA(INDEX(Tbl_KBBB[wedstrijd],MATCH(Tbl_Avond[[#This Row],[Datum]]&amp;"4",Tbl_KBBB[Datum_KBBB]&amp;Tbl_KBBB[Biljart],0)),"")</f>
        <v/>
      </c>
      <c r="G155" t="str" cm="1">
        <f t="array" ref="G155">_xlfn.IFNA(INDEX(Tbl_KBBB[wedstrijd],MATCH(Tbl_Avond[[#This Row],[Datum]]&amp;"5",Tbl_KBBB[Datum_KBBB]&amp;Tbl_KBBB[Biljart],0)),"")</f>
        <v/>
      </c>
    </row>
    <row r="156" spans="1:7" x14ac:dyDescent="0.25">
      <c r="A156" s="28">
        <v>45993</v>
      </c>
      <c r="B156">
        <f>WEEKDAY(Tbl_Avond[[#This Row],[Datum]],11)</f>
        <v>2</v>
      </c>
      <c r="C156" t="str" cm="1">
        <f t="array" ref="C156">_xlfn.IFNA(INDEX(Tbl_KBBB[wedstrijd],MATCH(Tbl_Avond[[#This Row],[Datum]]&amp;"1",Tbl_KBBB[Datum_KBBB]&amp;Tbl_KBBB[Biljart],0)),"")</f>
        <v/>
      </c>
      <c r="D156" t="str" cm="1">
        <f t="array" ref="D156">_xlfn.IFNA(INDEX(Tbl_KBBB[wedstrijd],MATCH(Tbl_Avond[[#This Row],[Datum]]&amp;"2",Tbl_KBBB[Datum_KBBB]&amp;Tbl_KBBB[Biljart],0)),"")</f>
        <v/>
      </c>
      <c r="E156" t="str" cm="1">
        <f t="array" ref="E156">_xlfn.IFNA(INDEX(Tbl_KBBB[wedstrijd],MATCH(Tbl_Avond[[#This Row],[Datum]]&amp;"3",Tbl_KBBB[Datum_KBBB]&amp;Tbl_KBBB[Biljart],0)),"")</f>
        <v/>
      </c>
      <c r="F156" t="str" cm="1">
        <f t="array" ref="F156">_xlfn.IFNA(INDEX(Tbl_KBBB[wedstrijd],MATCH(Tbl_Avond[[#This Row],[Datum]]&amp;"4",Tbl_KBBB[Datum_KBBB]&amp;Tbl_KBBB[Biljart],0)),"")</f>
        <v/>
      </c>
      <c r="G156" t="str" cm="1">
        <f t="array" ref="G156">_xlfn.IFNA(INDEX(Tbl_KBBB[wedstrijd],MATCH(Tbl_Avond[[#This Row],[Datum]]&amp;"5",Tbl_KBBB[Datum_KBBB]&amp;Tbl_KBBB[Biljart],0)),"")</f>
        <v/>
      </c>
    </row>
    <row r="157" spans="1:7" x14ac:dyDescent="0.25">
      <c r="A157" s="28">
        <v>45994</v>
      </c>
      <c r="B157">
        <f>WEEKDAY(Tbl_Avond[[#This Row],[Datum]],11)</f>
        <v>3</v>
      </c>
      <c r="C157" t="str" cm="1">
        <f t="array" ref="C157">_xlfn.IFNA(INDEX(Tbl_KBBB[wedstrijd],MATCH(Tbl_Avond[[#This Row],[Datum]]&amp;"1",Tbl_KBBB[Datum_KBBB]&amp;Tbl_KBBB[Biljart],0)),"")</f>
        <v/>
      </c>
      <c r="D157" t="str" cm="1">
        <f t="array" ref="D157">_xlfn.IFNA(INDEX(Tbl_KBBB[wedstrijd],MATCH(Tbl_Avond[[#This Row],[Datum]]&amp;"2",Tbl_KBBB[Datum_KBBB]&amp;Tbl_KBBB[Biljart],0)),"")</f>
        <v/>
      </c>
      <c r="E157" t="str" cm="1">
        <f t="array" ref="E157">_xlfn.IFNA(INDEX(Tbl_KBBB[wedstrijd],MATCH(Tbl_Avond[[#This Row],[Datum]]&amp;"3",Tbl_KBBB[Datum_KBBB]&amp;Tbl_KBBB[Biljart],0)),"")</f>
        <v/>
      </c>
      <c r="F157" t="str" cm="1">
        <f t="array" ref="F157">_xlfn.IFNA(INDEX(Tbl_KBBB[wedstrijd],MATCH(Tbl_Avond[[#This Row],[Datum]]&amp;"4",Tbl_KBBB[Datum_KBBB]&amp;Tbl_KBBB[Biljart],0)),"")</f>
        <v/>
      </c>
      <c r="G157" t="str" cm="1">
        <f t="array" ref="G157">_xlfn.IFNA(INDEX(Tbl_KBBB[wedstrijd],MATCH(Tbl_Avond[[#This Row],[Datum]]&amp;"5",Tbl_KBBB[Datum_KBBB]&amp;Tbl_KBBB[Biljart],0)),"")</f>
        <v/>
      </c>
    </row>
    <row r="158" spans="1:7" x14ac:dyDescent="0.25">
      <c r="A158" s="28">
        <v>45995</v>
      </c>
      <c r="B158">
        <f>WEEKDAY(Tbl_Avond[[#This Row],[Datum]],11)</f>
        <v>4</v>
      </c>
      <c r="C158" t="str" cm="1">
        <f t="array" ref="C158">_xlfn.IFNA(INDEX(Tbl_KBBB[wedstrijd],MATCH(Tbl_Avond[[#This Row],[Datum]]&amp;"1",Tbl_KBBB[Datum_KBBB]&amp;Tbl_KBBB[Biljart],0)),"")</f>
        <v/>
      </c>
      <c r="D158" t="str" cm="1">
        <f t="array" ref="D158">_xlfn.IFNA(INDEX(Tbl_KBBB[wedstrijd],MATCH(Tbl_Avond[[#This Row],[Datum]]&amp;"2",Tbl_KBBB[Datum_KBBB]&amp;Tbl_KBBB[Biljart],0)),"")</f>
        <v/>
      </c>
      <c r="E158" t="str" cm="1">
        <f t="array" ref="E158">_xlfn.IFNA(INDEX(Tbl_KBBB[wedstrijd],MATCH(Tbl_Avond[[#This Row],[Datum]]&amp;"3",Tbl_KBBB[Datum_KBBB]&amp;Tbl_KBBB[Biljart],0)),"")</f>
        <v/>
      </c>
      <c r="F158" t="str" cm="1">
        <f t="array" ref="F158">_xlfn.IFNA(INDEX(Tbl_KBBB[wedstrijd],MATCH(Tbl_Avond[[#This Row],[Datum]]&amp;"4",Tbl_KBBB[Datum_KBBB]&amp;Tbl_KBBB[Biljart],0)),"")</f>
        <v/>
      </c>
      <c r="G158" t="str" cm="1">
        <f t="array" ref="G158">_xlfn.IFNA(INDEX(Tbl_KBBB[wedstrijd],MATCH(Tbl_Avond[[#This Row],[Datum]]&amp;"5",Tbl_KBBB[Datum_KBBB]&amp;Tbl_KBBB[Biljart],0)),"")</f>
        <v/>
      </c>
    </row>
    <row r="159" spans="1:7" x14ac:dyDescent="0.25">
      <c r="A159" s="28">
        <v>45996</v>
      </c>
      <c r="B159">
        <f>WEEKDAY(Tbl_Avond[[#This Row],[Datum]],11)</f>
        <v>5</v>
      </c>
      <c r="C159" t="str" cm="1">
        <f t="array" ref="C159">_xlfn.IFNA(INDEX(Tbl_KBBB[wedstrijd],MATCH(Tbl_Avond[[#This Row],[Datum]]&amp;"1",Tbl_KBBB[Datum_KBBB]&amp;Tbl_KBBB[Biljart],0)),"")</f>
        <v/>
      </c>
      <c r="D159" t="str" cm="1">
        <f t="array" ref="D159">_xlfn.IFNA(INDEX(Tbl_KBBB[wedstrijd],MATCH(Tbl_Avond[[#This Row],[Datum]]&amp;"2",Tbl_KBBB[Datum_KBBB]&amp;Tbl_KBBB[Biljart],0)),"")</f>
        <v/>
      </c>
      <c r="E159" t="str" cm="1">
        <f t="array" ref="E159">_xlfn.IFNA(INDEX(Tbl_KBBB[wedstrijd],MATCH(Tbl_Avond[[#This Row],[Datum]]&amp;"3",Tbl_KBBB[Datum_KBBB]&amp;Tbl_KBBB[Biljart],0)),"")</f>
        <v/>
      </c>
      <c r="F159" t="str" cm="1">
        <f t="array" ref="F159">_xlfn.IFNA(INDEX(Tbl_KBBB[wedstrijd],MATCH(Tbl_Avond[[#This Row],[Datum]]&amp;"4",Tbl_KBBB[Datum_KBBB]&amp;Tbl_KBBB[Biljart],0)),"")</f>
        <v/>
      </c>
      <c r="G159" t="str" cm="1">
        <f t="array" ref="G159">_xlfn.IFNA(INDEX(Tbl_KBBB[wedstrijd],MATCH(Tbl_Avond[[#This Row],[Datum]]&amp;"5",Tbl_KBBB[Datum_KBBB]&amp;Tbl_KBBB[Biljart],0)),"")</f>
        <v/>
      </c>
    </row>
    <row r="160" spans="1:7" x14ac:dyDescent="0.25">
      <c r="A160" s="28">
        <v>45997</v>
      </c>
      <c r="B160">
        <f>WEEKDAY(Tbl_Avond[[#This Row],[Datum]],11)</f>
        <v>6</v>
      </c>
      <c r="C160" t="str" cm="1">
        <f t="array" ref="C160">_xlfn.IFNA(INDEX(Tbl_KBBB[wedstrijd],MATCH(Tbl_Avond[[#This Row],[Datum]]&amp;"1",Tbl_KBBB[Datum_KBBB]&amp;Tbl_KBBB[Biljart],0)),"")</f>
        <v/>
      </c>
      <c r="D160" t="str" cm="1">
        <f t="array" ref="D160">_xlfn.IFNA(INDEX(Tbl_KBBB[wedstrijd],MATCH(Tbl_Avond[[#This Row],[Datum]]&amp;"2",Tbl_KBBB[Datum_KBBB]&amp;Tbl_KBBB[Biljart],0)),"")</f>
        <v/>
      </c>
      <c r="E160" t="str" cm="1">
        <f t="array" ref="E160">_xlfn.IFNA(INDEX(Tbl_KBBB[wedstrijd],MATCH(Tbl_Avond[[#This Row],[Datum]]&amp;"3",Tbl_KBBB[Datum_KBBB]&amp;Tbl_KBBB[Biljart],0)),"")</f>
        <v/>
      </c>
      <c r="F160" t="str" cm="1">
        <f t="array" ref="F160">_xlfn.IFNA(INDEX(Tbl_KBBB[wedstrijd],MATCH(Tbl_Avond[[#This Row],[Datum]]&amp;"4",Tbl_KBBB[Datum_KBBB]&amp;Tbl_KBBB[Biljart],0)),"")</f>
        <v/>
      </c>
      <c r="G160" t="str" cm="1">
        <f t="array" ref="G160">_xlfn.IFNA(INDEX(Tbl_KBBB[wedstrijd],MATCH(Tbl_Avond[[#This Row],[Datum]]&amp;"5",Tbl_KBBB[Datum_KBBB]&amp;Tbl_KBBB[Biljart],0)),"")</f>
        <v/>
      </c>
    </row>
    <row r="161" spans="1:7" x14ac:dyDescent="0.25">
      <c r="A161" s="28">
        <v>45998</v>
      </c>
      <c r="B161">
        <f>WEEKDAY(Tbl_Avond[[#This Row],[Datum]],11)</f>
        <v>7</v>
      </c>
      <c r="C161" t="str" cm="1">
        <f t="array" ref="C161">_xlfn.IFNA(INDEX(Tbl_KBBB[wedstrijd],MATCH(Tbl_Avond[[#This Row],[Datum]]&amp;"1",Tbl_KBBB[Datum_KBBB]&amp;Tbl_KBBB[Biljart],0)),"")</f>
        <v/>
      </c>
      <c r="D161" t="str" cm="1">
        <f t="array" ref="D161">_xlfn.IFNA(INDEX(Tbl_KBBB[wedstrijd],MATCH(Tbl_Avond[[#This Row],[Datum]]&amp;"2",Tbl_KBBB[Datum_KBBB]&amp;Tbl_KBBB[Biljart],0)),"")</f>
        <v/>
      </c>
      <c r="E161" t="str" cm="1">
        <f t="array" ref="E161">_xlfn.IFNA(INDEX(Tbl_KBBB[wedstrijd],MATCH(Tbl_Avond[[#This Row],[Datum]]&amp;"3",Tbl_KBBB[Datum_KBBB]&amp;Tbl_KBBB[Biljart],0)),"")</f>
        <v/>
      </c>
      <c r="F161" t="str" cm="1">
        <f t="array" ref="F161">_xlfn.IFNA(INDEX(Tbl_KBBB[wedstrijd],MATCH(Tbl_Avond[[#This Row],[Datum]]&amp;"4",Tbl_KBBB[Datum_KBBB]&amp;Tbl_KBBB[Biljart],0)),"")</f>
        <v/>
      </c>
      <c r="G161" t="str" cm="1">
        <f t="array" ref="G161">_xlfn.IFNA(INDEX(Tbl_KBBB[wedstrijd],MATCH(Tbl_Avond[[#This Row],[Datum]]&amp;"5",Tbl_KBBB[Datum_KBBB]&amp;Tbl_KBBB[Biljart],0)),"")</f>
        <v/>
      </c>
    </row>
    <row r="162" spans="1:7" x14ac:dyDescent="0.25">
      <c r="A162" s="28">
        <v>45999</v>
      </c>
      <c r="B162">
        <f>WEEKDAY(Tbl_Avond[[#This Row],[Datum]],11)</f>
        <v>1</v>
      </c>
      <c r="C162" t="str" cm="1">
        <f t="array" ref="C162">_xlfn.IFNA(INDEX(Tbl_KBBB[wedstrijd],MATCH(Tbl_Avond[[#This Row],[Datum]]&amp;"1",Tbl_KBBB[Datum_KBBB]&amp;Tbl_KBBB[Biljart],0)),"")</f>
        <v/>
      </c>
      <c r="D162" t="str" cm="1">
        <f t="array" ref="D162">_xlfn.IFNA(INDEX(Tbl_KBBB[wedstrijd],MATCH(Tbl_Avond[[#This Row],[Datum]]&amp;"2",Tbl_KBBB[Datum_KBBB]&amp;Tbl_KBBB[Biljart],0)),"")</f>
        <v/>
      </c>
      <c r="E162" t="str" cm="1">
        <f t="array" ref="E162">_xlfn.IFNA(INDEX(Tbl_KBBB[wedstrijd],MATCH(Tbl_Avond[[#This Row],[Datum]]&amp;"3",Tbl_KBBB[Datum_KBBB]&amp;Tbl_KBBB[Biljart],0)),"")</f>
        <v/>
      </c>
      <c r="F162" t="str" cm="1">
        <f t="array" ref="F162">_xlfn.IFNA(INDEX(Tbl_KBBB[wedstrijd],MATCH(Tbl_Avond[[#This Row],[Datum]]&amp;"4",Tbl_KBBB[Datum_KBBB]&amp;Tbl_KBBB[Biljart],0)),"")</f>
        <v/>
      </c>
      <c r="G162" t="str" cm="1">
        <f t="array" ref="G162">_xlfn.IFNA(INDEX(Tbl_KBBB[wedstrijd],MATCH(Tbl_Avond[[#This Row],[Datum]]&amp;"5",Tbl_KBBB[Datum_KBBB]&amp;Tbl_KBBB[Biljart],0)),"")</f>
        <v/>
      </c>
    </row>
    <row r="163" spans="1:7" x14ac:dyDescent="0.25">
      <c r="A163" s="28">
        <v>46000</v>
      </c>
      <c r="B163">
        <f>WEEKDAY(Tbl_Avond[[#This Row],[Datum]],11)</f>
        <v>2</v>
      </c>
      <c r="C163" t="str" cm="1">
        <f t="array" ref="C163">_xlfn.IFNA(INDEX(Tbl_KBBB[wedstrijd],MATCH(Tbl_Avond[[#This Row],[Datum]]&amp;"1",Tbl_KBBB[Datum_KBBB]&amp;Tbl_KBBB[Biljart],0)),"")</f>
        <v/>
      </c>
      <c r="D163" t="str" cm="1">
        <f t="array" ref="D163">_xlfn.IFNA(INDEX(Tbl_KBBB[wedstrijd],MATCH(Tbl_Avond[[#This Row],[Datum]]&amp;"2",Tbl_KBBB[Datum_KBBB]&amp;Tbl_KBBB[Biljart],0)),"")</f>
        <v/>
      </c>
      <c r="E163" t="str" cm="1">
        <f t="array" ref="E163">_xlfn.IFNA(INDEX(Tbl_KBBB[wedstrijd],MATCH(Tbl_Avond[[#This Row],[Datum]]&amp;"3",Tbl_KBBB[Datum_KBBB]&amp;Tbl_KBBB[Biljart],0)),"")</f>
        <v/>
      </c>
      <c r="F163" t="str" cm="1">
        <f t="array" ref="F163">_xlfn.IFNA(INDEX(Tbl_KBBB[wedstrijd],MATCH(Tbl_Avond[[#This Row],[Datum]]&amp;"4",Tbl_KBBB[Datum_KBBB]&amp;Tbl_KBBB[Biljart],0)),"")</f>
        <v/>
      </c>
      <c r="G163" t="str" cm="1">
        <f t="array" ref="G163">_xlfn.IFNA(INDEX(Tbl_KBBB[wedstrijd],MATCH(Tbl_Avond[[#This Row],[Datum]]&amp;"5",Tbl_KBBB[Datum_KBBB]&amp;Tbl_KBBB[Biljart],0)),"")</f>
        <v/>
      </c>
    </row>
    <row r="164" spans="1:7" x14ac:dyDescent="0.25">
      <c r="A164" s="28">
        <v>46001</v>
      </c>
      <c r="B164">
        <f>WEEKDAY(Tbl_Avond[[#This Row],[Datum]],11)</f>
        <v>3</v>
      </c>
      <c r="C164" t="str" cm="1">
        <f t="array" ref="C164">_xlfn.IFNA(INDEX(Tbl_KBBB[wedstrijd],MATCH(Tbl_Avond[[#This Row],[Datum]]&amp;"1",Tbl_KBBB[Datum_KBBB]&amp;Tbl_KBBB[Biljart],0)),"")</f>
        <v/>
      </c>
      <c r="D164" t="str" cm="1">
        <f t="array" ref="D164">_xlfn.IFNA(INDEX(Tbl_KBBB[wedstrijd],MATCH(Tbl_Avond[[#This Row],[Datum]]&amp;"2",Tbl_KBBB[Datum_KBBB]&amp;Tbl_KBBB[Biljart],0)),"")</f>
        <v/>
      </c>
      <c r="E164" t="str" cm="1">
        <f t="array" ref="E164">_xlfn.IFNA(INDEX(Tbl_KBBB[wedstrijd],MATCH(Tbl_Avond[[#This Row],[Datum]]&amp;"3",Tbl_KBBB[Datum_KBBB]&amp;Tbl_KBBB[Biljart],0)),"")</f>
        <v/>
      </c>
      <c r="F164" t="str" cm="1">
        <f t="array" ref="F164">_xlfn.IFNA(INDEX(Tbl_KBBB[wedstrijd],MATCH(Tbl_Avond[[#This Row],[Datum]]&amp;"4",Tbl_KBBB[Datum_KBBB]&amp;Tbl_KBBB[Biljart],0)),"")</f>
        <v/>
      </c>
      <c r="G164" t="str" cm="1">
        <f t="array" ref="G164">_xlfn.IFNA(INDEX(Tbl_KBBB[wedstrijd],MATCH(Tbl_Avond[[#This Row],[Datum]]&amp;"5",Tbl_KBBB[Datum_KBBB]&amp;Tbl_KBBB[Biljart],0)),"")</f>
        <v/>
      </c>
    </row>
    <row r="165" spans="1:7" x14ac:dyDescent="0.25">
      <c r="A165" s="28">
        <v>46002</v>
      </c>
      <c r="B165">
        <f>WEEKDAY(Tbl_Avond[[#This Row],[Datum]],11)</f>
        <v>4</v>
      </c>
      <c r="C165" t="str" cm="1">
        <f t="array" ref="C165">_xlfn.IFNA(INDEX(Tbl_KBBB[wedstrijd],MATCH(Tbl_Avond[[#This Row],[Datum]]&amp;"1",Tbl_KBBB[Datum_KBBB]&amp;Tbl_KBBB[Biljart],0)),"")</f>
        <v/>
      </c>
      <c r="D165" t="str" cm="1">
        <f t="array" ref="D165">_xlfn.IFNA(INDEX(Tbl_KBBB[wedstrijd],MATCH(Tbl_Avond[[#This Row],[Datum]]&amp;"2",Tbl_KBBB[Datum_KBBB]&amp;Tbl_KBBB[Biljart],0)),"")</f>
        <v/>
      </c>
      <c r="E165" t="str" cm="1">
        <f t="array" ref="E165">_xlfn.IFNA(INDEX(Tbl_KBBB[wedstrijd],MATCH(Tbl_Avond[[#This Row],[Datum]]&amp;"3",Tbl_KBBB[Datum_KBBB]&amp;Tbl_KBBB[Biljart],0)),"")</f>
        <v/>
      </c>
      <c r="F165" t="str" cm="1">
        <f t="array" ref="F165">_xlfn.IFNA(INDEX(Tbl_KBBB[wedstrijd],MATCH(Tbl_Avond[[#This Row],[Datum]]&amp;"4",Tbl_KBBB[Datum_KBBB]&amp;Tbl_KBBB[Biljart],0)),"")</f>
        <v/>
      </c>
      <c r="G165" t="str" cm="1">
        <f t="array" ref="G165">_xlfn.IFNA(INDEX(Tbl_KBBB[wedstrijd],MATCH(Tbl_Avond[[#This Row],[Datum]]&amp;"5",Tbl_KBBB[Datum_KBBB]&amp;Tbl_KBBB[Biljart],0)),"")</f>
        <v/>
      </c>
    </row>
    <row r="166" spans="1:7" x14ac:dyDescent="0.25">
      <c r="A166" s="28">
        <v>46003</v>
      </c>
      <c r="B166">
        <f>WEEKDAY(Tbl_Avond[[#This Row],[Datum]],11)</f>
        <v>5</v>
      </c>
      <c r="C166" t="str" cm="1">
        <f t="array" ref="C166">_xlfn.IFNA(INDEX(Tbl_KBBB[wedstrijd],MATCH(Tbl_Avond[[#This Row],[Datum]]&amp;"1",Tbl_KBBB[Datum_KBBB]&amp;Tbl_KBBB[Biljart],0)),"")</f>
        <v/>
      </c>
      <c r="D166" t="str" cm="1">
        <f t="array" ref="D166">_xlfn.IFNA(INDEX(Tbl_KBBB[wedstrijd],MATCH(Tbl_Avond[[#This Row],[Datum]]&amp;"2",Tbl_KBBB[Datum_KBBB]&amp;Tbl_KBBB[Biljart],0)),"")</f>
        <v/>
      </c>
      <c r="E166" t="str" cm="1">
        <f t="array" ref="E166">_xlfn.IFNA(INDEX(Tbl_KBBB[wedstrijd],MATCH(Tbl_Avond[[#This Row],[Datum]]&amp;"3",Tbl_KBBB[Datum_KBBB]&amp;Tbl_KBBB[Biljart],0)),"")</f>
        <v/>
      </c>
      <c r="F166" t="str" cm="1">
        <f t="array" ref="F166">_xlfn.IFNA(INDEX(Tbl_KBBB[wedstrijd],MATCH(Tbl_Avond[[#This Row],[Datum]]&amp;"4",Tbl_KBBB[Datum_KBBB]&amp;Tbl_KBBB[Biljart],0)),"")</f>
        <v/>
      </c>
      <c r="G166" t="str" cm="1">
        <f t="array" ref="G166">_xlfn.IFNA(INDEX(Tbl_KBBB[wedstrijd],MATCH(Tbl_Avond[[#This Row],[Datum]]&amp;"5",Tbl_KBBB[Datum_KBBB]&amp;Tbl_KBBB[Biljart],0)),"")</f>
        <v/>
      </c>
    </row>
    <row r="167" spans="1:7" x14ac:dyDescent="0.25">
      <c r="A167" s="28">
        <v>46004</v>
      </c>
      <c r="B167">
        <f>WEEKDAY(Tbl_Avond[[#This Row],[Datum]],11)</f>
        <v>6</v>
      </c>
      <c r="C167" t="str" cm="1">
        <f t="array" ref="C167">_xlfn.IFNA(INDEX(Tbl_KBBB[wedstrijd],MATCH(Tbl_Avond[[#This Row],[Datum]]&amp;"1",Tbl_KBBB[Datum_KBBB]&amp;Tbl_KBBB[Biljart],0)),"")</f>
        <v/>
      </c>
      <c r="D167" t="str" cm="1">
        <f t="array" ref="D167">_xlfn.IFNA(INDEX(Tbl_KBBB[wedstrijd],MATCH(Tbl_Avond[[#This Row],[Datum]]&amp;"2",Tbl_KBBB[Datum_KBBB]&amp;Tbl_KBBB[Biljart],0)),"")</f>
        <v/>
      </c>
      <c r="E167" t="str" cm="1">
        <f t="array" ref="E167">_xlfn.IFNA(INDEX(Tbl_KBBB[wedstrijd],MATCH(Tbl_Avond[[#This Row],[Datum]]&amp;"3",Tbl_KBBB[Datum_KBBB]&amp;Tbl_KBBB[Biljart],0)),"")</f>
        <v/>
      </c>
      <c r="F167" t="str" cm="1">
        <f t="array" ref="F167">_xlfn.IFNA(INDEX(Tbl_KBBB[wedstrijd],MATCH(Tbl_Avond[[#This Row],[Datum]]&amp;"4",Tbl_KBBB[Datum_KBBB]&amp;Tbl_KBBB[Biljart],0)),"")</f>
        <v/>
      </c>
      <c r="G167" t="str" cm="1">
        <f t="array" ref="G167">_xlfn.IFNA(INDEX(Tbl_KBBB[wedstrijd],MATCH(Tbl_Avond[[#This Row],[Datum]]&amp;"5",Tbl_KBBB[Datum_KBBB]&amp;Tbl_KBBB[Biljart],0)),"")</f>
        <v/>
      </c>
    </row>
    <row r="168" spans="1:7" x14ac:dyDescent="0.25">
      <c r="A168" s="28">
        <v>46005</v>
      </c>
      <c r="B168">
        <f>WEEKDAY(Tbl_Avond[[#This Row],[Datum]],11)</f>
        <v>7</v>
      </c>
      <c r="C168" t="str" cm="1">
        <f t="array" ref="C168">_xlfn.IFNA(INDEX(Tbl_KBBB[wedstrijd],MATCH(Tbl_Avond[[#This Row],[Datum]]&amp;"1",Tbl_KBBB[Datum_KBBB]&amp;Tbl_KBBB[Biljart],0)),"")</f>
        <v/>
      </c>
      <c r="D168" t="str" cm="1">
        <f t="array" ref="D168">_xlfn.IFNA(INDEX(Tbl_KBBB[wedstrijd],MATCH(Tbl_Avond[[#This Row],[Datum]]&amp;"2",Tbl_KBBB[Datum_KBBB]&amp;Tbl_KBBB[Biljart],0)),"")</f>
        <v/>
      </c>
      <c r="E168" t="str" cm="1">
        <f t="array" ref="E168">_xlfn.IFNA(INDEX(Tbl_KBBB[wedstrijd],MATCH(Tbl_Avond[[#This Row],[Datum]]&amp;"3",Tbl_KBBB[Datum_KBBB]&amp;Tbl_KBBB[Biljart],0)),"")</f>
        <v/>
      </c>
      <c r="F168" t="str" cm="1">
        <f t="array" ref="F168">_xlfn.IFNA(INDEX(Tbl_KBBB[wedstrijd],MATCH(Tbl_Avond[[#This Row],[Datum]]&amp;"4",Tbl_KBBB[Datum_KBBB]&amp;Tbl_KBBB[Biljart],0)),"")</f>
        <v/>
      </c>
      <c r="G168" t="str" cm="1">
        <f t="array" ref="G168">_xlfn.IFNA(INDEX(Tbl_KBBB[wedstrijd],MATCH(Tbl_Avond[[#This Row],[Datum]]&amp;"5",Tbl_KBBB[Datum_KBBB]&amp;Tbl_KBBB[Biljart],0)),"")</f>
        <v/>
      </c>
    </row>
    <row r="169" spans="1:7" x14ac:dyDescent="0.25">
      <c r="A169" s="28">
        <v>46006</v>
      </c>
      <c r="B169">
        <f>WEEKDAY(Tbl_Avond[[#This Row],[Datum]],11)</f>
        <v>1</v>
      </c>
      <c r="C169" t="str" cm="1">
        <f t="array" ref="C169">_xlfn.IFNA(INDEX(Tbl_KBBB[wedstrijd],MATCH(Tbl_Avond[[#This Row],[Datum]]&amp;"1",Tbl_KBBB[Datum_KBBB]&amp;Tbl_KBBB[Biljart],0)),"")</f>
        <v/>
      </c>
      <c r="D169" t="str" cm="1">
        <f t="array" ref="D169">_xlfn.IFNA(INDEX(Tbl_KBBB[wedstrijd],MATCH(Tbl_Avond[[#This Row],[Datum]]&amp;"2",Tbl_KBBB[Datum_KBBB]&amp;Tbl_KBBB[Biljart],0)),"")</f>
        <v/>
      </c>
      <c r="E169" t="str" cm="1">
        <f t="array" ref="E169">_xlfn.IFNA(INDEX(Tbl_KBBB[wedstrijd],MATCH(Tbl_Avond[[#This Row],[Datum]]&amp;"3",Tbl_KBBB[Datum_KBBB]&amp;Tbl_KBBB[Biljart],0)),"")</f>
        <v/>
      </c>
      <c r="F169" t="str" cm="1">
        <f t="array" ref="F169">_xlfn.IFNA(INDEX(Tbl_KBBB[wedstrijd],MATCH(Tbl_Avond[[#This Row],[Datum]]&amp;"4",Tbl_KBBB[Datum_KBBB]&amp;Tbl_KBBB[Biljart],0)),"")</f>
        <v/>
      </c>
      <c r="G169" t="str" cm="1">
        <f t="array" ref="G169">_xlfn.IFNA(INDEX(Tbl_KBBB[wedstrijd],MATCH(Tbl_Avond[[#This Row],[Datum]]&amp;"5",Tbl_KBBB[Datum_KBBB]&amp;Tbl_KBBB[Biljart],0)),"")</f>
        <v/>
      </c>
    </row>
    <row r="170" spans="1:7" x14ac:dyDescent="0.25">
      <c r="A170" s="28">
        <v>46007</v>
      </c>
      <c r="B170">
        <f>WEEKDAY(Tbl_Avond[[#This Row],[Datum]],11)</f>
        <v>2</v>
      </c>
      <c r="C170" t="str" cm="1">
        <f t="array" ref="C170">_xlfn.IFNA(INDEX(Tbl_KBBB[wedstrijd],MATCH(Tbl_Avond[[#This Row],[Datum]]&amp;"1",Tbl_KBBB[Datum_KBBB]&amp;Tbl_KBBB[Biljart],0)),"")</f>
        <v/>
      </c>
      <c r="D170" t="str" cm="1">
        <f t="array" ref="D170">_xlfn.IFNA(INDEX(Tbl_KBBB[wedstrijd],MATCH(Tbl_Avond[[#This Row],[Datum]]&amp;"2",Tbl_KBBB[Datum_KBBB]&amp;Tbl_KBBB[Biljart],0)),"")</f>
        <v/>
      </c>
      <c r="E170" t="str" cm="1">
        <f t="array" ref="E170">_xlfn.IFNA(INDEX(Tbl_KBBB[wedstrijd],MATCH(Tbl_Avond[[#This Row],[Datum]]&amp;"3",Tbl_KBBB[Datum_KBBB]&amp;Tbl_KBBB[Biljart],0)),"")</f>
        <v/>
      </c>
      <c r="F170" t="str" cm="1">
        <f t="array" ref="F170">_xlfn.IFNA(INDEX(Tbl_KBBB[wedstrijd],MATCH(Tbl_Avond[[#This Row],[Datum]]&amp;"4",Tbl_KBBB[Datum_KBBB]&amp;Tbl_KBBB[Biljart],0)),"")</f>
        <v/>
      </c>
      <c r="G170" t="str" cm="1">
        <f t="array" ref="G170">_xlfn.IFNA(INDEX(Tbl_KBBB[wedstrijd],MATCH(Tbl_Avond[[#This Row],[Datum]]&amp;"5",Tbl_KBBB[Datum_KBBB]&amp;Tbl_KBBB[Biljart],0)),"")</f>
        <v/>
      </c>
    </row>
    <row r="171" spans="1:7" x14ac:dyDescent="0.25">
      <c r="A171" s="28">
        <v>46008</v>
      </c>
      <c r="B171">
        <f>WEEKDAY(Tbl_Avond[[#This Row],[Datum]],11)</f>
        <v>3</v>
      </c>
      <c r="C171" t="str" cm="1">
        <f t="array" ref="C171">_xlfn.IFNA(INDEX(Tbl_KBBB[wedstrijd],MATCH(Tbl_Avond[[#This Row],[Datum]]&amp;"1",Tbl_KBBB[Datum_KBBB]&amp;Tbl_KBBB[Biljart],0)),"")</f>
        <v/>
      </c>
      <c r="D171" t="str" cm="1">
        <f t="array" ref="D171">_xlfn.IFNA(INDEX(Tbl_KBBB[wedstrijd],MATCH(Tbl_Avond[[#This Row],[Datum]]&amp;"2",Tbl_KBBB[Datum_KBBB]&amp;Tbl_KBBB[Biljart],0)),"")</f>
        <v/>
      </c>
      <c r="E171" t="str" cm="1">
        <f t="array" ref="E171">_xlfn.IFNA(INDEX(Tbl_KBBB[wedstrijd],MATCH(Tbl_Avond[[#This Row],[Datum]]&amp;"3",Tbl_KBBB[Datum_KBBB]&amp;Tbl_KBBB[Biljart],0)),"")</f>
        <v/>
      </c>
      <c r="F171" t="str" cm="1">
        <f t="array" ref="F171">_xlfn.IFNA(INDEX(Tbl_KBBB[wedstrijd],MATCH(Tbl_Avond[[#This Row],[Datum]]&amp;"4",Tbl_KBBB[Datum_KBBB]&amp;Tbl_KBBB[Biljart],0)),"")</f>
        <v/>
      </c>
      <c r="G171" t="str" cm="1">
        <f t="array" ref="G171">_xlfn.IFNA(INDEX(Tbl_KBBB[wedstrijd],MATCH(Tbl_Avond[[#This Row],[Datum]]&amp;"5",Tbl_KBBB[Datum_KBBB]&amp;Tbl_KBBB[Biljart],0)),"")</f>
        <v/>
      </c>
    </row>
    <row r="172" spans="1:7" x14ac:dyDescent="0.25">
      <c r="A172" s="28">
        <v>46009</v>
      </c>
      <c r="B172">
        <f>WEEKDAY(Tbl_Avond[[#This Row],[Datum]],11)</f>
        <v>4</v>
      </c>
      <c r="C172" t="str" cm="1">
        <f t="array" ref="C172">_xlfn.IFNA(INDEX(Tbl_KBBB[wedstrijd],MATCH(Tbl_Avond[[#This Row],[Datum]]&amp;"1",Tbl_KBBB[Datum_KBBB]&amp;Tbl_KBBB[Biljart],0)),"")</f>
        <v/>
      </c>
      <c r="D172" t="str" cm="1">
        <f t="array" ref="D172">_xlfn.IFNA(INDEX(Tbl_KBBB[wedstrijd],MATCH(Tbl_Avond[[#This Row],[Datum]]&amp;"2",Tbl_KBBB[Datum_KBBB]&amp;Tbl_KBBB[Biljart],0)),"")</f>
        <v/>
      </c>
      <c r="E172" t="str" cm="1">
        <f t="array" ref="E172">_xlfn.IFNA(INDEX(Tbl_KBBB[wedstrijd],MATCH(Tbl_Avond[[#This Row],[Datum]]&amp;"3",Tbl_KBBB[Datum_KBBB]&amp;Tbl_KBBB[Biljart],0)),"")</f>
        <v/>
      </c>
      <c r="F172" t="str" cm="1">
        <f t="array" ref="F172">_xlfn.IFNA(INDEX(Tbl_KBBB[wedstrijd],MATCH(Tbl_Avond[[#This Row],[Datum]]&amp;"4",Tbl_KBBB[Datum_KBBB]&amp;Tbl_KBBB[Biljart],0)),"")</f>
        <v/>
      </c>
      <c r="G172" t="str" cm="1">
        <f t="array" ref="G172">_xlfn.IFNA(INDEX(Tbl_KBBB[wedstrijd],MATCH(Tbl_Avond[[#This Row],[Datum]]&amp;"5",Tbl_KBBB[Datum_KBBB]&amp;Tbl_KBBB[Biljart],0)),"")</f>
        <v/>
      </c>
    </row>
    <row r="173" spans="1:7" x14ac:dyDescent="0.25">
      <c r="A173" s="28">
        <v>46010</v>
      </c>
      <c r="B173">
        <f>WEEKDAY(Tbl_Avond[[#This Row],[Datum]],11)</f>
        <v>5</v>
      </c>
      <c r="C173" t="str" cm="1">
        <f t="array" ref="C173">_xlfn.IFNA(INDEX(Tbl_KBBB[wedstrijd],MATCH(Tbl_Avond[[#This Row],[Datum]]&amp;"1",Tbl_KBBB[Datum_KBBB]&amp;Tbl_KBBB[Biljart],0)),"")</f>
        <v/>
      </c>
      <c r="D173" t="str" cm="1">
        <f t="array" ref="D173">_xlfn.IFNA(INDEX(Tbl_KBBB[wedstrijd],MATCH(Tbl_Avond[[#This Row],[Datum]]&amp;"2",Tbl_KBBB[Datum_KBBB]&amp;Tbl_KBBB[Biljart],0)),"")</f>
        <v/>
      </c>
      <c r="E173" t="str" cm="1">
        <f t="array" ref="E173">_xlfn.IFNA(INDEX(Tbl_KBBB[wedstrijd],MATCH(Tbl_Avond[[#This Row],[Datum]]&amp;"3",Tbl_KBBB[Datum_KBBB]&amp;Tbl_KBBB[Biljart],0)),"")</f>
        <v/>
      </c>
      <c r="F173" t="str" cm="1">
        <f t="array" ref="F173">_xlfn.IFNA(INDEX(Tbl_KBBB[wedstrijd],MATCH(Tbl_Avond[[#This Row],[Datum]]&amp;"4",Tbl_KBBB[Datum_KBBB]&amp;Tbl_KBBB[Biljart],0)),"")</f>
        <v/>
      </c>
      <c r="G173" t="str" cm="1">
        <f t="array" ref="G173">_xlfn.IFNA(INDEX(Tbl_KBBB[wedstrijd],MATCH(Tbl_Avond[[#This Row],[Datum]]&amp;"5",Tbl_KBBB[Datum_KBBB]&amp;Tbl_KBBB[Biljart],0)),"")</f>
        <v/>
      </c>
    </row>
    <row r="174" spans="1:7" x14ac:dyDescent="0.25">
      <c r="A174" s="28">
        <v>46011</v>
      </c>
      <c r="B174">
        <f>WEEKDAY(Tbl_Avond[[#This Row],[Datum]],11)</f>
        <v>6</v>
      </c>
      <c r="C174" t="str" cm="1">
        <f t="array" ref="C174">_xlfn.IFNA(INDEX(Tbl_KBBB[wedstrijd],MATCH(Tbl_Avond[[#This Row],[Datum]]&amp;"1",Tbl_KBBB[Datum_KBBB]&amp;Tbl_KBBB[Biljart],0)),"")</f>
        <v/>
      </c>
      <c r="D174" t="str" cm="1">
        <f t="array" ref="D174">_xlfn.IFNA(INDEX(Tbl_KBBB[wedstrijd],MATCH(Tbl_Avond[[#This Row],[Datum]]&amp;"2",Tbl_KBBB[Datum_KBBB]&amp;Tbl_KBBB[Biljart],0)),"")</f>
        <v/>
      </c>
      <c r="E174" t="str" cm="1">
        <f t="array" ref="E174">_xlfn.IFNA(INDEX(Tbl_KBBB[wedstrijd],MATCH(Tbl_Avond[[#This Row],[Datum]]&amp;"3",Tbl_KBBB[Datum_KBBB]&amp;Tbl_KBBB[Biljart],0)),"")</f>
        <v/>
      </c>
      <c r="F174" t="str" cm="1">
        <f t="array" ref="F174">_xlfn.IFNA(INDEX(Tbl_KBBB[wedstrijd],MATCH(Tbl_Avond[[#This Row],[Datum]]&amp;"4",Tbl_KBBB[Datum_KBBB]&amp;Tbl_KBBB[Biljart],0)),"")</f>
        <v/>
      </c>
      <c r="G174" t="str" cm="1">
        <f t="array" ref="G174">_xlfn.IFNA(INDEX(Tbl_KBBB[wedstrijd],MATCH(Tbl_Avond[[#This Row],[Datum]]&amp;"5",Tbl_KBBB[Datum_KBBB]&amp;Tbl_KBBB[Biljart],0)),"")</f>
        <v/>
      </c>
    </row>
    <row r="175" spans="1:7" x14ac:dyDescent="0.25">
      <c r="A175" s="28">
        <v>46012</v>
      </c>
      <c r="B175">
        <f>WEEKDAY(Tbl_Avond[[#This Row],[Datum]],11)</f>
        <v>7</v>
      </c>
      <c r="C175" t="str" cm="1">
        <f t="array" ref="C175">_xlfn.IFNA(INDEX(Tbl_KBBB[wedstrijd],MATCH(Tbl_Avond[[#This Row],[Datum]]&amp;"1",Tbl_KBBB[Datum_KBBB]&amp;Tbl_KBBB[Biljart],0)),"")</f>
        <v/>
      </c>
      <c r="D175" t="str" cm="1">
        <f t="array" ref="D175">_xlfn.IFNA(INDEX(Tbl_KBBB[wedstrijd],MATCH(Tbl_Avond[[#This Row],[Datum]]&amp;"2",Tbl_KBBB[Datum_KBBB]&amp;Tbl_KBBB[Biljart],0)),"")</f>
        <v/>
      </c>
      <c r="E175" t="str" cm="1">
        <f t="array" ref="E175">_xlfn.IFNA(INDEX(Tbl_KBBB[wedstrijd],MATCH(Tbl_Avond[[#This Row],[Datum]]&amp;"3",Tbl_KBBB[Datum_KBBB]&amp;Tbl_KBBB[Biljart],0)),"")</f>
        <v/>
      </c>
      <c r="F175" t="str" cm="1">
        <f t="array" ref="F175">_xlfn.IFNA(INDEX(Tbl_KBBB[wedstrijd],MATCH(Tbl_Avond[[#This Row],[Datum]]&amp;"4",Tbl_KBBB[Datum_KBBB]&amp;Tbl_KBBB[Biljart],0)),"")</f>
        <v/>
      </c>
      <c r="G175" t="str" cm="1">
        <f t="array" ref="G175">_xlfn.IFNA(INDEX(Tbl_KBBB[wedstrijd],MATCH(Tbl_Avond[[#This Row],[Datum]]&amp;"5",Tbl_KBBB[Datum_KBBB]&amp;Tbl_KBBB[Biljart],0)),"")</f>
        <v/>
      </c>
    </row>
    <row r="176" spans="1:7" x14ac:dyDescent="0.25">
      <c r="A176" s="28">
        <v>46013</v>
      </c>
      <c r="B176">
        <f>WEEKDAY(Tbl_Avond[[#This Row],[Datum]],11)</f>
        <v>1</v>
      </c>
      <c r="C176" t="str" cm="1">
        <f t="array" ref="C176">_xlfn.IFNA(INDEX(Tbl_KBBB[wedstrijd],MATCH(Tbl_Avond[[#This Row],[Datum]]&amp;"1",Tbl_KBBB[Datum_KBBB]&amp;Tbl_KBBB[Biljart],0)),"")</f>
        <v/>
      </c>
      <c r="D176" t="str" cm="1">
        <f t="array" ref="D176">_xlfn.IFNA(INDEX(Tbl_KBBB[wedstrijd],MATCH(Tbl_Avond[[#This Row],[Datum]]&amp;"2",Tbl_KBBB[Datum_KBBB]&amp;Tbl_KBBB[Biljart],0)),"")</f>
        <v/>
      </c>
      <c r="E176" t="str" cm="1">
        <f t="array" ref="E176">_xlfn.IFNA(INDEX(Tbl_KBBB[wedstrijd],MATCH(Tbl_Avond[[#This Row],[Datum]]&amp;"3",Tbl_KBBB[Datum_KBBB]&amp;Tbl_KBBB[Biljart],0)),"")</f>
        <v/>
      </c>
      <c r="F176" t="str" cm="1">
        <f t="array" ref="F176">_xlfn.IFNA(INDEX(Tbl_KBBB[wedstrijd],MATCH(Tbl_Avond[[#This Row],[Datum]]&amp;"4",Tbl_KBBB[Datum_KBBB]&amp;Tbl_KBBB[Biljart],0)),"")</f>
        <v/>
      </c>
      <c r="G176" t="str" cm="1">
        <f t="array" ref="G176">_xlfn.IFNA(INDEX(Tbl_KBBB[wedstrijd],MATCH(Tbl_Avond[[#This Row],[Datum]]&amp;"5",Tbl_KBBB[Datum_KBBB]&amp;Tbl_KBBB[Biljart],0)),"")</f>
        <v/>
      </c>
    </row>
    <row r="177" spans="1:7" x14ac:dyDescent="0.25">
      <c r="A177" s="28">
        <v>46014</v>
      </c>
      <c r="B177">
        <f>WEEKDAY(Tbl_Avond[[#This Row],[Datum]],11)</f>
        <v>2</v>
      </c>
      <c r="C177" t="str" cm="1">
        <f t="array" ref="C177">_xlfn.IFNA(INDEX(Tbl_KBBB[wedstrijd],MATCH(Tbl_Avond[[#This Row],[Datum]]&amp;"1",Tbl_KBBB[Datum_KBBB]&amp;Tbl_KBBB[Biljart],0)),"")</f>
        <v/>
      </c>
      <c r="D177" t="str" cm="1">
        <f t="array" ref="D177">_xlfn.IFNA(INDEX(Tbl_KBBB[wedstrijd],MATCH(Tbl_Avond[[#This Row],[Datum]]&amp;"2",Tbl_KBBB[Datum_KBBB]&amp;Tbl_KBBB[Biljart],0)),"")</f>
        <v/>
      </c>
      <c r="E177" t="str" cm="1">
        <f t="array" ref="E177">_xlfn.IFNA(INDEX(Tbl_KBBB[wedstrijd],MATCH(Tbl_Avond[[#This Row],[Datum]]&amp;"3",Tbl_KBBB[Datum_KBBB]&amp;Tbl_KBBB[Biljart],0)),"")</f>
        <v/>
      </c>
      <c r="F177" t="str" cm="1">
        <f t="array" ref="F177">_xlfn.IFNA(INDEX(Tbl_KBBB[wedstrijd],MATCH(Tbl_Avond[[#This Row],[Datum]]&amp;"4",Tbl_KBBB[Datum_KBBB]&amp;Tbl_KBBB[Biljart],0)),"")</f>
        <v/>
      </c>
      <c r="G177" t="str" cm="1">
        <f t="array" ref="G177">_xlfn.IFNA(INDEX(Tbl_KBBB[wedstrijd],MATCH(Tbl_Avond[[#This Row],[Datum]]&amp;"5",Tbl_KBBB[Datum_KBBB]&amp;Tbl_KBBB[Biljart],0)),"")</f>
        <v/>
      </c>
    </row>
    <row r="178" spans="1:7" x14ac:dyDescent="0.25">
      <c r="A178" s="28">
        <v>46015</v>
      </c>
      <c r="B178">
        <f>WEEKDAY(Tbl_Avond[[#This Row],[Datum]],11)</f>
        <v>3</v>
      </c>
      <c r="C178" t="str" cm="1">
        <f t="array" ref="C178">_xlfn.IFNA(INDEX(Tbl_KBBB[wedstrijd],MATCH(Tbl_Avond[[#This Row],[Datum]]&amp;"1",Tbl_KBBB[Datum_KBBB]&amp;Tbl_KBBB[Biljart],0)),"")</f>
        <v/>
      </c>
      <c r="D178" t="str" cm="1">
        <f t="array" ref="D178">_xlfn.IFNA(INDEX(Tbl_KBBB[wedstrijd],MATCH(Tbl_Avond[[#This Row],[Datum]]&amp;"2",Tbl_KBBB[Datum_KBBB]&amp;Tbl_KBBB[Biljart],0)),"")</f>
        <v/>
      </c>
      <c r="E178" t="str" cm="1">
        <f t="array" ref="E178">_xlfn.IFNA(INDEX(Tbl_KBBB[wedstrijd],MATCH(Tbl_Avond[[#This Row],[Datum]]&amp;"3",Tbl_KBBB[Datum_KBBB]&amp;Tbl_KBBB[Biljart],0)),"")</f>
        <v/>
      </c>
      <c r="F178" t="str" cm="1">
        <f t="array" ref="F178">_xlfn.IFNA(INDEX(Tbl_KBBB[wedstrijd],MATCH(Tbl_Avond[[#This Row],[Datum]]&amp;"4",Tbl_KBBB[Datum_KBBB]&amp;Tbl_KBBB[Biljart],0)),"")</f>
        <v/>
      </c>
      <c r="G178" t="str" cm="1">
        <f t="array" ref="G178">_xlfn.IFNA(INDEX(Tbl_KBBB[wedstrijd],MATCH(Tbl_Avond[[#This Row],[Datum]]&amp;"5",Tbl_KBBB[Datum_KBBB]&amp;Tbl_KBBB[Biljart],0)),"")</f>
        <v/>
      </c>
    </row>
    <row r="179" spans="1:7" x14ac:dyDescent="0.25">
      <c r="A179" s="28">
        <v>46016</v>
      </c>
      <c r="B179">
        <f>WEEKDAY(Tbl_Avond[[#This Row],[Datum]],11)</f>
        <v>4</v>
      </c>
      <c r="C179" t="str" cm="1">
        <f t="array" ref="C179">_xlfn.IFNA(INDEX(Tbl_KBBB[wedstrijd],MATCH(Tbl_Avond[[#This Row],[Datum]]&amp;"1",Tbl_KBBB[Datum_KBBB]&amp;Tbl_KBBB[Biljart],0)),"")</f>
        <v/>
      </c>
      <c r="D179" t="str" cm="1">
        <f t="array" ref="D179">_xlfn.IFNA(INDEX(Tbl_KBBB[wedstrijd],MATCH(Tbl_Avond[[#This Row],[Datum]]&amp;"2",Tbl_KBBB[Datum_KBBB]&amp;Tbl_KBBB[Biljart],0)),"")</f>
        <v/>
      </c>
      <c r="E179" t="str" cm="1">
        <f t="array" ref="E179">_xlfn.IFNA(INDEX(Tbl_KBBB[wedstrijd],MATCH(Tbl_Avond[[#This Row],[Datum]]&amp;"3",Tbl_KBBB[Datum_KBBB]&amp;Tbl_KBBB[Biljart],0)),"")</f>
        <v/>
      </c>
      <c r="F179" t="str" cm="1">
        <f t="array" ref="F179">_xlfn.IFNA(INDEX(Tbl_KBBB[wedstrijd],MATCH(Tbl_Avond[[#This Row],[Datum]]&amp;"4",Tbl_KBBB[Datum_KBBB]&amp;Tbl_KBBB[Biljart],0)),"")</f>
        <v/>
      </c>
      <c r="G179" t="str" cm="1">
        <f t="array" ref="G179">_xlfn.IFNA(INDEX(Tbl_KBBB[wedstrijd],MATCH(Tbl_Avond[[#This Row],[Datum]]&amp;"5",Tbl_KBBB[Datum_KBBB]&amp;Tbl_KBBB[Biljart],0)),"")</f>
        <v/>
      </c>
    </row>
    <row r="180" spans="1:7" x14ac:dyDescent="0.25">
      <c r="A180" s="28">
        <v>46017</v>
      </c>
      <c r="B180">
        <f>WEEKDAY(Tbl_Avond[[#This Row],[Datum]],11)</f>
        <v>5</v>
      </c>
      <c r="C180" t="str" cm="1">
        <f t="array" ref="C180">_xlfn.IFNA(INDEX(Tbl_KBBB[wedstrijd],MATCH(Tbl_Avond[[#This Row],[Datum]]&amp;"1",Tbl_KBBB[Datum_KBBB]&amp;Tbl_KBBB[Biljart],0)),"")</f>
        <v/>
      </c>
      <c r="D180" t="str" cm="1">
        <f t="array" ref="D180">_xlfn.IFNA(INDEX(Tbl_KBBB[wedstrijd],MATCH(Tbl_Avond[[#This Row],[Datum]]&amp;"2",Tbl_KBBB[Datum_KBBB]&amp;Tbl_KBBB[Biljart],0)),"")</f>
        <v/>
      </c>
      <c r="E180" t="str" cm="1">
        <f t="array" ref="E180">_xlfn.IFNA(INDEX(Tbl_KBBB[wedstrijd],MATCH(Tbl_Avond[[#This Row],[Datum]]&amp;"3",Tbl_KBBB[Datum_KBBB]&amp;Tbl_KBBB[Biljart],0)),"")</f>
        <v/>
      </c>
      <c r="F180" t="str" cm="1">
        <f t="array" ref="F180">_xlfn.IFNA(INDEX(Tbl_KBBB[wedstrijd],MATCH(Tbl_Avond[[#This Row],[Datum]]&amp;"4",Tbl_KBBB[Datum_KBBB]&amp;Tbl_KBBB[Biljart],0)),"")</f>
        <v/>
      </c>
      <c r="G180" t="str" cm="1">
        <f t="array" ref="G180">_xlfn.IFNA(INDEX(Tbl_KBBB[wedstrijd],MATCH(Tbl_Avond[[#This Row],[Datum]]&amp;"5",Tbl_KBBB[Datum_KBBB]&amp;Tbl_KBBB[Biljart],0)),"")</f>
        <v/>
      </c>
    </row>
    <row r="181" spans="1:7" x14ac:dyDescent="0.25">
      <c r="A181" s="28">
        <v>46018</v>
      </c>
      <c r="B181">
        <f>WEEKDAY(Tbl_Avond[[#This Row],[Datum]],11)</f>
        <v>6</v>
      </c>
      <c r="C181" t="str" cm="1">
        <f t="array" ref="C181">_xlfn.IFNA(INDEX(Tbl_KBBB[wedstrijd],MATCH(Tbl_Avond[[#This Row],[Datum]]&amp;"1",Tbl_KBBB[Datum_KBBB]&amp;Tbl_KBBB[Biljart],0)),"")</f>
        <v/>
      </c>
      <c r="D181" t="str" cm="1">
        <f t="array" ref="D181">_xlfn.IFNA(INDEX(Tbl_KBBB[wedstrijd],MATCH(Tbl_Avond[[#This Row],[Datum]]&amp;"2",Tbl_KBBB[Datum_KBBB]&amp;Tbl_KBBB[Biljart],0)),"")</f>
        <v/>
      </c>
      <c r="E181" t="str" cm="1">
        <f t="array" ref="E181">_xlfn.IFNA(INDEX(Tbl_KBBB[wedstrijd],MATCH(Tbl_Avond[[#This Row],[Datum]]&amp;"3",Tbl_KBBB[Datum_KBBB]&amp;Tbl_KBBB[Biljart],0)),"")</f>
        <v/>
      </c>
      <c r="F181" t="str" cm="1">
        <f t="array" ref="F181">_xlfn.IFNA(INDEX(Tbl_KBBB[wedstrijd],MATCH(Tbl_Avond[[#This Row],[Datum]]&amp;"4",Tbl_KBBB[Datum_KBBB]&amp;Tbl_KBBB[Biljart],0)),"")</f>
        <v/>
      </c>
      <c r="G181" t="str" cm="1">
        <f t="array" ref="G181">_xlfn.IFNA(INDEX(Tbl_KBBB[wedstrijd],MATCH(Tbl_Avond[[#This Row],[Datum]]&amp;"5",Tbl_KBBB[Datum_KBBB]&amp;Tbl_KBBB[Biljart],0)),"")</f>
        <v/>
      </c>
    </row>
    <row r="182" spans="1:7" x14ac:dyDescent="0.25">
      <c r="A182" s="28">
        <v>46019</v>
      </c>
      <c r="B182">
        <f>WEEKDAY(Tbl_Avond[[#This Row],[Datum]],11)</f>
        <v>7</v>
      </c>
      <c r="C182" t="str" cm="1">
        <f t="array" ref="C182">_xlfn.IFNA(INDEX(Tbl_KBBB[wedstrijd],MATCH(Tbl_Avond[[#This Row],[Datum]]&amp;"1",Tbl_KBBB[Datum_KBBB]&amp;Tbl_KBBB[Biljart],0)),"")</f>
        <v/>
      </c>
      <c r="D182" t="str" cm="1">
        <f t="array" ref="D182">_xlfn.IFNA(INDEX(Tbl_KBBB[wedstrijd],MATCH(Tbl_Avond[[#This Row],[Datum]]&amp;"2",Tbl_KBBB[Datum_KBBB]&amp;Tbl_KBBB[Biljart],0)),"")</f>
        <v/>
      </c>
      <c r="E182" t="str" cm="1">
        <f t="array" ref="E182">_xlfn.IFNA(INDEX(Tbl_KBBB[wedstrijd],MATCH(Tbl_Avond[[#This Row],[Datum]]&amp;"3",Tbl_KBBB[Datum_KBBB]&amp;Tbl_KBBB[Biljart],0)),"")</f>
        <v/>
      </c>
      <c r="F182" t="str" cm="1">
        <f t="array" ref="F182">_xlfn.IFNA(INDEX(Tbl_KBBB[wedstrijd],MATCH(Tbl_Avond[[#This Row],[Datum]]&amp;"4",Tbl_KBBB[Datum_KBBB]&amp;Tbl_KBBB[Biljart],0)),"")</f>
        <v/>
      </c>
      <c r="G182" t="str" cm="1">
        <f t="array" ref="G182">_xlfn.IFNA(INDEX(Tbl_KBBB[wedstrijd],MATCH(Tbl_Avond[[#This Row],[Datum]]&amp;"5",Tbl_KBBB[Datum_KBBB]&amp;Tbl_KBBB[Biljart],0)),"")</f>
        <v/>
      </c>
    </row>
    <row r="183" spans="1:7" x14ac:dyDescent="0.25">
      <c r="A183" s="28">
        <v>46020</v>
      </c>
      <c r="B183">
        <f>WEEKDAY(Tbl_Avond[[#This Row],[Datum]],11)</f>
        <v>1</v>
      </c>
      <c r="C183" t="str" cm="1">
        <f t="array" ref="C183">_xlfn.IFNA(INDEX(Tbl_KBBB[wedstrijd],MATCH(Tbl_Avond[[#This Row],[Datum]]&amp;"1",Tbl_KBBB[Datum_KBBB]&amp;Tbl_KBBB[Biljart],0)),"")</f>
        <v/>
      </c>
      <c r="D183" t="str" cm="1">
        <f t="array" ref="D183">_xlfn.IFNA(INDEX(Tbl_KBBB[wedstrijd],MATCH(Tbl_Avond[[#This Row],[Datum]]&amp;"2",Tbl_KBBB[Datum_KBBB]&amp;Tbl_KBBB[Biljart],0)),"")</f>
        <v/>
      </c>
      <c r="E183" t="str" cm="1">
        <f t="array" ref="E183">_xlfn.IFNA(INDEX(Tbl_KBBB[wedstrijd],MATCH(Tbl_Avond[[#This Row],[Datum]]&amp;"3",Tbl_KBBB[Datum_KBBB]&amp;Tbl_KBBB[Biljart],0)),"")</f>
        <v/>
      </c>
      <c r="F183" t="str" cm="1">
        <f t="array" ref="F183">_xlfn.IFNA(INDEX(Tbl_KBBB[wedstrijd],MATCH(Tbl_Avond[[#This Row],[Datum]]&amp;"4",Tbl_KBBB[Datum_KBBB]&amp;Tbl_KBBB[Biljart],0)),"")</f>
        <v/>
      </c>
      <c r="G183" t="str" cm="1">
        <f t="array" ref="G183">_xlfn.IFNA(INDEX(Tbl_KBBB[wedstrijd],MATCH(Tbl_Avond[[#This Row],[Datum]]&amp;"5",Tbl_KBBB[Datum_KBBB]&amp;Tbl_KBBB[Biljart],0)),"")</f>
        <v/>
      </c>
    </row>
    <row r="184" spans="1:7" x14ac:dyDescent="0.25">
      <c r="A184" s="28">
        <v>46021</v>
      </c>
      <c r="B184">
        <f>WEEKDAY(Tbl_Avond[[#This Row],[Datum]],11)</f>
        <v>2</v>
      </c>
      <c r="C184" t="str" cm="1">
        <f t="array" ref="C184">_xlfn.IFNA(INDEX(Tbl_KBBB[wedstrijd],MATCH(Tbl_Avond[[#This Row],[Datum]]&amp;"1",Tbl_KBBB[Datum_KBBB]&amp;Tbl_KBBB[Biljart],0)),"")</f>
        <v/>
      </c>
      <c r="D184" t="str" cm="1">
        <f t="array" ref="D184">_xlfn.IFNA(INDEX(Tbl_KBBB[wedstrijd],MATCH(Tbl_Avond[[#This Row],[Datum]]&amp;"2",Tbl_KBBB[Datum_KBBB]&amp;Tbl_KBBB[Biljart],0)),"")</f>
        <v/>
      </c>
      <c r="E184" t="str" cm="1">
        <f t="array" ref="E184">_xlfn.IFNA(INDEX(Tbl_KBBB[wedstrijd],MATCH(Tbl_Avond[[#This Row],[Datum]]&amp;"3",Tbl_KBBB[Datum_KBBB]&amp;Tbl_KBBB[Biljart],0)),"")</f>
        <v/>
      </c>
      <c r="F184" t="str" cm="1">
        <f t="array" ref="F184">_xlfn.IFNA(INDEX(Tbl_KBBB[wedstrijd],MATCH(Tbl_Avond[[#This Row],[Datum]]&amp;"4",Tbl_KBBB[Datum_KBBB]&amp;Tbl_KBBB[Biljart],0)),"")</f>
        <v/>
      </c>
      <c r="G184" t="str" cm="1">
        <f t="array" ref="G184">_xlfn.IFNA(INDEX(Tbl_KBBB[wedstrijd],MATCH(Tbl_Avond[[#This Row],[Datum]]&amp;"5",Tbl_KBBB[Datum_KBBB]&amp;Tbl_KBBB[Biljart],0)),"")</f>
        <v/>
      </c>
    </row>
    <row r="185" spans="1:7" x14ac:dyDescent="0.25">
      <c r="A185" s="28">
        <v>46022</v>
      </c>
      <c r="B185">
        <f>WEEKDAY(Tbl_Avond[[#This Row],[Datum]],11)</f>
        <v>3</v>
      </c>
      <c r="C185" t="str" cm="1">
        <f t="array" ref="C185">_xlfn.IFNA(INDEX(Tbl_KBBB[wedstrijd],MATCH(Tbl_Avond[[#This Row],[Datum]]&amp;"1",Tbl_KBBB[Datum_KBBB]&amp;Tbl_KBBB[Biljart],0)),"")</f>
        <v/>
      </c>
      <c r="D185" t="str" cm="1">
        <f t="array" ref="D185">_xlfn.IFNA(INDEX(Tbl_KBBB[wedstrijd],MATCH(Tbl_Avond[[#This Row],[Datum]]&amp;"2",Tbl_KBBB[Datum_KBBB]&amp;Tbl_KBBB[Biljart],0)),"")</f>
        <v/>
      </c>
      <c r="E185" t="str" cm="1">
        <f t="array" ref="E185">_xlfn.IFNA(INDEX(Tbl_KBBB[wedstrijd],MATCH(Tbl_Avond[[#This Row],[Datum]]&amp;"3",Tbl_KBBB[Datum_KBBB]&amp;Tbl_KBBB[Biljart],0)),"")</f>
        <v/>
      </c>
      <c r="F185" t="str" cm="1">
        <f t="array" ref="F185">_xlfn.IFNA(INDEX(Tbl_KBBB[wedstrijd],MATCH(Tbl_Avond[[#This Row],[Datum]]&amp;"4",Tbl_KBBB[Datum_KBBB]&amp;Tbl_KBBB[Biljart],0)),"")</f>
        <v/>
      </c>
      <c r="G185" t="str" cm="1">
        <f t="array" ref="G185">_xlfn.IFNA(INDEX(Tbl_KBBB[wedstrijd],MATCH(Tbl_Avond[[#This Row],[Datum]]&amp;"5",Tbl_KBBB[Datum_KBBB]&amp;Tbl_KBBB[Biljart],0)),"")</f>
        <v/>
      </c>
    </row>
    <row r="186" spans="1:7" x14ac:dyDescent="0.25">
      <c r="A186" s="28">
        <v>46023</v>
      </c>
      <c r="B186">
        <f>WEEKDAY(Tbl_Avond[[#This Row],[Datum]],11)</f>
        <v>4</v>
      </c>
      <c r="C186" t="str" cm="1">
        <f t="array" ref="C186">_xlfn.IFNA(INDEX(Tbl_KBBB[wedstrijd],MATCH(Tbl_Avond[[#This Row],[Datum]]&amp;"1",Tbl_KBBB[Datum_KBBB]&amp;Tbl_KBBB[Biljart],0)),"")</f>
        <v/>
      </c>
      <c r="D186" t="str" cm="1">
        <f t="array" ref="D186">_xlfn.IFNA(INDEX(Tbl_KBBB[wedstrijd],MATCH(Tbl_Avond[[#This Row],[Datum]]&amp;"2",Tbl_KBBB[Datum_KBBB]&amp;Tbl_KBBB[Biljart],0)),"")</f>
        <v/>
      </c>
      <c r="E186" t="str" cm="1">
        <f t="array" ref="E186">_xlfn.IFNA(INDEX(Tbl_KBBB[wedstrijd],MATCH(Tbl_Avond[[#This Row],[Datum]]&amp;"3",Tbl_KBBB[Datum_KBBB]&amp;Tbl_KBBB[Biljart],0)),"")</f>
        <v/>
      </c>
      <c r="F186" t="str" cm="1">
        <f t="array" ref="F186">_xlfn.IFNA(INDEX(Tbl_KBBB[wedstrijd],MATCH(Tbl_Avond[[#This Row],[Datum]]&amp;"4",Tbl_KBBB[Datum_KBBB]&amp;Tbl_KBBB[Biljart],0)),"")</f>
        <v/>
      </c>
      <c r="G186" t="str" cm="1">
        <f t="array" ref="G186">_xlfn.IFNA(INDEX(Tbl_KBBB[wedstrijd],MATCH(Tbl_Avond[[#This Row],[Datum]]&amp;"5",Tbl_KBBB[Datum_KBBB]&amp;Tbl_KBBB[Biljart],0)),"")</f>
        <v/>
      </c>
    </row>
    <row r="187" spans="1:7" x14ac:dyDescent="0.25">
      <c r="A187" s="28">
        <v>46024</v>
      </c>
      <c r="B187">
        <f>WEEKDAY(Tbl_Avond[[#This Row],[Datum]],11)</f>
        <v>5</v>
      </c>
      <c r="C187" t="str" cm="1">
        <f t="array" ref="C187">_xlfn.IFNA(INDEX(Tbl_KBBB[wedstrijd],MATCH(Tbl_Avond[[#This Row],[Datum]]&amp;"1",Tbl_KBBB[Datum_KBBB]&amp;Tbl_KBBB[Biljart],0)),"")</f>
        <v/>
      </c>
      <c r="D187" t="str" cm="1">
        <f t="array" ref="D187">_xlfn.IFNA(INDEX(Tbl_KBBB[wedstrijd],MATCH(Tbl_Avond[[#This Row],[Datum]]&amp;"2",Tbl_KBBB[Datum_KBBB]&amp;Tbl_KBBB[Biljart],0)),"")</f>
        <v/>
      </c>
      <c r="E187" t="str" cm="1">
        <f t="array" ref="E187">_xlfn.IFNA(INDEX(Tbl_KBBB[wedstrijd],MATCH(Tbl_Avond[[#This Row],[Datum]]&amp;"3",Tbl_KBBB[Datum_KBBB]&amp;Tbl_KBBB[Biljart],0)),"")</f>
        <v/>
      </c>
      <c r="F187" t="str" cm="1">
        <f t="array" ref="F187">_xlfn.IFNA(INDEX(Tbl_KBBB[wedstrijd],MATCH(Tbl_Avond[[#This Row],[Datum]]&amp;"4",Tbl_KBBB[Datum_KBBB]&amp;Tbl_KBBB[Biljart],0)),"")</f>
        <v/>
      </c>
      <c r="G187" t="str" cm="1">
        <f t="array" ref="G187">_xlfn.IFNA(INDEX(Tbl_KBBB[wedstrijd],MATCH(Tbl_Avond[[#This Row],[Datum]]&amp;"5",Tbl_KBBB[Datum_KBBB]&amp;Tbl_KBBB[Biljart],0)),"")</f>
        <v/>
      </c>
    </row>
    <row r="188" spans="1:7" x14ac:dyDescent="0.25">
      <c r="A188" s="28">
        <v>46025</v>
      </c>
      <c r="B188">
        <f>WEEKDAY(Tbl_Avond[[#This Row],[Datum]],11)</f>
        <v>6</v>
      </c>
      <c r="C188" t="str" cm="1">
        <f t="array" ref="C188">_xlfn.IFNA(INDEX(Tbl_KBBB[wedstrijd],MATCH(Tbl_Avond[[#This Row],[Datum]]&amp;"1",Tbl_KBBB[Datum_KBBB]&amp;Tbl_KBBB[Biljart],0)),"")</f>
        <v/>
      </c>
      <c r="D188" t="str" cm="1">
        <f t="array" ref="D188">_xlfn.IFNA(INDEX(Tbl_KBBB[wedstrijd],MATCH(Tbl_Avond[[#This Row],[Datum]]&amp;"2",Tbl_KBBB[Datum_KBBB]&amp;Tbl_KBBB[Biljart],0)),"")</f>
        <v/>
      </c>
      <c r="E188" t="str" cm="1">
        <f t="array" ref="E188">_xlfn.IFNA(INDEX(Tbl_KBBB[wedstrijd],MATCH(Tbl_Avond[[#This Row],[Datum]]&amp;"3",Tbl_KBBB[Datum_KBBB]&amp;Tbl_KBBB[Biljart],0)),"")</f>
        <v/>
      </c>
      <c r="F188" t="str" cm="1">
        <f t="array" ref="F188">_xlfn.IFNA(INDEX(Tbl_KBBB[wedstrijd],MATCH(Tbl_Avond[[#This Row],[Datum]]&amp;"4",Tbl_KBBB[Datum_KBBB]&amp;Tbl_KBBB[Biljart],0)),"")</f>
        <v/>
      </c>
      <c r="G188" t="str" cm="1">
        <f t="array" ref="G188">_xlfn.IFNA(INDEX(Tbl_KBBB[wedstrijd],MATCH(Tbl_Avond[[#This Row],[Datum]]&amp;"5",Tbl_KBBB[Datum_KBBB]&amp;Tbl_KBBB[Biljart],0)),"")</f>
        <v/>
      </c>
    </row>
    <row r="189" spans="1:7" x14ac:dyDescent="0.25">
      <c r="A189" s="28">
        <v>46026</v>
      </c>
      <c r="B189">
        <f>WEEKDAY(Tbl_Avond[[#This Row],[Datum]],11)</f>
        <v>7</v>
      </c>
      <c r="C189" t="str" cm="1">
        <f t="array" ref="C189">_xlfn.IFNA(INDEX(Tbl_KBBB[wedstrijd],MATCH(Tbl_Avond[[#This Row],[Datum]]&amp;"1",Tbl_KBBB[Datum_KBBB]&amp;Tbl_KBBB[Biljart],0)),"")</f>
        <v/>
      </c>
      <c r="D189" t="str" cm="1">
        <f t="array" ref="D189">_xlfn.IFNA(INDEX(Tbl_KBBB[wedstrijd],MATCH(Tbl_Avond[[#This Row],[Datum]]&amp;"2",Tbl_KBBB[Datum_KBBB]&amp;Tbl_KBBB[Biljart],0)),"")</f>
        <v/>
      </c>
      <c r="E189" t="str" cm="1">
        <f t="array" ref="E189">_xlfn.IFNA(INDEX(Tbl_KBBB[wedstrijd],MATCH(Tbl_Avond[[#This Row],[Datum]]&amp;"3",Tbl_KBBB[Datum_KBBB]&amp;Tbl_KBBB[Biljart],0)),"")</f>
        <v/>
      </c>
      <c r="F189" t="str" cm="1">
        <f t="array" ref="F189">_xlfn.IFNA(INDEX(Tbl_KBBB[wedstrijd],MATCH(Tbl_Avond[[#This Row],[Datum]]&amp;"4",Tbl_KBBB[Datum_KBBB]&amp;Tbl_KBBB[Biljart],0)),"")</f>
        <v/>
      </c>
      <c r="G189" t="str" cm="1">
        <f t="array" ref="G189">_xlfn.IFNA(INDEX(Tbl_KBBB[wedstrijd],MATCH(Tbl_Avond[[#This Row],[Datum]]&amp;"5",Tbl_KBBB[Datum_KBBB]&amp;Tbl_KBBB[Biljart],0)),"")</f>
        <v/>
      </c>
    </row>
    <row r="190" spans="1:7" x14ac:dyDescent="0.25">
      <c r="A190" s="28">
        <v>46027</v>
      </c>
      <c r="B190">
        <f>WEEKDAY(Tbl_Avond[[#This Row],[Datum]],11)</f>
        <v>1</v>
      </c>
      <c r="C190" t="str" cm="1">
        <f t="array" ref="C190">_xlfn.IFNA(INDEX(Tbl_KBBB[wedstrijd],MATCH(Tbl_Avond[[#This Row],[Datum]]&amp;"1",Tbl_KBBB[Datum_KBBB]&amp;Tbl_KBBB[Biljart],0)),"")</f>
        <v/>
      </c>
      <c r="D190" t="str" cm="1">
        <f t="array" ref="D190">_xlfn.IFNA(INDEX(Tbl_KBBB[wedstrijd],MATCH(Tbl_Avond[[#This Row],[Datum]]&amp;"2",Tbl_KBBB[Datum_KBBB]&amp;Tbl_KBBB[Biljart],0)),"")</f>
        <v/>
      </c>
      <c r="E190" t="str" cm="1">
        <f t="array" ref="E190">_xlfn.IFNA(INDEX(Tbl_KBBB[wedstrijd],MATCH(Tbl_Avond[[#This Row],[Datum]]&amp;"3",Tbl_KBBB[Datum_KBBB]&amp;Tbl_KBBB[Biljart],0)),"")</f>
        <v/>
      </c>
      <c r="F190" t="str" cm="1">
        <f t="array" ref="F190">_xlfn.IFNA(INDEX(Tbl_KBBB[wedstrijd],MATCH(Tbl_Avond[[#This Row],[Datum]]&amp;"4",Tbl_KBBB[Datum_KBBB]&amp;Tbl_KBBB[Biljart],0)),"")</f>
        <v/>
      </c>
      <c r="G190" t="str" cm="1">
        <f t="array" ref="G190">_xlfn.IFNA(INDEX(Tbl_KBBB[wedstrijd],MATCH(Tbl_Avond[[#This Row],[Datum]]&amp;"5",Tbl_KBBB[Datum_KBBB]&amp;Tbl_KBBB[Biljart],0)),"")</f>
        <v/>
      </c>
    </row>
    <row r="191" spans="1:7" x14ac:dyDescent="0.25">
      <c r="A191" s="28">
        <v>46028</v>
      </c>
      <c r="B191">
        <f>WEEKDAY(Tbl_Avond[[#This Row],[Datum]],11)</f>
        <v>2</v>
      </c>
      <c r="C191" t="str" cm="1">
        <f t="array" ref="C191">_xlfn.IFNA(INDEX(Tbl_KBBB[wedstrijd],MATCH(Tbl_Avond[[#This Row],[Datum]]&amp;"1",Tbl_KBBB[Datum_KBBB]&amp;Tbl_KBBB[Biljart],0)),"")</f>
        <v/>
      </c>
      <c r="D191" t="str" cm="1">
        <f t="array" ref="D191">_xlfn.IFNA(INDEX(Tbl_KBBB[wedstrijd],MATCH(Tbl_Avond[[#This Row],[Datum]]&amp;"2",Tbl_KBBB[Datum_KBBB]&amp;Tbl_KBBB[Biljart],0)),"")</f>
        <v/>
      </c>
      <c r="E191" t="str" cm="1">
        <f t="array" ref="E191">_xlfn.IFNA(INDEX(Tbl_KBBB[wedstrijd],MATCH(Tbl_Avond[[#This Row],[Datum]]&amp;"3",Tbl_KBBB[Datum_KBBB]&amp;Tbl_KBBB[Biljart],0)),"")</f>
        <v/>
      </c>
      <c r="F191" t="str" cm="1">
        <f t="array" ref="F191">_xlfn.IFNA(INDEX(Tbl_KBBB[wedstrijd],MATCH(Tbl_Avond[[#This Row],[Datum]]&amp;"4",Tbl_KBBB[Datum_KBBB]&amp;Tbl_KBBB[Biljart],0)),"")</f>
        <v/>
      </c>
      <c r="G191" t="str" cm="1">
        <f t="array" ref="G191">_xlfn.IFNA(INDEX(Tbl_KBBB[wedstrijd],MATCH(Tbl_Avond[[#This Row],[Datum]]&amp;"5",Tbl_KBBB[Datum_KBBB]&amp;Tbl_KBBB[Biljart],0)),"")</f>
        <v/>
      </c>
    </row>
    <row r="192" spans="1:7" x14ac:dyDescent="0.25">
      <c r="A192" s="28">
        <v>46029</v>
      </c>
      <c r="B192">
        <f>WEEKDAY(Tbl_Avond[[#This Row],[Datum]],11)</f>
        <v>3</v>
      </c>
      <c r="C192" t="str" cm="1">
        <f t="array" ref="C192">_xlfn.IFNA(INDEX(Tbl_KBBB[wedstrijd],MATCH(Tbl_Avond[[#This Row],[Datum]]&amp;"1",Tbl_KBBB[Datum_KBBB]&amp;Tbl_KBBB[Biljart],0)),"")</f>
        <v/>
      </c>
      <c r="D192" t="str" cm="1">
        <f t="array" ref="D192">_xlfn.IFNA(INDEX(Tbl_KBBB[wedstrijd],MATCH(Tbl_Avond[[#This Row],[Datum]]&amp;"2",Tbl_KBBB[Datum_KBBB]&amp;Tbl_KBBB[Biljart],0)),"")</f>
        <v/>
      </c>
      <c r="E192" t="str" cm="1">
        <f t="array" ref="E192">_xlfn.IFNA(INDEX(Tbl_KBBB[wedstrijd],MATCH(Tbl_Avond[[#This Row],[Datum]]&amp;"3",Tbl_KBBB[Datum_KBBB]&amp;Tbl_KBBB[Biljart],0)),"")</f>
        <v/>
      </c>
      <c r="F192" t="str" cm="1">
        <f t="array" ref="F192">_xlfn.IFNA(INDEX(Tbl_KBBB[wedstrijd],MATCH(Tbl_Avond[[#This Row],[Datum]]&amp;"4",Tbl_KBBB[Datum_KBBB]&amp;Tbl_KBBB[Biljart],0)),"")</f>
        <v/>
      </c>
      <c r="G192" t="str" cm="1">
        <f t="array" ref="G192">_xlfn.IFNA(INDEX(Tbl_KBBB[wedstrijd],MATCH(Tbl_Avond[[#This Row],[Datum]]&amp;"5",Tbl_KBBB[Datum_KBBB]&amp;Tbl_KBBB[Biljart],0)),"")</f>
        <v/>
      </c>
    </row>
    <row r="193" spans="1:7" x14ac:dyDescent="0.25">
      <c r="A193" s="28">
        <v>46030</v>
      </c>
      <c r="B193">
        <f>WEEKDAY(Tbl_Avond[[#This Row],[Datum]],11)</f>
        <v>4</v>
      </c>
      <c r="C193" t="str" cm="1">
        <f t="array" ref="C193">_xlfn.IFNA(INDEX(Tbl_KBBB[wedstrijd],MATCH(Tbl_Avond[[#This Row],[Datum]]&amp;"1",Tbl_KBBB[Datum_KBBB]&amp;Tbl_KBBB[Biljart],0)),"")</f>
        <v/>
      </c>
      <c r="D193" t="str" cm="1">
        <f t="array" ref="D193">_xlfn.IFNA(INDEX(Tbl_KBBB[wedstrijd],MATCH(Tbl_Avond[[#This Row],[Datum]]&amp;"2",Tbl_KBBB[Datum_KBBB]&amp;Tbl_KBBB[Biljart],0)),"")</f>
        <v/>
      </c>
      <c r="E193" t="str" cm="1">
        <f t="array" ref="E193">_xlfn.IFNA(INDEX(Tbl_KBBB[wedstrijd],MATCH(Tbl_Avond[[#This Row],[Datum]]&amp;"3",Tbl_KBBB[Datum_KBBB]&amp;Tbl_KBBB[Biljart],0)),"")</f>
        <v/>
      </c>
      <c r="F193" t="str" cm="1">
        <f t="array" ref="F193">_xlfn.IFNA(INDEX(Tbl_KBBB[wedstrijd],MATCH(Tbl_Avond[[#This Row],[Datum]]&amp;"4",Tbl_KBBB[Datum_KBBB]&amp;Tbl_KBBB[Biljart],0)),"")</f>
        <v/>
      </c>
      <c r="G193" t="str" cm="1">
        <f t="array" ref="G193">_xlfn.IFNA(INDEX(Tbl_KBBB[wedstrijd],MATCH(Tbl_Avond[[#This Row],[Datum]]&amp;"5",Tbl_KBBB[Datum_KBBB]&amp;Tbl_KBBB[Biljart],0)),"")</f>
        <v/>
      </c>
    </row>
    <row r="194" spans="1:7" x14ac:dyDescent="0.25">
      <c r="A194" s="28">
        <v>46031</v>
      </c>
      <c r="B194">
        <f>WEEKDAY(Tbl_Avond[[#This Row],[Datum]],11)</f>
        <v>5</v>
      </c>
      <c r="C194" t="str" cm="1">
        <f t="array" ref="C194">_xlfn.IFNA(INDEX(Tbl_KBBB[wedstrijd],MATCH(Tbl_Avond[[#This Row],[Datum]]&amp;"1",Tbl_KBBB[Datum_KBBB]&amp;Tbl_KBBB[Biljart],0)),"")</f>
        <v/>
      </c>
      <c r="D194" t="str" cm="1">
        <f t="array" ref="D194">_xlfn.IFNA(INDEX(Tbl_KBBB[wedstrijd],MATCH(Tbl_Avond[[#This Row],[Datum]]&amp;"2",Tbl_KBBB[Datum_KBBB]&amp;Tbl_KBBB[Biljart],0)),"")</f>
        <v/>
      </c>
      <c r="E194" t="str" cm="1">
        <f t="array" ref="E194">_xlfn.IFNA(INDEX(Tbl_KBBB[wedstrijd],MATCH(Tbl_Avond[[#This Row],[Datum]]&amp;"3",Tbl_KBBB[Datum_KBBB]&amp;Tbl_KBBB[Biljart],0)),"")</f>
        <v/>
      </c>
      <c r="F194" t="str" cm="1">
        <f t="array" ref="F194">_xlfn.IFNA(INDEX(Tbl_KBBB[wedstrijd],MATCH(Tbl_Avond[[#This Row],[Datum]]&amp;"4",Tbl_KBBB[Datum_KBBB]&amp;Tbl_KBBB[Biljart],0)),"")</f>
        <v/>
      </c>
      <c r="G194" t="str" cm="1">
        <f t="array" ref="G194">_xlfn.IFNA(INDEX(Tbl_KBBB[wedstrijd],MATCH(Tbl_Avond[[#This Row],[Datum]]&amp;"5",Tbl_KBBB[Datum_KBBB]&amp;Tbl_KBBB[Biljart],0)),"")</f>
        <v/>
      </c>
    </row>
    <row r="195" spans="1:7" x14ac:dyDescent="0.25">
      <c r="A195" s="28">
        <v>46032</v>
      </c>
      <c r="B195">
        <f>WEEKDAY(Tbl_Avond[[#This Row],[Datum]],11)</f>
        <v>6</v>
      </c>
      <c r="C195" t="str" cm="1">
        <f t="array" ref="C195">_xlfn.IFNA(INDEX(Tbl_KBBB[wedstrijd],MATCH(Tbl_Avond[[#This Row],[Datum]]&amp;"1",Tbl_KBBB[Datum_KBBB]&amp;Tbl_KBBB[Biljart],0)),"")</f>
        <v/>
      </c>
      <c r="D195" t="str" cm="1">
        <f t="array" ref="D195">_xlfn.IFNA(INDEX(Tbl_KBBB[wedstrijd],MATCH(Tbl_Avond[[#This Row],[Datum]]&amp;"2",Tbl_KBBB[Datum_KBBB]&amp;Tbl_KBBB[Biljart],0)),"")</f>
        <v/>
      </c>
      <c r="E195" t="str" cm="1">
        <f t="array" ref="E195">_xlfn.IFNA(INDEX(Tbl_KBBB[wedstrijd],MATCH(Tbl_Avond[[#This Row],[Datum]]&amp;"3",Tbl_KBBB[Datum_KBBB]&amp;Tbl_KBBB[Biljart],0)),"")</f>
        <v/>
      </c>
      <c r="F195" t="str" cm="1">
        <f t="array" ref="F195">_xlfn.IFNA(INDEX(Tbl_KBBB[wedstrijd],MATCH(Tbl_Avond[[#This Row],[Datum]]&amp;"4",Tbl_KBBB[Datum_KBBB]&amp;Tbl_KBBB[Biljart],0)),"")</f>
        <v/>
      </c>
      <c r="G195" t="str" cm="1">
        <f t="array" ref="G195">_xlfn.IFNA(INDEX(Tbl_KBBB[wedstrijd],MATCH(Tbl_Avond[[#This Row],[Datum]]&amp;"5",Tbl_KBBB[Datum_KBBB]&amp;Tbl_KBBB[Biljart],0)),"")</f>
        <v/>
      </c>
    </row>
    <row r="196" spans="1:7" x14ac:dyDescent="0.25">
      <c r="A196" s="28">
        <v>46033</v>
      </c>
      <c r="B196">
        <f>WEEKDAY(Tbl_Avond[[#This Row],[Datum]],11)</f>
        <v>7</v>
      </c>
      <c r="C196" t="str" cm="1">
        <f t="array" ref="C196">_xlfn.IFNA(INDEX(Tbl_KBBB[wedstrijd],MATCH(Tbl_Avond[[#This Row],[Datum]]&amp;"1",Tbl_KBBB[Datum_KBBB]&amp;Tbl_KBBB[Biljart],0)),"")</f>
        <v/>
      </c>
      <c r="D196" t="str" cm="1">
        <f t="array" ref="D196">_xlfn.IFNA(INDEX(Tbl_KBBB[wedstrijd],MATCH(Tbl_Avond[[#This Row],[Datum]]&amp;"2",Tbl_KBBB[Datum_KBBB]&amp;Tbl_KBBB[Biljart],0)),"")</f>
        <v/>
      </c>
      <c r="E196" t="str" cm="1">
        <f t="array" ref="E196">_xlfn.IFNA(INDEX(Tbl_KBBB[wedstrijd],MATCH(Tbl_Avond[[#This Row],[Datum]]&amp;"3",Tbl_KBBB[Datum_KBBB]&amp;Tbl_KBBB[Biljart],0)),"")</f>
        <v/>
      </c>
      <c r="F196" t="str" cm="1">
        <f t="array" ref="F196">_xlfn.IFNA(INDEX(Tbl_KBBB[wedstrijd],MATCH(Tbl_Avond[[#This Row],[Datum]]&amp;"4",Tbl_KBBB[Datum_KBBB]&amp;Tbl_KBBB[Biljart],0)),"")</f>
        <v/>
      </c>
      <c r="G196" t="str" cm="1">
        <f t="array" ref="G196">_xlfn.IFNA(INDEX(Tbl_KBBB[wedstrijd],MATCH(Tbl_Avond[[#This Row],[Datum]]&amp;"5",Tbl_KBBB[Datum_KBBB]&amp;Tbl_KBBB[Biljart],0)),"")</f>
        <v/>
      </c>
    </row>
    <row r="197" spans="1:7" x14ac:dyDescent="0.25">
      <c r="A197" s="28">
        <v>46034</v>
      </c>
      <c r="B197">
        <f>WEEKDAY(Tbl_Avond[[#This Row],[Datum]],11)</f>
        <v>1</v>
      </c>
      <c r="C197" t="str" cm="1">
        <f t="array" ref="C197">_xlfn.IFNA(INDEX(Tbl_KBBB[wedstrijd],MATCH(Tbl_Avond[[#This Row],[Datum]]&amp;"1",Tbl_KBBB[Datum_KBBB]&amp;Tbl_KBBB[Biljart],0)),"")</f>
        <v/>
      </c>
      <c r="D197" t="str" cm="1">
        <f t="array" ref="D197">_xlfn.IFNA(INDEX(Tbl_KBBB[wedstrijd],MATCH(Tbl_Avond[[#This Row],[Datum]]&amp;"2",Tbl_KBBB[Datum_KBBB]&amp;Tbl_KBBB[Biljart],0)),"")</f>
        <v/>
      </c>
      <c r="E197" t="str" cm="1">
        <f t="array" ref="E197">_xlfn.IFNA(INDEX(Tbl_KBBB[wedstrijd],MATCH(Tbl_Avond[[#This Row],[Datum]]&amp;"3",Tbl_KBBB[Datum_KBBB]&amp;Tbl_KBBB[Biljart],0)),"")</f>
        <v/>
      </c>
      <c r="F197" t="str" cm="1">
        <f t="array" ref="F197">_xlfn.IFNA(INDEX(Tbl_KBBB[wedstrijd],MATCH(Tbl_Avond[[#This Row],[Datum]]&amp;"4",Tbl_KBBB[Datum_KBBB]&amp;Tbl_KBBB[Biljart],0)),"")</f>
        <v/>
      </c>
      <c r="G197" t="str" cm="1">
        <f t="array" ref="G197">_xlfn.IFNA(INDEX(Tbl_KBBB[wedstrijd],MATCH(Tbl_Avond[[#This Row],[Datum]]&amp;"5",Tbl_KBBB[Datum_KBBB]&amp;Tbl_KBBB[Biljart],0)),"")</f>
        <v/>
      </c>
    </row>
    <row r="198" spans="1:7" x14ac:dyDescent="0.25">
      <c r="A198" s="28">
        <v>46035</v>
      </c>
      <c r="B198">
        <f>WEEKDAY(Tbl_Avond[[#This Row],[Datum]],11)</f>
        <v>2</v>
      </c>
      <c r="C198" t="str" cm="1">
        <f t="array" ref="C198">_xlfn.IFNA(INDEX(Tbl_KBBB[wedstrijd],MATCH(Tbl_Avond[[#This Row],[Datum]]&amp;"1",Tbl_KBBB[Datum_KBBB]&amp;Tbl_KBBB[Biljart],0)),"")</f>
        <v/>
      </c>
      <c r="D198" t="str" cm="1">
        <f t="array" ref="D198">_xlfn.IFNA(INDEX(Tbl_KBBB[wedstrijd],MATCH(Tbl_Avond[[#This Row],[Datum]]&amp;"2",Tbl_KBBB[Datum_KBBB]&amp;Tbl_KBBB[Biljart],0)),"")</f>
        <v/>
      </c>
      <c r="E198" t="str" cm="1">
        <f t="array" ref="E198">_xlfn.IFNA(INDEX(Tbl_KBBB[wedstrijd],MATCH(Tbl_Avond[[#This Row],[Datum]]&amp;"3",Tbl_KBBB[Datum_KBBB]&amp;Tbl_KBBB[Biljart],0)),"")</f>
        <v/>
      </c>
      <c r="F198" t="str" cm="1">
        <f t="array" ref="F198">_xlfn.IFNA(INDEX(Tbl_KBBB[wedstrijd],MATCH(Tbl_Avond[[#This Row],[Datum]]&amp;"4",Tbl_KBBB[Datum_KBBB]&amp;Tbl_KBBB[Biljart],0)),"")</f>
        <v/>
      </c>
      <c r="G198" t="str" cm="1">
        <f t="array" ref="G198">_xlfn.IFNA(INDEX(Tbl_KBBB[wedstrijd],MATCH(Tbl_Avond[[#This Row],[Datum]]&amp;"5",Tbl_KBBB[Datum_KBBB]&amp;Tbl_KBBB[Biljart],0)),"")</f>
        <v/>
      </c>
    </row>
    <row r="199" spans="1:7" x14ac:dyDescent="0.25">
      <c r="A199" s="28">
        <v>46036</v>
      </c>
      <c r="B199">
        <f>WEEKDAY(Tbl_Avond[[#This Row],[Datum]],11)</f>
        <v>3</v>
      </c>
      <c r="C199" t="str" cm="1">
        <f t="array" ref="C199">_xlfn.IFNA(INDEX(Tbl_KBBB[wedstrijd],MATCH(Tbl_Avond[[#This Row],[Datum]]&amp;"1",Tbl_KBBB[Datum_KBBB]&amp;Tbl_KBBB[Biljart],0)),"")</f>
        <v/>
      </c>
      <c r="D199" t="str" cm="1">
        <f t="array" ref="D199">_xlfn.IFNA(INDEX(Tbl_KBBB[wedstrijd],MATCH(Tbl_Avond[[#This Row],[Datum]]&amp;"2",Tbl_KBBB[Datum_KBBB]&amp;Tbl_KBBB[Biljart],0)),"")</f>
        <v/>
      </c>
      <c r="E199" t="str" cm="1">
        <f t="array" ref="E199">_xlfn.IFNA(INDEX(Tbl_KBBB[wedstrijd],MATCH(Tbl_Avond[[#This Row],[Datum]]&amp;"3",Tbl_KBBB[Datum_KBBB]&amp;Tbl_KBBB[Biljart],0)),"")</f>
        <v/>
      </c>
      <c r="F199" t="str" cm="1">
        <f t="array" ref="F199">_xlfn.IFNA(INDEX(Tbl_KBBB[wedstrijd],MATCH(Tbl_Avond[[#This Row],[Datum]]&amp;"4",Tbl_KBBB[Datum_KBBB]&amp;Tbl_KBBB[Biljart],0)),"")</f>
        <v/>
      </c>
      <c r="G199" t="str" cm="1">
        <f t="array" ref="G199">_xlfn.IFNA(INDEX(Tbl_KBBB[wedstrijd],MATCH(Tbl_Avond[[#This Row],[Datum]]&amp;"5",Tbl_KBBB[Datum_KBBB]&amp;Tbl_KBBB[Biljart],0)),"")</f>
        <v/>
      </c>
    </row>
    <row r="200" spans="1:7" x14ac:dyDescent="0.25">
      <c r="A200" s="28">
        <v>46037</v>
      </c>
      <c r="B200">
        <f>WEEKDAY(Tbl_Avond[[#This Row],[Datum]],11)</f>
        <v>4</v>
      </c>
      <c r="C200" t="str" cm="1">
        <f t="array" ref="C200">_xlfn.IFNA(INDEX(Tbl_KBBB[wedstrijd],MATCH(Tbl_Avond[[#This Row],[Datum]]&amp;"1",Tbl_KBBB[Datum_KBBB]&amp;Tbl_KBBB[Biljart],0)),"")</f>
        <v/>
      </c>
      <c r="D200" t="str" cm="1">
        <f t="array" ref="D200">_xlfn.IFNA(INDEX(Tbl_KBBB[wedstrijd],MATCH(Tbl_Avond[[#This Row],[Datum]]&amp;"2",Tbl_KBBB[Datum_KBBB]&amp;Tbl_KBBB[Biljart],0)),"")</f>
        <v/>
      </c>
      <c r="E200" t="str" cm="1">
        <f t="array" ref="E200">_xlfn.IFNA(INDEX(Tbl_KBBB[wedstrijd],MATCH(Tbl_Avond[[#This Row],[Datum]]&amp;"3",Tbl_KBBB[Datum_KBBB]&amp;Tbl_KBBB[Biljart],0)),"")</f>
        <v/>
      </c>
      <c r="F200" t="str" cm="1">
        <f t="array" ref="F200">_xlfn.IFNA(INDEX(Tbl_KBBB[wedstrijd],MATCH(Tbl_Avond[[#This Row],[Datum]]&amp;"4",Tbl_KBBB[Datum_KBBB]&amp;Tbl_KBBB[Biljart],0)),"")</f>
        <v/>
      </c>
      <c r="G200" t="str" cm="1">
        <f t="array" ref="G200">_xlfn.IFNA(INDEX(Tbl_KBBB[wedstrijd],MATCH(Tbl_Avond[[#This Row],[Datum]]&amp;"5",Tbl_KBBB[Datum_KBBB]&amp;Tbl_KBBB[Biljart],0)),"")</f>
        <v/>
      </c>
    </row>
    <row r="201" spans="1:7" x14ac:dyDescent="0.25">
      <c r="A201" s="28">
        <v>46038</v>
      </c>
      <c r="B201">
        <f>WEEKDAY(Tbl_Avond[[#This Row],[Datum]],11)</f>
        <v>5</v>
      </c>
      <c r="C201" t="str" cm="1">
        <f t="array" ref="C201">_xlfn.IFNA(INDEX(Tbl_KBBB[wedstrijd],MATCH(Tbl_Avond[[#This Row],[Datum]]&amp;"1",Tbl_KBBB[Datum_KBBB]&amp;Tbl_KBBB[Biljart],0)),"")</f>
        <v/>
      </c>
      <c r="D201" t="str" cm="1">
        <f t="array" ref="D201">_xlfn.IFNA(INDEX(Tbl_KBBB[wedstrijd],MATCH(Tbl_Avond[[#This Row],[Datum]]&amp;"2",Tbl_KBBB[Datum_KBBB]&amp;Tbl_KBBB[Biljart],0)),"")</f>
        <v/>
      </c>
      <c r="E201" t="str" cm="1">
        <f t="array" ref="E201">_xlfn.IFNA(INDEX(Tbl_KBBB[wedstrijd],MATCH(Tbl_Avond[[#This Row],[Datum]]&amp;"3",Tbl_KBBB[Datum_KBBB]&amp;Tbl_KBBB[Biljart],0)),"")</f>
        <v/>
      </c>
      <c r="F201" t="str" cm="1">
        <f t="array" ref="F201">_xlfn.IFNA(INDEX(Tbl_KBBB[wedstrijd],MATCH(Tbl_Avond[[#This Row],[Datum]]&amp;"4",Tbl_KBBB[Datum_KBBB]&amp;Tbl_KBBB[Biljart],0)),"")</f>
        <v/>
      </c>
      <c r="G201" t="str" cm="1">
        <f t="array" ref="G201">_xlfn.IFNA(INDEX(Tbl_KBBB[wedstrijd],MATCH(Tbl_Avond[[#This Row],[Datum]]&amp;"5",Tbl_KBBB[Datum_KBBB]&amp;Tbl_KBBB[Biljart],0)),"")</f>
        <v/>
      </c>
    </row>
    <row r="202" spans="1:7" x14ac:dyDescent="0.25">
      <c r="A202" s="28">
        <v>46039</v>
      </c>
      <c r="B202">
        <f>WEEKDAY(Tbl_Avond[[#This Row],[Datum]],11)</f>
        <v>6</v>
      </c>
      <c r="C202" t="str" cm="1">
        <f t="array" ref="C202">_xlfn.IFNA(INDEX(Tbl_KBBB[wedstrijd],MATCH(Tbl_Avond[[#This Row],[Datum]]&amp;"1",Tbl_KBBB[Datum_KBBB]&amp;Tbl_KBBB[Biljart],0)),"")</f>
        <v/>
      </c>
      <c r="D202" t="str" cm="1">
        <f t="array" ref="D202">_xlfn.IFNA(INDEX(Tbl_KBBB[wedstrijd],MATCH(Tbl_Avond[[#This Row],[Datum]]&amp;"2",Tbl_KBBB[Datum_KBBB]&amp;Tbl_KBBB[Biljart],0)),"")</f>
        <v/>
      </c>
      <c r="E202" t="str" cm="1">
        <f t="array" ref="E202">_xlfn.IFNA(INDEX(Tbl_KBBB[wedstrijd],MATCH(Tbl_Avond[[#This Row],[Datum]]&amp;"3",Tbl_KBBB[Datum_KBBB]&amp;Tbl_KBBB[Biljart],0)),"")</f>
        <v/>
      </c>
      <c r="F202" t="str" cm="1">
        <f t="array" ref="F202">_xlfn.IFNA(INDEX(Tbl_KBBB[wedstrijd],MATCH(Tbl_Avond[[#This Row],[Datum]]&amp;"4",Tbl_KBBB[Datum_KBBB]&amp;Tbl_KBBB[Biljart],0)),"")</f>
        <v/>
      </c>
      <c r="G202" t="str" cm="1">
        <f t="array" ref="G202">_xlfn.IFNA(INDEX(Tbl_KBBB[wedstrijd],MATCH(Tbl_Avond[[#This Row],[Datum]]&amp;"5",Tbl_KBBB[Datum_KBBB]&amp;Tbl_KBBB[Biljart],0)),"")</f>
        <v/>
      </c>
    </row>
    <row r="203" spans="1:7" x14ac:dyDescent="0.25">
      <c r="A203" s="28">
        <v>46040</v>
      </c>
      <c r="B203">
        <f>WEEKDAY(Tbl_Avond[[#This Row],[Datum]],11)</f>
        <v>7</v>
      </c>
      <c r="C203" t="str" cm="1">
        <f t="array" ref="C203">_xlfn.IFNA(INDEX(Tbl_KBBB[wedstrijd],MATCH(Tbl_Avond[[#This Row],[Datum]]&amp;"1",Tbl_KBBB[Datum_KBBB]&amp;Tbl_KBBB[Biljart],0)),"")</f>
        <v/>
      </c>
      <c r="D203" t="str" cm="1">
        <f t="array" ref="D203">_xlfn.IFNA(INDEX(Tbl_KBBB[wedstrijd],MATCH(Tbl_Avond[[#This Row],[Datum]]&amp;"2",Tbl_KBBB[Datum_KBBB]&amp;Tbl_KBBB[Biljart],0)),"")</f>
        <v/>
      </c>
      <c r="E203" t="str" cm="1">
        <f t="array" ref="E203">_xlfn.IFNA(INDEX(Tbl_KBBB[wedstrijd],MATCH(Tbl_Avond[[#This Row],[Datum]]&amp;"3",Tbl_KBBB[Datum_KBBB]&amp;Tbl_KBBB[Biljart],0)),"")</f>
        <v/>
      </c>
      <c r="F203" t="str" cm="1">
        <f t="array" ref="F203">_xlfn.IFNA(INDEX(Tbl_KBBB[wedstrijd],MATCH(Tbl_Avond[[#This Row],[Datum]]&amp;"4",Tbl_KBBB[Datum_KBBB]&amp;Tbl_KBBB[Biljart],0)),"")</f>
        <v/>
      </c>
      <c r="G203" t="str" cm="1">
        <f t="array" ref="G203">_xlfn.IFNA(INDEX(Tbl_KBBB[wedstrijd],MATCH(Tbl_Avond[[#This Row],[Datum]]&amp;"5",Tbl_KBBB[Datum_KBBB]&amp;Tbl_KBBB[Biljart],0)),"")</f>
        <v/>
      </c>
    </row>
    <row r="204" spans="1:7" x14ac:dyDescent="0.25">
      <c r="A204" s="28">
        <v>46041</v>
      </c>
      <c r="B204">
        <f>WEEKDAY(Tbl_Avond[[#This Row],[Datum]],11)</f>
        <v>1</v>
      </c>
      <c r="C204" t="str" cm="1">
        <f t="array" ref="C204">_xlfn.IFNA(INDEX(Tbl_KBBB[wedstrijd],MATCH(Tbl_Avond[[#This Row],[Datum]]&amp;"1",Tbl_KBBB[Datum_KBBB]&amp;Tbl_KBBB[Biljart],0)),"")</f>
        <v/>
      </c>
      <c r="D204" t="str" cm="1">
        <f t="array" ref="D204">_xlfn.IFNA(INDEX(Tbl_KBBB[wedstrijd],MATCH(Tbl_Avond[[#This Row],[Datum]]&amp;"2",Tbl_KBBB[Datum_KBBB]&amp;Tbl_KBBB[Biljart],0)),"")</f>
        <v/>
      </c>
      <c r="E204" t="str" cm="1">
        <f t="array" ref="E204">_xlfn.IFNA(INDEX(Tbl_KBBB[wedstrijd],MATCH(Tbl_Avond[[#This Row],[Datum]]&amp;"3",Tbl_KBBB[Datum_KBBB]&amp;Tbl_KBBB[Biljart],0)),"")</f>
        <v/>
      </c>
      <c r="F204" t="str" cm="1">
        <f t="array" ref="F204">_xlfn.IFNA(INDEX(Tbl_KBBB[wedstrijd],MATCH(Tbl_Avond[[#This Row],[Datum]]&amp;"4",Tbl_KBBB[Datum_KBBB]&amp;Tbl_KBBB[Biljart],0)),"")</f>
        <v/>
      </c>
      <c r="G204" t="str" cm="1">
        <f t="array" ref="G204">_xlfn.IFNA(INDEX(Tbl_KBBB[wedstrijd],MATCH(Tbl_Avond[[#This Row],[Datum]]&amp;"5",Tbl_KBBB[Datum_KBBB]&amp;Tbl_KBBB[Biljart],0)),"")</f>
        <v/>
      </c>
    </row>
    <row r="205" spans="1:7" x14ac:dyDescent="0.25">
      <c r="A205" s="28">
        <v>46042</v>
      </c>
      <c r="B205">
        <f>WEEKDAY(Tbl_Avond[[#This Row],[Datum]],11)</f>
        <v>2</v>
      </c>
      <c r="C205" t="str" cm="1">
        <f t="array" ref="C205">_xlfn.IFNA(INDEX(Tbl_KBBB[wedstrijd],MATCH(Tbl_Avond[[#This Row],[Datum]]&amp;"1",Tbl_KBBB[Datum_KBBB]&amp;Tbl_KBBB[Biljart],0)),"")</f>
        <v/>
      </c>
      <c r="D205" t="str" cm="1">
        <f t="array" ref="D205">_xlfn.IFNA(INDEX(Tbl_KBBB[wedstrijd],MATCH(Tbl_Avond[[#This Row],[Datum]]&amp;"2",Tbl_KBBB[Datum_KBBB]&amp;Tbl_KBBB[Biljart],0)),"")</f>
        <v/>
      </c>
      <c r="E205" t="str" cm="1">
        <f t="array" ref="E205">_xlfn.IFNA(INDEX(Tbl_KBBB[wedstrijd],MATCH(Tbl_Avond[[#This Row],[Datum]]&amp;"3",Tbl_KBBB[Datum_KBBB]&amp;Tbl_KBBB[Biljart],0)),"")</f>
        <v/>
      </c>
      <c r="F205" t="str" cm="1">
        <f t="array" ref="F205">_xlfn.IFNA(INDEX(Tbl_KBBB[wedstrijd],MATCH(Tbl_Avond[[#This Row],[Datum]]&amp;"4",Tbl_KBBB[Datum_KBBB]&amp;Tbl_KBBB[Biljart],0)),"")</f>
        <v/>
      </c>
      <c r="G205" t="str" cm="1">
        <f t="array" ref="G205">_xlfn.IFNA(INDEX(Tbl_KBBB[wedstrijd],MATCH(Tbl_Avond[[#This Row],[Datum]]&amp;"5",Tbl_KBBB[Datum_KBBB]&amp;Tbl_KBBB[Biljart],0)),"")</f>
        <v/>
      </c>
    </row>
    <row r="206" spans="1:7" x14ac:dyDescent="0.25">
      <c r="A206" s="28">
        <v>46043</v>
      </c>
      <c r="B206">
        <f>WEEKDAY(Tbl_Avond[[#This Row],[Datum]],11)</f>
        <v>3</v>
      </c>
      <c r="C206" t="str" cm="1">
        <f t="array" ref="C206">_xlfn.IFNA(INDEX(Tbl_KBBB[wedstrijd],MATCH(Tbl_Avond[[#This Row],[Datum]]&amp;"1",Tbl_KBBB[Datum_KBBB]&amp;Tbl_KBBB[Biljart],0)),"")</f>
        <v/>
      </c>
      <c r="D206" t="str" cm="1">
        <f t="array" ref="D206">_xlfn.IFNA(INDEX(Tbl_KBBB[wedstrijd],MATCH(Tbl_Avond[[#This Row],[Datum]]&amp;"2",Tbl_KBBB[Datum_KBBB]&amp;Tbl_KBBB[Biljart],0)),"")</f>
        <v/>
      </c>
      <c r="E206" t="str" cm="1">
        <f t="array" ref="E206">_xlfn.IFNA(INDEX(Tbl_KBBB[wedstrijd],MATCH(Tbl_Avond[[#This Row],[Datum]]&amp;"3",Tbl_KBBB[Datum_KBBB]&amp;Tbl_KBBB[Biljart],0)),"")</f>
        <v/>
      </c>
      <c r="F206" t="str" cm="1">
        <f t="array" ref="F206">_xlfn.IFNA(INDEX(Tbl_KBBB[wedstrijd],MATCH(Tbl_Avond[[#This Row],[Datum]]&amp;"4",Tbl_KBBB[Datum_KBBB]&amp;Tbl_KBBB[Biljart],0)),"")</f>
        <v/>
      </c>
      <c r="G206" t="str" cm="1">
        <f t="array" ref="G206">_xlfn.IFNA(INDEX(Tbl_KBBB[wedstrijd],MATCH(Tbl_Avond[[#This Row],[Datum]]&amp;"5",Tbl_KBBB[Datum_KBBB]&amp;Tbl_KBBB[Biljart],0)),"")</f>
        <v/>
      </c>
    </row>
    <row r="207" spans="1:7" x14ac:dyDescent="0.25">
      <c r="A207" s="28">
        <v>46044</v>
      </c>
      <c r="B207">
        <f>WEEKDAY(Tbl_Avond[[#This Row],[Datum]],11)</f>
        <v>4</v>
      </c>
      <c r="C207" t="str" cm="1">
        <f t="array" ref="C207">_xlfn.IFNA(INDEX(Tbl_KBBB[wedstrijd],MATCH(Tbl_Avond[[#This Row],[Datum]]&amp;"1",Tbl_KBBB[Datum_KBBB]&amp;Tbl_KBBB[Biljart],0)),"")</f>
        <v/>
      </c>
      <c r="D207" t="str" cm="1">
        <f t="array" ref="D207">_xlfn.IFNA(INDEX(Tbl_KBBB[wedstrijd],MATCH(Tbl_Avond[[#This Row],[Datum]]&amp;"2",Tbl_KBBB[Datum_KBBB]&amp;Tbl_KBBB[Biljart],0)),"")</f>
        <v/>
      </c>
      <c r="E207" t="str" cm="1">
        <f t="array" ref="E207">_xlfn.IFNA(INDEX(Tbl_KBBB[wedstrijd],MATCH(Tbl_Avond[[#This Row],[Datum]]&amp;"3",Tbl_KBBB[Datum_KBBB]&amp;Tbl_KBBB[Biljart],0)),"")</f>
        <v/>
      </c>
      <c r="F207" t="str" cm="1">
        <f t="array" ref="F207">_xlfn.IFNA(INDEX(Tbl_KBBB[wedstrijd],MATCH(Tbl_Avond[[#This Row],[Datum]]&amp;"4",Tbl_KBBB[Datum_KBBB]&amp;Tbl_KBBB[Biljart],0)),"")</f>
        <v/>
      </c>
      <c r="G207" t="str" cm="1">
        <f t="array" ref="G207">_xlfn.IFNA(INDEX(Tbl_KBBB[wedstrijd],MATCH(Tbl_Avond[[#This Row],[Datum]]&amp;"5",Tbl_KBBB[Datum_KBBB]&amp;Tbl_KBBB[Biljart],0)),"")</f>
        <v/>
      </c>
    </row>
    <row r="208" spans="1:7" x14ac:dyDescent="0.25">
      <c r="A208" s="28">
        <v>46045</v>
      </c>
      <c r="B208">
        <f>WEEKDAY(Tbl_Avond[[#This Row],[Datum]],11)</f>
        <v>5</v>
      </c>
      <c r="C208" t="str" cm="1">
        <f t="array" ref="C208">_xlfn.IFNA(INDEX(Tbl_KBBB[wedstrijd],MATCH(Tbl_Avond[[#This Row],[Datum]]&amp;"1",Tbl_KBBB[Datum_KBBB]&amp;Tbl_KBBB[Biljart],0)),"")</f>
        <v/>
      </c>
      <c r="D208" t="str" cm="1">
        <f t="array" ref="D208">_xlfn.IFNA(INDEX(Tbl_KBBB[wedstrijd],MATCH(Tbl_Avond[[#This Row],[Datum]]&amp;"2",Tbl_KBBB[Datum_KBBB]&amp;Tbl_KBBB[Biljart],0)),"")</f>
        <v/>
      </c>
      <c r="E208" t="str" cm="1">
        <f t="array" ref="E208">_xlfn.IFNA(INDEX(Tbl_KBBB[wedstrijd],MATCH(Tbl_Avond[[#This Row],[Datum]]&amp;"3",Tbl_KBBB[Datum_KBBB]&amp;Tbl_KBBB[Biljart],0)),"")</f>
        <v/>
      </c>
      <c r="F208" t="str" cm="1">
        <f t="array" ref="F208">_xlfn.IFNA(INDEX(Tbl_KBBB[wedstrijd],MATCH(Tbl_Avond[[#This Row],[Datum]]&amp;"4",Tbl_KBBB[Datum_KBBB]&amp;Tbl_KBBB[Biljart],0)),"")</f>
        <v/>
      </c>
      <c r="G208" t="str" cm="1">
        <f t="array" ref="G208">_xlfn.IFNA(INDEX(Tbl_KBBB[wedstrijd],MATCH(Tbl_Avond[[#This Row],[Datum]]&amp;"5",Tbl_KBBB[Datum_KBBB]&amp;Tbl_KBBB[Biljart],0)),"")</f>
        <v/>
      </c>
    </row>
    <row r="209" spans="1:7" x14ac:dyDescent="0.25">
      <c r="A209" s="28">
        <v>46046</v>
      </c>
      <c r="B209">
        <f>WEEKDAY(Tbl_Avond[[#This Row],[Datum]],11)</f>
        <v>6</v>
      </c>
      <c r="C209" t="str" cm="1">
        <f t="array" ref="C209">_xlfn.IFNA(INDEX(Tbl_KBBB[wedstrijd],MATCH(Tbl_Avond[[#This Row],[Datum]]&amp;"1",Tbl_KBBB[Datum_KBBB]&amp;Tbl_KBBB[Biljart],0)),"")</f>
        <v/>
      </c>
      <c r="D209" t="str" cm="1">
        <f t="array" ref="D209">_xlfn.IFNA(INDEX(Tbl_KBBB[wedstrijd],MATCH(Tbl_Avond[[#This Row],[Datum]]&amp;"2",Tbl_KBBB[Datum_KBBB]&amp;Tbl_KBBB[Biljart],0)),"")</f>
        <v/>
      </c>
      <c r="E209" t="str" cm="1">
        <f t="array" ref="E209">_xlfn.IFNA(INDEX(Tbl_KBBB[wedstrijd],MATCH(Tbl_Avond[[#This Row],[Datum]]&amp;"3",Tbl_KBBB[Datum_KBBB]&amp;Tbl_KBBB[Biljart],0)),"")</f>
        <v/>
      </c>
      <c r="F209" t="str" cm="1">
        <f t="array" ref="F209">_xlfn.IFNA(INDEX(Tbl_KBBB[wedstrijd],MATCH(Tbl_Avond[[#This Row],[Datum]]&amp;"4",Tbl_KBBB[Datum_KBBB]&amp;Tbl_KBBB[Biljart],0)),"")</f>
        <v/>
      </c>
      <c r="G209" t="str" cm="1">
        <f t="array" ref="G209">_xlfn.IFNA(INDEX(Tbl_KBBB[wedstrijd],MATCH(Tbl_Avond[[#This Row],[Datum]]&amp;"5",Tbl_KBBB[Datum_KBBB]&amp;Tbl_KBBB[Biljart],0)),"")</f>
        <v/>
      </c>
    </row>
    <row r="210" spans="1:7" x14ac:dyDescent="0.25">
      <c r="A210" s="28">
        <v>46047</v>
      </c>
      <c r="B210">
        <f>WEEKDAY(Tbl_Avond[[#This Row],[Datum]],11)</f>
        <v>7</v>
      </c>
      <c r="C210" t="str" cm="1">
        <f t="array" ref="C210">_xlfn.IFNA(INDEX(Tbl_KBBB[wedstrijd],MATCH(Tbl_Avond[[#This Row],[Datum]]&amp;"1",Tbl_KBBB[Datum_KBBB]&amp;Tbl_KBBB[Biljart],0)),"")</f>
        <v/>
      </c>
      <c r="D210" t="str" cm="1">
        <f t="array" ref="D210">_xlfn.IFNA(INDEX(Tbl_KBBB[wedstrijd],MATCH(Tbl_Avond[[#This Row],[Datum]]&amp;"2",Tbl_KBBB[Datum_KBBB]&amp;Tbl_KBBB[Biljart],0)),"")</f>
        <v/>
      </c>
      <c r="E210" t="str" cm="1">
        <f t="array" ref="E210">_xlfn.IFNA(INDEX(Tbl_KBBB[wedstrijd],MATCH(Tbl_Avond[[#This Row],[Datum]]&amp;"3",Tbl_KBBB[Datum_KBBB]&amp;Tbl_KBBB[Biljart],0)),"")</f>
        <v/>
      </c>
      <c r="F210" t="str" cm="1">
        <f t="array" ref="F210">_xlfn.IFNA(INDEX(Tbl_KBBB[wedstrijd],MATCH(Tbl_Avond[[#This Row],[Datum]]&amp;"4",Tbl_KBBB[Datum_KBBB]&amp;Tbl_KBBB[Biljart],0)),"")</f>
        <v/>
      </c>
      <c r="G210" t="str" cm="1">
        <f t="array" ref="G210">_xlfn.IFNA(INDEX(Tbl_KBBB[wedstrijd],MATCH(Tbl_Avond[[#This Row],[Datum]]&amp;"5",Tbl_KBBB[Datum_KBBB]&amp;Tbl_KBBB[Biljart],0)),"")</f>
        <v/>
      </c>
    </row>
    <row r="211" spans="1:7" x14ac:dyDescent="0.25">
      <c r="A211" s="28">
        <v>46048</v>
      </c>
      <c r="B211">
        <f>WEEKDAY(Tbl_Avond[[#This Row],[Datum]],11)</f>
        <v>1</v>
      </c>
      <c r="C211" t="str" cm="1">
        <f t="array" ref="C211">_xlfn.IFNA(INDEX(Tbl_KBBB[wedstrijd],MATCH(Tbl_Avond[[#This Row],[Datum]]&amp;"1",Tbl_KBBB[Datum_KBBB]&amp;Tbl_KBBB[Biljart],0)),"")</f>
        <v/>
      </c>
      <c r="D211" t="str" cm="1">
        <f t="array" ref="D211">_xlfn.IFNA(INDEX(Tbl_KBBB[wedstrijd],MATCH(Tbl_Avond[[#This Row],[Datum]]&amp;"2",Tbl_KBBB[Datum_KBBB]&amp;Tbl_KBBB[Biljart],0)),"")</f>
        <v/>
      </c>
      <c r="E211" t="str" cm="1">
        <f t="array" ref="E211">_xlfn.IFNA(INDEX(Tbl_KBBB[wedstrijd],MATCH(Tbl_Avond[[#This Row],[Datum]]&amp;"3",Tbl_KBBB[Datum_KBBB]&amp;Tbl_KBBB[Biljart],0)),"")</f>
        <v/>
      </c>
      <c r="F211" t="str" cm="1">
        <f t="array" ref="F211">_xlfn.IFNA(INDEX(Tbl_KBBB[wedstrijd],MATCH(Tbl_Avond[[#This Row],[Datum]]&amp;"4",Tbl_KBBB[Datum_KBBB]&amp;Tbl_KBBB[Biljart],0)),"")</f>
        <v/>
      </c>
      <c r="G211" t="str" cm="1">
        <f t="array" ref="G211">_xlfn.IFNA(INDEX(Tbl_KBBB[wedstrijd],MATCH(Tbl_Avond[[#This Row],[Datum]]&amp;"5",Tbl_KBBB[Datum_KBBB]&amp;Tbl_KBBB[Biljart],0)),"")</f>
        <v/>
      </c>
    </row>
    <row r="212" spans="1:7" x14ac:dyDescent="0.25">
      <c r="A212" s="28">
        <v>46049</v>
      </c>
      <c r="B212">
        <f>WEEKDAY(Tbl_Avond[[#This Row],[Datum]],11)</f>
        <v>2</v>
      </c>
      <c r="C212" t="str" cm="1">
        <f t="array" ref="C212">_xlfn.IFNA(INDEX(Tbl_KBBB[wedstrijd],MATCH(Tbl_Avond[[#This Row],[Datum]]&amp;"1",Tbl_KBBB[Datum_KBBB]&amp;Tbl_KBBB[Biljart],0)),"")</f>
        <v/>
      </c>
      <c r="D212" t="str" cm="1">
        <f t="array" ref="D212">_xlfn.IFNA(INDEX(Tbl_KBBB[wedstrijd],MATCH(Tbl_Avond[[#This Row],[Datum]]&amp;"2",Tbl_KBBB[Datum_KBBB]&amp;Tbl_KBBB[Biljart],0)),"")</f>
        <v/>
      </c>
      <c r="E212" t="str" cm="1">
        <f t="array" ref="E212">_xlfn.IFNA(INDEX(Tbl_KBBB[wedstrijd],MATCH(Tbl_Avond[[#This Row],[Datum]]&amp;"3",Tbl_KBBB[Datum_KBBB]&amp;Tbl_KBBB[Biljart],0)),"")</f>
        <v/>
      </c>
      <c r="F212" t="str" cm="1">
        <f t="array" ref="F212">_xlfn.IFNA(INDEX(Tbl_KBBB[wedstrijd],MATCH(Tbl_Avond[[#This Row],[Datum]]&amp;"4",Tbl_KBBB[Datum_KBBB]&amp;Tbl_KBBB[Biljart],0)),"")</f>
        <v/>
      </c>
      <c r="G212" t="str" cm="1">
        <f t="array" ref="G212">_xlfn.IFNA(INDEX(Tbl_KBBB[wedstrijd],MATCH(Tbl_Avond[[#This Row],[Datum]]&amp;"5",Tbl_KBBB[Datum_KBBB]&amp;Tbl_KBBB[Biljart],0)),"")</f>
        <v/>
      </c>
    </row>
    <row r="213" spans="1:7" x14ac:dyDescent="0.25">
      <c r="A213" s="28">
        <v>46050</v>
      </c>
      <c r="B213">
        <f>WEEKDAY(Tbl_Avond[[#This Row],[Datum]],11)</f>
        <v>3</v>
      </c>
      <c r="C213" t="str" cm="1">
        <f t="array" ref="C213">_xlfn.IFNA(INDEX(Tbl_KBBB[wedstrijd],MATCH(Tbl_Avond[[#This Row],[Datum]]&amp;"1",Tbl_KBBB[Datum_KBBB]&amp;Tbl_KBBB[Biljart],0)),"")</f>
        <v/>
      </c>
      <c r="D213" t="str" cm="1">
        <f t="array" ref="D213">_xlfn.IFNA(INDEX(Tbl_KBBB[wedstrijd],MATCH(Tbl_Avond[[#This Row],[Datum]]&amp;"2",Tbl_KBBB[Datum_KBBB]&amp;Tbl_KBBB[Biljart],0)),"")</f>
        <v/>
      </c>
      <c r="E213" t="str" cm="1">
        <f t="array" ref="E213">_xlfn.IFNA(INDEX(Tbl_KBBB[wedstrijd],MATCH(Tbl_Avond[[#This Row],[Datum]]&amp;"3",Tbl_KBBB[Datum_KBBB]&amp;Tbl_KBBB[Biljart],0)),"")</f>
        <v/>
      </c>
      <c r="F213" t="str" cm="1">
        <f t="array" ref="F213">_xlfn.IFNA(INDEX(Tbl_KBBB[wedstrijd],MATCH(Tbl_Avond[[#This Row],[Datum]]&amp;"4",Tbl_KBBB[Datum_KBBB]&amp;Tbl_KBBB[Biljart],0)),"")</f>
        <v/>
      </c>
      <c r="G213" t="str" cm="1">
        <f t="array" ref="G213">_xlfn.IFNA(INDEX(Tbl_KBBB[wedstrijd],MATCH(Tbl_Avond[[#This Row],[Datum]]&amp;"5",Tbl_KBBB[Datum_KBBB]&amp;Tbl_KBBB[Biljart],0)),"")</f>
        <v/>
      </c>
    </row>
    <row r="214" spans="1:7" x14ac:dyDescent="0.25">
      <c r="A214" s="28">
        <v>46051</v>
      </c>
      <c r="B214">
        <f>WEEKDAY(Tbl_Avond[[#This Row],[Datum]],11)</f>
        <v>4</v>
      </c>
      <c r="C214" t="str" cm="1">
        <f t="array" ref="C214">_xlfn.IFNA(INDEX(Tbl_KBBB[wedstrijd],MATCH(Tbl_Avond[[#This Row],[Datum]]&amp;"1",Tbl_KBBB[Datum_KBBB]&amp;Tbl_KBBB[Biljart],0)),"")</f>
        <v/>
      </c>
      <c r="D214" t="str" cm="1">
        <f t="array" ref="D214">_xlfn.IFNA(INDEX(Tbl_KBBB[wedstrijd],MATCH(Tbl_Avond[[#This Row],[Datum]]&amp;"2",Tbl_KBBB[Datum_KBBB]&amp;Tbl_KBBB[Biljart],0)),"")</f>
        <v/>
      </c>
      <c r="E214" t="str" cm="1">
        <f t="array" ref="E214">_xlfn.IFNA(INDEX(Tbl_KBBB[wedstrijd],MATCH(Tbl_Avond[[#This Row],[Datum]]&amp;"3",Tbl_KBBB[Datum_KBBB]&amp;Tbl_KBBB[Biljart],0)),"")</f>
        <v/>
      </c>
      <c r="F214" t="str" cm="1">
        <f t="array" ref="F214">_xlfn.IFNA(INDEX(Tbl_KBBB[wedstrijd],MATCH(Tbl_Avond[[#This Row],[Datum]]&amp;"4",Tbl_KBBB[Datum_KBBB]&amp;Tbl_KBBB[Biljart],0)),"")</f>
        <v/>
      </c>
      <c r="G214" t="str" cm="1">
        <f t="array" ref="G214">_xlfn.IFNA(INDEX(Tbl_KBBB[wedstrijd],MATCH(Tbl_Avond[[#This Row],[Datum]]&amp;"5",Tbl_KBBB[Datum_KBBB]&amp;Tbl_KBBB[Biljart],0)),"")</f>
        <v/>
      </c>
    </row>
    <row r="215" spans="1:7" x14ac:dyDescent="0.25">
      <c r="A215" s="28">
        <v>46052</v>
      </c>
      <c r="B215">
        <f>WEEKDAY(Tbl_Avond[[#This Row],[Datum]],11)</f>
        <v>5</v>
      </c>
      <c r="C215" t="str" cm="1">
        <f t="array" ref="C215">_xlfn.IFNA(INDEX(Tbl_KBBB[wedstrijd],MATCH(Tbl_Avond[[#This Row],[Datum]]&amp;"1",Tbl_KBBB[Datum_KBBB]&amp;Tbl_KBBB[Biljart],0)),"")</f>
        <v/>
      </c>
      <c r="D215" t="str" cm="1">
        <f t="array" ref="D215">_xlfn.IFNA(INDEX(Tbl_KBBB[wedstrijd],MATCH(Tbl_Avond[[#This Row],[Datum]]&amp;"2",Tbl_KBBB[Datum_KBBB]&amp;Tbl_KBBB[Biljart],0)),"")</f>
        <v/>
      </c>
      <c r="E215" t="str" cm="1">
        <f t="array" ref="E215">_xlfn.IFNA(INDEX(Tbl_KBBB[wedstrijd],MATCH(Tbl_Avond[[#This Row],[Datum]]&amp;"3",Tbl_KBBB[Datum_KBBB]&amp;Tbl_KBBB[Biljart],0)),"")</f>
        <v/>
      </c>
      <c r="F215" t="str" cm="1">
        <f t="array" ref="F215">_xlfn.IFNA(INDEX(Tbl_KBBB[wedstrijd],MATCH(Tbl_Avond[[#This Row],[Datum]]&amp;"4",Tbl_KBBB[Datum_KBBB]&amp;Tbl_KBBB[Biljart],0)),"")</f>
        <v/>
      </c>
      <c r="G215" t="str" cm="1">
        <f t="array" ref="G215">_xlfn.IFNA(INDEX(Tbl_KBBB[wedstrijd],MATCH(Tbl_Avond[[#This Row],[Datum]]&amp;"5",Tbl_KBBB[Datum_KBBB]&amp;Tbl_KBBB[Biljart],0)),"")</f>
        <v/>
      </c>
    </row>
    <row r="216" spans="1:7" x14ac:dyDescent="0.25">
      <c r="A216" s="28">
        <v>46053</v>
      </c>
      <c r="B216">
        <f>WEEKDAY(Tbl_Avond[[#This Row],[Datum]],11)</f>
        <v>6</v>
      </c>
      <c r="C216" t="str" cm="1">
        <f t="array" ref="C216">_xlfn.IFNA(INDEX(Tbl_KBBB[wedstrijd],MATCH(Tbl_Avond[[#This Row],[Datum]]&amp;"1",Tbl_KBBB[Datum_KBBB]&amp;Tbl_KBBB[Biljart],0)),"")</f>
        <v/>
      </c>
      <c r="D216" t="str" cm="1">
        <f t="array" ref="D216">_xlfn.IFNA(INDEX(Tbl_KBBB[wedstrijd],MATCH(Tbl_Avond[[#This Row],[Datum]]&amp;"2",Tbl_KBBB[Datum_KBBB]&amp;Tbl_KBBB[Biljart],0)),"")</f>
        <v/>
      </c>
      <c r="E216" t="str" cm="1">
        <f t="array" ref="E216">_xlfn.IFNA(INDEX(Tbl_KBBB[wedstrijd],MATCH(Tbl_Avond[[#This Row],[Datum]]&amp;"3",Tbl_KBBB[Datum_KBBB]&amp;Tbl_KBBB[Biljart],0)),"")</f>
        <v/>
      </c>
      <c r="F216" t="str" cm="1">
        <f t="array" ref="F216">_xlfn.IFNA(INDEX(Tbl_KBBB[wedstrijd],MATCH(Tbl_Avond[[#This Row],[Datum]]&amp;"4",Tbl_KBBB[Datum_KBBB]&amp;Tbl_KBBB[Biljart],0)),"")</f>
        <v/>
      </c>
      <c r="G216" t="str" cm="1">
        <f t="array" ref="G216">_xlfn.IFNA(INDEX(Tbl_KBBB[wedstrijd],MATCH(Tbl_Avond[[#This Row],[Datum]]&amp;"5",Tbl_KBBB[Datum_KBBB]&amp;Tbl_KBBB[Biljart],0)),"")</f>
        <v/>
      </c>
    </row>
    <row r="217" spans="1:7" x14ac:dyDescent="0.25">
      <c r="A217" s="28">
        <v>46054</v>
      </c>
      <c r="B217">
        <f>WEEKDAY(Tbl_Avond[[#This Row],[Datum]],11)</f>
        <v>7</v>
      </c>
      <c r="C217" t="str" cm="1">
        <f t="array" ref="C217">_xlfn.IFNA(INDEX(Tbl_KBBB[wedstrijd],MATCH(Tbl_Avond[[#This Row],[Datum]]&amp;"1",Tbl_KBBB[Datum_KBBB]&amp;Tbl_KBBB[Biljart],0)),"")</f>
        <v/>
      </c>
      <c r="D217" t="str" cm="1">
        <f t="array" ref="D217">_xlfn.IFNA(INDEX(Tbl_KBBB[wedstrijd],MATCH(Tbl_Avond[[#This Row],[Datum]]&amp;"2",Tbl_KBBB[Datum_KBBB]&amp;Tbl_KBBB[Biljart],0)),"")</f>
        <v/>
      </c>
      <c r="E217" t="str" cm="1">
        <f t="array" ref="E217">_xlfn.IFNA(INDEX(Tbl_KBBB[wedstrijd],MATCH(Tbl_Avond[[#This Row],[Datum]]&amp;"3",Tbl_KBBB[Datum_KBBB]&amp;Tbl_KBBB[Biljart],0)),"")</f>
        <v/>
      </c>
      <c r="F217" t="str" cm="1">
        <f t="array" ref="F217">_xlfn.IFNA(INDEX(Tbl_KBBB[wedstrijd],MATCH(Tbl_Avond[[#This Row],[Datum]]&amp;"4",Tbl_KBBB[Datum_KBBB]&amp;Tbl_KBBB[Biljart],0)),"")</f>
        <v/>
      </c>
      <c r="G217" t="str" cm="1">
        <f t="array" ref="G217">_xlfn.IFNA(INDEX(Tbl_KBBB[wedstrijd],MATCH(Tbl_Avond[[#This Row],[Datum]]&amp;"5",Tbl_KBBB[Datum_KBBB]&amp;Tbl_KBBB[Biljart],0)),"")</f>
        <v/>
      </c>
    </row>
    <row r="218" spans="1:7" x14ac:dyDescent="0.25">
      <c r="A218" s="28">
        <v>46055</v>
      </c>
      <c r="B218">
        <f>WEEKDAY(Tbl_Avond[[#This Row],[Datum]],11)</f>
        <v>1</v>
      </c>
      <c r="C218" t="str" cm="1">
        <f t="array" ref="C218">_xlfn.IFNA(INDEX(Tbl_KBBB[wedstrijd],MATCH(Tbl_Avond[[#This Row],[Datum]]&amp;"1",Tbl_KBBB[Datum_KBBB]&amp;Tbl_KBBB[Biljart],0)),"")</f>
        <v/>
      </c>
      <c r="D218" t="str" cm="1">
        <f t="array" ref="D218">_xlfn.IFNA(INDEX(Tbl_KBBB[wedstrijd],MATCH(Tbl_Avond[[#This Row],[Datum]]&amp;"2",Tbl_KBBB[Datum_KBBB]&amp;Tbl_KBBB[Biljart],0)),"")</f>
        <v/>
      </c>
      <c r="E218" t="str" cm="1">
        <f t="array" ref="E218">_xlfn.IFNA(INDEX(Tbl_KBBB[wedstrijd],MATCH(Tbl_Avond[[#This Row],[Datum]]&amp;"3",Tbl_KBBB[Datum_KBBB]&amp;Tbl_KBBB[Biljart],0)),"")</f>
        <v/>
      </c>
      <c r="F218" t="str" cm="1">
        <f t="array" ref="F218">_xlfn.IFNA(INDEX(Tbl_KBBB[wedstrijd],MATCH(Tbl_Avond[[#This Row],[Datum]]&amp;"4",Tbl_KBBB[Datum_KBBB]&amp;Tbl_KBBB[Biljart],0)),"")</f>
        <v/>
      </c>
      <c r="G218" t="str" cm="1">
        <f t="array" ref="G218">_xlfn.IFNA(INDEX(Tbl_KBBB[wedstrijd],MATCH(Tbl_Avond[[#This Row],[Datum]]&amp;"5",Tbl_KBBB[Datum_KBBB]&amp;Tbl_KBBB[Biljart],0)),"")</f>
        <v/>
      </c>
    </row>
    <row r="219" spans="1:7" x14ac:dyDescent="0.25">
      <c r="A219" s="28">
        <v>46056</v>
      </c>
      <c r="B219">
        <f>WEEKDAY(Tbl_Avond[[#This Row],[Datum]],11)</f>
        <v>2</v>
      </c>
      <c r="C219" t="str" cm="1">
        <f t="array" ref="C219">_xlfn.IFNA(INDEX(Tbl_KBBB[wedstrijd],MATCH(Tbl_Avond[[#This Row],[Datum]]&amp;"1",Tbl_KBBB[Datum_KBBB]&amp;Tbl_KBBB[Biljart],0)),"")</f>
        <v/>
      </c>
      <c r="D219" t="str" cm="1">
        <f t="array" ref="D219">_xlfn.IFNA(INDEX(Tbl_KBBB[wedstrijd],MATCH(Tbl_Avond[[#This Row],[Datum]]&amp;"2",Tbl_KBBB[Datum_KBBB]&amp;Tbl_KBBB[Biljart],0)),"")</f>
        <v/>
      </c>
      <c r="E219" t="str" cm="1">
        <f t="array" ref="E219">_xlfn.IFNA(INDEX(Tbl_KBBB[wedstrijd],MATCH(Tbl_Avond[[#This Row],[Datum]]&amp;"3",Tbl_KBBB[Datum_KBBB]&amp;Tbl_KBBB[Biljart],0)),"")</f>
        <v/>
      </c>
      <c r="F219" t="str" cm="1">
        <f t="array" ref="F219">_xlfn.IFNA(INDEX(Tbl_KBBB[wedstrijd],MATCH(Tbl_Avond[[#This Row],[Datum]]&amp;"4",Tbl_KBBB[Datum_KBBB]&amp;Tbl_KBBB[Biljart],0)),"")</f>
        <v/>
      </c>
      <c r="G219" t="str" cm="1">
        <f t="array" ref="G219">_xlfn.IFNA(INDEX(Tbl_KBBB[wedstrijd],MATCH(Tbl_Avond[[#This Row],[Datum]]&amp;"5",Tbl_KBBB[Datum_KBBB]&amp;Tbl_KBBB[Biljart],0)),"")</f>
        <v/>
      </c>
    </row>
    <row r="220" spans="1:7" x14ac:dyDescent="0.25">
      <c r="A220" s="28">
        <v>46057</v>
      </c>
      <c r="B220">
        <f>WEEKDAY(Tbl_Avond[[#This Row],[Datum]],11)</f>
        <v>3</v>
      </c>
      <c r="C220" t="str" cm="1">
        <f t="array" ref="C220">_xlfn.IFNA(INDEX(Tbl_KBBB[wedstrijd],MATCH(Tbl_Avond[[#This Row],[Datum]]&amp;"1",Tbl_KBBB[Datum_KBBB]&amp;Tbl_KBBB[Biljart],0)),"")</f>
        <v/>
      </c>
      <c r="D220" t="str" cm="1">
        <f t="array" ref="D220">_xlfn.IFNA(INDEX(Tbl_KBBB[wedstrijd],MATCH(Tbl_Avond[[#This Row],[Datum]]&amp;"2",Tbl_KBBB[Datum_KBBB]&amp;Tbl_KBBB[Biljart],0)),"")</f>
        <v/>
      </c>
      <c r="E220" t="str" cm="1">
        <f t="array" ref="E220">_xlfn.IFNA(INDEX(Tbl_KBBB[wedstrijd],MATCH(Tbl_Avond[[#This Row],[Datum]]&amp;"3",Tbl_KBBB[Datum_KBBB]&amp;Tbl_KBBB[Biljart],0)),"")</f>
        <v/>
      </c>
      <c r="F220" t="str" cm="1">
        <f t="array" ref="F220">_xlfn.IFNA(INDEX(Tbl_KBBB[wedstrijd],MATCH(Tbl_Avond[[#This Row],[Datum]]&amp;"4",Tbl_KBBB[Datum_KBBB]&amp;Tbl_KBBB[Biljart],0)),"")</f>
        <v/>
      </c>
      <c r="G220" t="str" cm="1">
        <f t="array" ref="G220">_xlfn.IFNA(INDEX(Tbl_KBBB[wedstrijd],MATCH(Tbl_Avond[[#This Row],[Datum]]&amp;"5",Tbl_KBBB[Datum_KBBB]&amp;Tbl_KBBB[Biljart],0)),"")</f>
        <v/>
      </c>
    </row>
    <row r="221" spans="1:7" x14ac:dyDescent="0.25">
      <c r="A221" s="28">
        <v>46058</v>
      </c>
      <c r="B221">
        <f>WEEKDAY(Tbl_Avond[[#This Row],[Datum]],11)</f>
        <v>4</v>
      </c>
      <c r="C221" t="str" cm="1">
        <f t="array" ref="C221">_xlfn.IFNA(INDEX(Tbl_KBBB[wedstrijd],MATCH(Tbl_Avond[[#This Row],[Datum]]&amp;"1",Tbl_KBBB[Datum_KBBB]&amp;Tbl_KBBB[Biljart],0)),"")</f>
        <v/>
      </c>
      <c r="D221" t="str" cm="1">
        <f t="array" ref="D221">_xlfn.IFNA(INDEX(Tbl_KBBB[wedstrijd],MATCH(Tbl_Avond[[#This Row],[Datum]]&amp;"2",Tbl_KBBB[Datum_KBBB]&amp;Tbl_KBBB[Biljart],0)),"")</f>
        <v/>
      </c>
      <c r="E221" t="str" cm="1">
        <f t="array" ref="E221">_xlfn.IFNA(INDEX(Tbl_KBBB[wedstrijd],MATCH(Tbl_Avond[[#This Row],[Datum]]&amp;"3",Tbl_KBBB[Datum_KBBB]&amp;Tbl_KBBB[Biljart],0)),"")</f>
        <v/>
      </c>
      <c r="F221" t="str" cm="1">
        <f t="array" ref="F221">_xlfn.IFNA(INDEX(Tbl_KBBB[wedstrijd],MATCH(Tbl_Avond[[#This Row],[Datum]]&amp;"4",Tbl_KBBB[Datum_KBBB]&amp;Tbl_KBBB[Biljart],0)),"")</f>
        <v/>
      </c>
      <c r="G221" t="str" cm="1">
        <f t="array" ref="G221">_xlfn.IFNA(INDEX(Tbl_KBBB[wedstrijd],MATCH(Tbl_Avond[[#This Row],[Datum]]&amp;"5",Tbl_KBBB[Datum_KBBB]&amp;Tbl_KBBB[Biljart],0)),"")</f>
        <v/>
      </c>
    </row>
    <row r="222" spans="1:7" x14ac:dyDescent="0.25">
      <c r="A222" s="28">
        <v>46059</v>
      </c>
      <c r="B222">
        <f>WEEKDAY(Tbl_Avond[[#This Row],[Datum]],11)</f>
        <v>5</v>
      </c>
      <c r="C222" t="str" cm="1">
        <f t="array" ref="C222">_xlfn.IFNA(INDEX(Tbl_KBBB[wedstrijd],MATCH(Tbl_Avond[[#This Row],[Datum]]&amp;"1",Tbl_KBBB[Datum_KBBB]&amp;Tbl_KBBB[Biljart],0)),"")</f>
        <v/>
      </c>
      <c r="D222" t="str" cm="1">
        <f t="array" ref="D222">_xlfn.IFNA(INDEX(Tbl_KBBB[wedstrijd],MATCH(Tbl_Avond[[#This Row],[Datum]]&amp;"2",Tbl_KBBB[Datum_KBBB]&amp;Tbl_KBBB[Biljart],0)),"")</f>
        <v/>
      </c>
      <c r="E222" t="str" cm="1">
        <f t="array" ref="E222">_xlfn.IFNA(INDEX(Tbl_KBBB[wedstrijd],MATCH(Tbl_Avond[[#This Row],[Datum]]&amp;"3",Tbl_KBBB[Datum_KBBB]&amp;Tbl_KBBB[Biljart],0)),"")</f>
        <v/>
      </c>
      <c r="F222" t="str" cm="1">
        <f t="array" ref="F222">_xlfn.IFNA(INDEX(Tbl_KBBB[wedstrijd],MATCH(Tbl_Avond[[#This Row],[Datum]]&amp;"4",Tbl_KBBB[Datum_KBBB]&amp;Tbl_KBBB[Biljart],0)),"")</f>
        <v/>
      </c>
      <c r="G222" t="str" cm="1">
        <f t="array" ref="G222">_xlfn.IFNA(INDEX(Tbl_KBBB[wedstrijd],MATCH(Tbl_Avond[[#This Row],[Datum]]&amp;"5",Tbl_KBBB[Datum_KBBB]&amp;Tbl_KBBB[Biljart],0)),"")</f>
        <v/>
      </c>
    </row>
    <row r="223" spans="1:7" x14ac:dyDescent="0.25">
      <c r="A223" s="28">
        <v>46060</v>
      </c>
      <c r="B223">
        <f>WEEKDAY(Tbl_Avond[[#This Row],[Datum]],11)</f>
        <v>6</v>
      </c>
      <c r="C223" t="str" cm="1">
        <f t="array" ref="C223">_xlfn.IFNA(INDEX(Tbl_KBBB[wedstrijd],MATCH(Tbl_Avond[[#This Row],[Datum]]&amp;"1",Tbl_KBBB[Datum_KBBB]&amp;Tbl_KBBB[Biljart],0)),"")</f>
        <v/>
      </c>
      <c r="D223" t="str" cm="1">
        <f t="array" ref="D223">_xlfn.IFNA(INDEX(Tbl_KBBB[wedstrijd],MATCH(Tbl_Avond[[#This Row],[Datum]]&amp;"2",Tbl_KBBB[Datum_KBBB]&amp;Tbl_KBBB[Biljart],0)),"")</f>
        <v/>
      </c>
      <c r="E223" t="str" cm="1">
        <f t="array" ref="E223">_xlfn.IFNA(INDEX(Tbl_KBBB[wedstrijd],MATCH(Tbl_Avond[[#This Row],[Datum]]&amp;"3",Tbl_KBBB[Datum_KBBB]&amp;Tbl_KBBB[Biljart],0)),"")</f>
        <v/>
      </c>
      <c r="F223" t="str" cm="1">
        <f t="array" ref="F223">_xlfn.IFNA(INDEX(Tbl_KBBB[wedstrijd],MATCH(Tbl_Avond[[#This Row],[Datum]]&amp;"4",Tbl_KBBB[Datum_KBBB]&amp;Tbl_KBBB[Biljart],0)),"")</f>
        <v/>
      </c>
      <c r="G223" t="str" cm="1">
        <f t="array" ref="G223">_xlfn.IFNA(INDEX(Tbl_KBBB[wedstrijd],MATCH(Tbl_Avond[[#This Row],[Datum]]&amp;"5",Tbl_KBBB[Datum_KBBB]&amp;Tbl_KBBB[Biljart],0)),"")</f>
        <v/>
      </c>
    </row>
    <row r="224" spans="1:7" x14ac:dyDescent="0.25">
      <c r="A224" s="28">
        <v>46061</v>
      </c>
      <c r="B224">
        <f>WEEKDAY(Tbl_Avond[[#This Row],[Datum]],11)</f>
        <v>7</v>
      </c>
      <c r="C224" t="str" cm="1">
        <f t="array" ref="C224">_xlfn.IFNA(INDEX(Tbl_KBBB[wedstrijd],MATCH(Tbl_Avond[[#This Row],[Datum]]&amp;"1",Tbl_KBBB[Datum_KBBB]&amp;Tbl_KBBB[Biljart],0)),"")</f>
        <v/>
      </c>
      <c r="D224" t="str" cm="1">
        <f t="array" ref="D224">_xlfn.IFNA(INDEX(Tbl_KBBB[wedstrijd],MATCH(Tbl_Avond[[#This Row],[Datum]]&amp;"2",Tbl_KBBB[Datum_KBBB]&amp;Tbl_KBBB[Biljart],0)),"")</f>
        <v/>
      </c>
      <c r="E224" t="str" cm="1">
        <f t="array" ref="E224">_xlfn.IFNA(INDEX(Tbl_KBBB[wedstrijd],MATCH(Tbl_Avond[[#This Row],[Datum]]&amp;"3",Tbl_KBBB[Datum_KBBB]&amp;Tbl_KBBB[Biljart],0)),"")</f>
        <v/>
      </c>
      <c r="F224" t="str" cm="1">
        <f t="array" ref="F224">_xlfn.IFNA(INDEX(Tbl_KBBB[wedstrijd],MATCH(Tbl_Avond[[#This Row],[Datum]]&amp;"4",Tbl_KBBB[Datum_KBBB]&amp;Tbl_KBBB[Biljart],0)),"")</f>
        <v/>
      </c>
      <c r="G224" t="str" cm="1">
        <f t="array" ref="G224">_xlfn.IFNA(INDEX(Tbl_KBBB[wedstrijd],MATCH(Tbl_Avond[[#This Row],[Datum]]&amp;"5",Tbl_KBBB[Datum_KBBB]&amp;Tbl_KBBB[Biljart],0)),"")</f>
        <v/>
      </c>
    </row>
    <row r="225" spans="1:7" x14ac:dyDescent="0.25">
      <c r="A225" s="28">
        <v>46062</v>
      </c>
      <c r="B225">
        <f>WEEKDAY(Tbl_Avond[[#This Row],[Datum]],11)</f>
        <v>1</v>
      </c>
      <c r="C225" t="str" cm="1">
        <f t="array" ref="C225">_xlfn.IFNA(INDEX(Tbl_KBBB[wedstrijd],MATCH(Tbl_Avond[[#This Row],[Datum]]&amp;"1",Tbl_KBBB[Datum_KBBB]&amp;Tbl_KBBB[Biljart],0)),"")</f>
        <v/>
      </c>
      <c r="D225" t="str" cm="1">
        <f t="array" ref="D225">_xlfn.IFNA(INDEX(Tbl_KBBB[wedstrijd],MATCH(Tbl_Avond[[#This Row],[Datum]]&amp;"2",Tbl_KBBB[Datum_KBBB]&amp;Tbl_KBBB[Biljart],0)),"")</f>
        <v/>
      </c>
      <c r="E225" t="str" cm="1">
        <f t="array" ref="E225">_xlfn.IFNA(INDEX(Tbl_KBBB[wedstrijd],MATCH(Tbl_Avond[[#This Row],[Datum]]&amp;"3",Tbl_KBBB[Datum_KBBB]&amp;Tbl_KBBB[Biljart],0)),"")</f>
        <v/>
      </c>
      <c r="F225" t="str" cm="1">
        <f t="array" ref="F225">_xlfn.IFNA(INDEX(Tbl_KBBB[wedstrijd],MATCH(Tbl_Avond[[#This Row],[Datum]]&amp;"4",Tbl_KBBB[Datum_KBBB]&amp;Tbl_KBBB[Biljart],0)),"")</f>
        <v/>
      </c>
      <c r="G225" t="str" cm="1">
        <f t="array" ref="G225">_xlfn.IFNA(INDEX(Tbl_KBBB[wedstrijd],MATCH(Tbl_Avond[[#This Row],[Datum]]&amp;"5",Tbl_KBBB[Datum_KBBB]&amp;Tbl_KBBB[Biljart],0)),"")</f>
        <v/>
      </c>
    </row>
    <row r="226" spans="1:7" x14ac:dyDescent="0.25">
      <c r="A226" s="28">
        <v>46063</v>
      </c>
      <c r="B226">
        <f>WEEKDAY(Tbl_Avond[[#This Row],[Datum]],11)</f>
        <v>2</v>
      </c>
      <c r="C226" t="str" cm="1">
        <f t="array" ref="C226">_xlfn.IFNA(INDEX(Tbl_KBBB[wedstrijd],MATCH(Tbl_Avond[[#This Row],[Datum]]&amp;"1",Tbl_KBBB[Datum_KBBB]&amp;Tbl_KBBB[Biljart],0)),"")</f>
        <v/>
      </c>
      <c r="D226" t="str" cm="1">
        <f t="array" ref="D226">_xlfn.IFNA(INDEX(Tbl_KBBB[wedstrijd],MATCH(Tbl_Avond[[#This Row],[Datum]]&amp;"2",Tbl_KBBB[Datum_KBBB]&amp;Tbl_KBBB[Biljart],0)),"")</f>
        <v/>
      </c>
      <c r="E226" t="str" cm="1">
        <f t="array" ref="E226">_xlfn.IFNA(INDEX(Tbl_KBBB[wedstrijd],MATCH(Tbl_Avond[[#This Row],[Datum]]&amp;"3",Tbl_KBBB[Datum_KBBB]&amp;Tbl_KBBB[Biljart],0)),"")</f>
        <v/>
      </c>
      <c r="F226" t="str" cm="1">
        <f t="array" ref="F226">_xlfn.IFNA(INDEX(Tbl_KBBB[wedstrijd],MATCH(Tbl_Avond[[#This Row],[Datum]]&amp;"4",Tbl_KBBB[Datum_KBBB]&amp;Tbl_KBBB[Biljart],0)),"")</f>
        <v/>
      </c>
      <c r="G226" t="str" cm="1">
        <f t="array" ref="G226">_xlfn.IFNA(INDEX(Tbl_KBBB[wedstrijd],MATCH(Tbl_Avond[[#This Row],[Datum]]&amp;"5",Tbl_KBBB[Datum_KBBB]&amp;Tbl_KBBB[Biljart],0)),"")</f>
        <v/>
      </c>
    </row>
    <row r="227" spans="1:7" x14ac:dyDescent="0.25">
      <c r="A227" s="28">
        <v>46064</v>
      </c>
      <c r="B227">
        <f>WEEKDAY(Tbl_Avond[[#This Row],[Datum]],11)</f>
        <v>3</v>
      </c>
      <c r="C227" t="str" cm="1">
        <f t="array" ref="C227">_xlfn.IFNA(INDEX(Tbl_KBBB[wedstrijd],MATCH(Tbl_Avond[[#This Row],[Datum]]&amp;"1",Tbl_KBBB[Datum_KBBB]&amp;Tbl_KBBB[Biljart],0)),"")</f>
        <v/>
      </c>
      <c r="D227" t="str" cm="1">
        <f t="array" ref="D227">_xlfn.IFNA(INDEX(Tbl_KBBB[wedstrijd],MATCH(Tbl_Avond[[#This Row],[Datum]]&amp;"2",Tbl_KBBB[Datum_KBBB]&amp;Tbl_KBBB[Biljart],0)),"")</f>
        <v/>
      </c>
      <c r="E227" t="str" cm="1">
        <f t="array" ref="E227">_xlfn.IFNA(INDEX(Tbl_KBBB[wedstrijd],MATCH(Tbl_Avond[[#This Row],[Datum]]&amp;"3",Tbl_KBBB[Datum_KBBB]&amp;Tbl_KBBB[Biljart],0)),"")</f>
        <v/>
      </c>
      <c r="F227" t="str" cm="1">
        <f t="array" ref="F227">_xlfn.IFNA(INDEX(Tbl_KBBB[wedstrijd],MATCH(Tbl_Avond[[#This Row],[Datum]]&amp;"4",Tbl_KBBB[Datum_KBBB]&amp;Tbl_KBBB[Biljart],0)),"")</f>
        <v/>
      </c>
      <c r="G227" t="str" cm="1">
        <f t="array" ref="G227">_xlfn.IFNA(INDEX(Tbl_KBBB[wedstrijd],MATCH(Tbl_Avond[[#This Row],[Datum]]&amp;"5",Tbl_KBBB[Datum_KBBB]&amp;Tbl_KBBB[Biljart],0)),"")</f>
        <v/>
      </c>
    </row>
    <row r="228" spans="1:7" x14ac:dyDescent="0.25">
      <c r="A228" s="28">
        <v>46065</v>
      </c>
      <c r="B228">
        <f>WEEKDAY(Tbl_Avond[[#This Row],[Datum]],11)</f>
        <v>4</v>
      </c>
      <c r="C228" t="str" cm="1">
        <f t="array" ref="C228">_xlfn.IFNA(INDEX(Tbl_KBBB[wedstrijd],MATCH(Tbl_Avond[[#This Row],[Datum]]&amp;"1",Tbl_KBBB[Datum_KBBB]&amp;Tbl_KBBB[Biljart],0)),"")</f>
        <v/>
      </c>
      <c r="D228" t="str" cm="1">
        <f t="array" ref="D228">_xlfn.IFNA(INDEX(Tbl_KBBB[wedstrijd],MATCH(Tbl_Avond[[#This Row],[Datum]]&amp;"2",Tbl_KBBB[Datum_KBBB]&amp;Tbl_KBBB[Biljart],0)),"")</f>
        <v/>
      </c>
      <c r="E228" t="str" cm="1">
        <f t="array" ref="E228">_xlfn.IFNA(INDEX(Tbl_KBBB[wedstrijd],MATCH(Tbl_Avond[[#This Row],[Datum]]&amp;"3",Tbl_KBBB[Datum_KBBB]&amp;Tbl_KBBB[Biljart],0)),"")</f>
        <v/>
      </c>
      <c r="F228" t="str" cm="1">
        <f t="array" ref="F228">_xlfn.IFNA(INDEX(Tbl_KBBB[wedstrijd],MATCH(Tbl_Avond[[#This Row],[Datum]]&amp;"4",Tbl_KBBB[Datum_KBBB]&amp;Tbl_KBBB[Biljart],0)),"")</f>
        <v/>
      </c>
      <c r="G228" t="str" cm="1">
        <f t="array" ref="G228">_xlfn.IFNA(INDEX(Tbl_KBBB[wedstrijd],MATCH(Tbl_Avond[[#This Row],[Datum]]&amp;"5",Tbl_KBBB[Datum_KBBB]&amp;Tbl_KBBB[Biljart],0)),"")</f>
        <v/>
      </c>
    </row>
    <row r="229" spans="1:7" x14ac:dyDescent="0.25">
      <c r="A229" s="28">
        <v>46066</v>
      </c>
      <c r="B229">
        <f>WEEKDAY(Tbl_Avond[[#This Row],[Datum]],11)</f>
        <v>5</v>
      </c>
      <c r="C229" t="str" cm="1">
        <f t="array" ref="C229">_xlfn.IFNA(INDEX(Tbl_KBBB[wedstrijd],MATCH(Tbl_Avond[[#This Row],[Datum]]&amp;"1",Tbl_KBBB[Datum_KBBB]&amp;Tbl_KBBB[Biljart],0)),"")</f>
        <v/>
      </c>
      <c r="D229" t="str" cm="1">
        <f t="array" ref="D229">_xlfn.IFNA(INDEX(Tbl_KBBB[wedstrijd],MATCH(Tbl_Avond[[#This Row],[Datum]]&amp;"2",Tbl_KBBB[Datum_KBBB]&amp;Tbl_KBBB[Biljart],0)),"")</f>
        <v/>
      </c>
      <c r="E229" t="str" cm="1">
        <f t="array" ref="E229">_xlfn.IFNA(INDEX(Tbl_KBBB[wedstrijd],MATCH(Tbl_Avond[[#This Row],[Datum]]&amp;"3",Tbl_KBBB[Datum_KBBB]&amp;Tbl_KBBB[Biljart],0)),"")</f>
        <v/>
      </c>
      <c r="F229" t="str" cm="1">
        <f t="array" ref="F229">_xlfn.IFNA(INDEX(Tbl_KBBB[wedstrijd],MATCH(Tbl_Avond[[#This Row],[Datum]]&amp;"4",Tbl_KBBB[Datum_KBBB]&amp;Tbl_KBBB[Biljart],0)),"")</f>
        <v/>
      </c>
      <c r="G229" t="str" cm="1">
        <f t="array" ref="G229">_xlfn.IFNA(INDEX(Tbl_KBBB[wedstrijd],MATCH(Tbl_Avond[[#This Row],[Datum]]&amp;"5",Tbl_KBBB[Datum_KBBB]&amp;Tbl_KBBB[Biljart],0)),"")</f>
        <v/>
      </c>
    </row>
    <row r="230" spans="1:7" x14ac:dyDescent="0.25">
      <c r="A230" s="28">
        <v>46067</v>
      </c>
      <c r="B230">
        <f>WEEKDAY(Tbl_Avond[[#This Row],[Datum]],11)</f>
        <v>6</v>
      </c>
      <c r="C230" t="str" cm="1">
        <f t="array" ref="C230">_xlfn.IFNA(INDEX(Tbl_KBBB[wedstrijd],MATCH(Tbl_Avond[[#This Row],[Datum]]&amp;"1",Tbl_KBBB[Datum_KBBB]&amp;Tbl_KBBB[Biljart],0)),"")</f>
        <v/>
      </c>
      <c r="D230" t="str" cm="1">
        <f t="array" ref="D230">_xlfn.IFNA(INDEX(Tbl_KBBB[wedstrijd],MATCH(Tbl_Avond[[#This Row],[Datum]]&amp;"2",Tbl_KBBB[Datum_KBBB]&amp;Tbl_KBBB[Biljart],0)),"")</f>
        <v/>
      </c>
      <c r="E230" t="str" cm="1">
        <f t="array" ref="E230">_xlfn.IFNA(INDEX(Tbl_KBBB[wedstrijd],MATCH(Tbl_Avond[[#This Row],[Datum]]&amp;"3",Tbl_KBBB[Datum_KBBB]&amp;Tbl_KBBB[Biljart],0)),"")</f>
        <v/>
      </c>
      <c r="F230" t="str" cm="1">
        <f t="array" ref="F230">_xlfn.IFNA(INDEX(Tbl_KBBB[wedstrijd],MATCH(Tbl_Avond[[#This Row],[Datum]]&amp;"4",Tbl_KBBB[Datum_KBBB]&amp;Tbl_KBBB[Biljart],0)),"")</f>
        <v/>
      </c>
      <c r="G230" t="str" cm="1">
        <f t="array" ref="G230">_xlfn.IFNA(INDEX(Tbl_KBBB[wedstrijd],MATCH(Tbl_Avond[[#This Row],[Datum]]&amp;"5",Tbl_KBBB[Datum_KBBB]&amp;Tbl_KBBB[Biljart],0)),"")</f>
        <v/>
      </c>
    </row>
    <row r="231" spans="1:7" x14ac:dyDescent="0.25">
      <c r="A231" s="28">
        <v>46068</v>
      </c>
      <c r="B231">
        <f>WEEKDAY(Tbl_Avond[[#This Row],[Datum]],11)</f>
        <v>7</v>
      </c>
      <c r="C231" t="str" cm="1">
        <f t="array" ref="C231">_xlfn.IFNA(INDEX(Tbl_KBBB[wedstrijd],MATCH(Tbl_Avond[[#This Row],[Datum]]&amp;"1",Tbl_KBBB[Datum_KBBB]&amp;Tbl_KBBB[Biljart],0)),"")</f>
        <v/>
      </c>
      <c r="D231" t="str" cm="1">
        <f t="array" ref="D231">_xlfn.IFNA(INDEX(Tbl_KBBB[wedstrijd],MATCH(Tbl_Avond[[#This Row],[Datum]]&amp;"2",Tbl_KBBB[Datum_KBBB]&amp;Tbl_KBBB[Biljart],0)),"")</f>
        <v/>
      </c>
      <c r="E231" t="str" cm="1">
        <f t="array" ref="E231">_xlfn.IFNA(INDEX(Tbl_KBBB[wedstrijd],MATCH(Tbl_Avond[[#This Row],[Datum]]&amp;"3",Tbl_KBBB[Datum_KBBB]&amp;Tbl_KBBB[Biljart],0)),"")</f>
        <v/>
      </c>
      <c r="F231" t="str" cm="1">
        <f t="array" ref="F231">_xlfn.IFNA(INDEX(Tbl_KBBB[wedstrijd],MATCH(Tbl_Avond[[#This Row],[Datum]]&amp;"4",Tbl_KBBB[Datum_KBBB]&amp;Tbl_KBBB[Biljart],0)),"")</f>
        <v/>
      </c>
      <c r="G231" t="str" cm="1">
        <f t="array" ref="G231">_xlfn.IFNA(INDEX(Tbl_KBBB[wedstrijd],MATCH(Tbl_Avond[[#This Row],[Datum]]&amp;"5",Tbl_KBBB[Datum_KBBB]&amp;Tbl_KBBB[Biljart],0)),"")</f>
        <v/>
      </c>
    </row>
    <row r="232" spans="1:7" x14ac:dyDescent="0.25">
      <c r="A232" s="28">
        <v>46069</v>
      </c>
      <c r="B232">
        <f>WEEKDAY(Tbl_Avond[[#This Row],[Datum]],11)</f>
        <v>1</v>
      </c>
      <c r="C232" t="str" cm="1">
        <f t="array" ref="C232">_xlfn.IFNA(INDEX(Tbl_KBBB[wedstrijd],MATCH(Tbl_Avond[[#This Row],[Datum]]&amp;"1",Tbl_KBBB[Datum_KBBB]&amp;Tbl_KBBB[Biljart],0)),"")</f>
        <v/>
      </c>
      <c r="D232" t="str" cm="1">
        <f t="array" ref="D232">_xlfn.IFNA(INDEX(Tbl_KBBB[wedstrijd],MATCH(Tbl_Avond[[#This Row],[Datum]]&amp;"2",Tbl_KBBB[Datum_KBBB]&amp;Tbl_KBBB[Biljart],0)),"")</f>
        <v/>
      </c>
      <c r="E232" t="str" cm="1">
        <f t="array" ref="E232">_xlfn.IFNA(INDEX(Tbl_KBBB[wedstrijd],MATCH(Tbl_Avond[[#This Row],[Datum]]&amp;"3",Tbl_KBBB[Datum_KBBB]&amp;Tbl_KBBB[Biljart],0)),"")</f>
        <v/>
      </c>
      <c r="F232" t="str" cm="1">
        <f t="array" ref="F232">_xlfn.IFNA(INDEX(Tbl_KBBB[wedstrijd],MATCH(Tbl_Avond[[#This Row],[Datum]]&amp;"4",Tbl_KBBB[Datum_KBBB]&amp;Tbl_KBBB[Biljart],0)),"")</f>
        <v/>
      </c>
      <c r="G232" t="str" cm="1">
        <f t="array" ref="G232">_xlfn.IFNA(INDEX(Tbl_KBBB[wedstrijd],MATCH(Tbl_Avond[[#This Row],[Datum]]&amp;"5",Tbl_KBBB[Datum_KBBB]&amp;Tbl_KBBB[Biljart],0)),"")</f>
        <v/>
      </c>
    </row>
    <row r="233" spans="1:7" x14ac:dyDescent="0.25">
      <c r="A233" s="28">
        <v>46070</v>
      </c>
      <c r="B233">
        <f>WEEKDAY(Tbl_Avond[[#This Row],[Datum]],11)</f>
        <v>2</v>
      </c>
      <c r="C233" t="str" cm="1">
        <f t="array" ref="C233">_xlfn.IFNA(INDEX(Tbl_KBBB[wedstrijd],MATCH(Tbl_Avond[[#This Row],[Datum]]&amp;"1",Tbl_KBBB[Datum_KBBB]&amp;Tbl_KBBB[Biljart],0)),"")</f>
        <v/>
      </c>
      <c r="D233" t="str" cm="1">
        <f t="array" ref="D233">_xlfn.IFNA(INDEX(Tbl_KBBB[wedstrijd],MATCH(Tbl_Avond[[#This Row],[Datum]]&amp;"2",Tbl_KBBB[Datum_KBBB]&amp;Tbl_KBBB[Biljart],0)),"")</f>
        <v/>
      </c>
      <c r="E233" t="str" cm="1">
        <f t="array" ref="E233">_xlfn.IFNA(INDEX(Tbl_KBBB[wedstrijd],MATCH(Tbl_Avond[[#This Row],[Datum]]&amp;"3",Tbl_KBBB[Datum_KBBB]&amp;Tbl_KBBB[Biljart],0)),"")</f>
        <v/>
      </c>
      <c r="F233" t="str" cm="1">
        <f t="array" ref="F233">_xlfn.IFNA(INDEX(Tbl_KBBB[wedstrijd],MATCH(Tbl_Avond[[#This Row],[Datum]]&amp;"4",Tbl_KBBB[Datum_KBBB]&amp;Tbl_KBBB[Biljart],0)),"")</f>
        <v/>
      </c>
      <c r="G233" t="str" cm="1">
        <f t="array" ref="G233">_xlfn.IFNA(INDEX(Tbl_KBBB[wedstrijd],MATCH(Tbl_Avond[[#This Row],[Datum]]&amp;"5",Tbl_KBBB[Datum_KBBB]&amp;Tbl_KBBB[Biljart],0)),"")</f>
        <v/>
      </c>
    </row>
    <row r="234" spans="1:7" x14ac:dyDescent="0.25">
      <c r="A234" s="28">
        <v>46071</v>
      </c>
      <c r="B234">
        <f>WEEKDAY(Tbl_Avond[[#This Row],[Datum]],11)</f>
        <v>3</v>
      </c>
      <c r="C234" t="str" cm="1">
        <f t="array" ref="C234">_xlfn.IFNA(INDEX(Tbl_KBBB[wedstrijd],MATCH(Tbl_Avond[[#This Row],[Datum]]&amp;"1",Tbl_KBBB[Datum_KBBB]&amp;Tbl_KBBB[Biljart],0)),"")</f>
        <v/>
      </c>
      <c r="D234" t="str" cm="1">
        <f t="array" ref="D234">_xlfn.IFNA(INDEX(Tbl_KBBB[wedstrijd],MATCH(Tbl_Avond[[#This Row],[Datum]]&amp;"2",Tbl_KBBB[Datum_KBBB]&amp;Tbl_KBBB[Biljart],0)),"")</f>
        <v/>
      </c>
      <c r="E234" t="str" cm="1">
        <f t="array" ref="E234">_xlfn.IFNA(INDEX(Tbl_KBBB[wedstrijd],MATCH(Tbl_Avond[[#This Row],[Datum]]&amp;"3",Tbl_KBBB[Datum_KBBB]&amp;Tbl_KBBB[Biljart],0)),"")</f>
        <v/>
      </c>
      <c r="F234" t="str" cm="1">
        <f t="array" ref="F234">_xlfn.IFNA(INDEX(Tbl_KBBB[wedstrijd],MATCH(Tbl_Avond[[#This Row],[Datum]]&amp;"4",Tbl_KBBB[Datum_KBBB]&amp;Tbl_KBBB[Biljart],0)),"")</f>
        <v/>
      </c>
      <c r="G234" t="str" cm="1">
        <f t="array" ref="G234">_xlfn.IFNA(INDEX(Tbl_KBBB[wedstrijd],MATCH(Tbl_Avond[[#This Row],[Datum]]&amp;"5",Tbl_KBBB[Datum_KBBB]&amp;Tbl_KBBB[Biljart],0)),"")</f>
        <v/>
      </c>
    </row>
    <row r="235" spans="1:7" x14ac:dyDescent="0.25">
      <c r="A235" s="28">
        <v>46072</v>
      </c>
      <c r="B235">
        <f>WEEKDAY(Tbl_Avond[[#This Row],[Datum]],11)</f>
        <v>4</v>
      </c>
      <c r="C235" t="str" cm="1">
        <f t="array" ref="C235">_xlfn.IFNA(INDEX(Tbl_KBBB[wedstrijd],MATCH(Tbl_Avond[[#This Row],[Datum]]&amp;"1",Tbl_KBBB[Datum_KBBB]&amp;Tbl_KBBB[Biljart],0)),"")</f>
        <v/>
      </c>
      <c r="D235" t="str" cm="1">
        <f t="array" ref="D235">_xlfn.IFNA(INDEX(Tbl_KBBB[wedstrijd],MATCH(Tbl_Avond[[#This Row],[Datum]]&amp;"2",Tbl_KBBB[Datum_KBBB]&amp;Tbl_KBBB[Biljart],0)),"")</f>
        <v/>
      </c>
      <c r="E235" t="str" cm="1">
        <f t="array" ref="E235">_xlfn.IFNA(INDEX(Tbl_KBBB[wedstrijd],MATCH(Tbl_Avond[[#This Row],[Datum]]&amp;"3",Tbl_KBBB[Datum_KBBB]&amp;Tbl_KBBB[Biljart],0)),"")</f>
        <v/>
      </c>
      <c r="F235" t="str" cm="1">
        <f t="array" ref="F235">_xlfn.IFNA(INDEX(Tbl_KBBB[wedstrijd],MATCH(Tbl_Avond[[#This Row],[Datum]]&amp;"4",Tbl_KBBB[Datum_KBBB]&amp;Tbl_KBBB[Biljart],0)),"")</f>
        <v/>
      </c>
      <c r="G235" t="str" cm="1">
        <f t="array" ref="G235">_xlfn.IFNA(INDEX(Tbl_KBBB[wedstrijd],MATCH(Tbl_Avond[[#This Row],[Datum]]&amp;"5",Tbl_KBBB[Datum_KBBB]&amp;Tbl_KBBB[Biljart],0)),"")</f>
        <v/>
      </c>
    </row>
    <row r="236" spans="1:7" x14ac:dyDescent="0.25">
      <c r="A236" s="28">
        <v>46073</v>
      </c>
      <c r="B236">
        <f>WEEKDAY(Tbl_Avond[[#This Row],[Datum]],11)</f>
        <v>5</v>
      </c>
      <c r="C236" t="str" cm="1">
        <f t="array" ref="C236">_xlfn.IFNA(INDEX(Tbl_KBBB[wedstrijd],MATCH(Tbl_Avond[[#This Row],[Datum]]&amp;"1",Tbl_KBBB[Datum_KBBB]&amp;Tbl_KBBB[Biljart],0)),"")</f>
        <v/>
      </c>
      <c r="D236" t="str" cm="1">
        <f t="array" ref="D236">_xlfn.IFNA(INDEX(Tbl_KBBB[wedstrijd],MATCH(Tbl_Avond[[#This Row],[Datum]]&amp;"2",Tbl_KBBB[Datum_KBBB]&amp;Tbl_KBBB[Biljart],0)),"")</f>
        <v/>
      </c>
      <c r="E236" t="str" cm="1">
        <f t="array" ref="E236">_xlfn.IFNA(INDEX(Tbl_KBBB[wedstrijd],MATCH(Tbl_Avond[[#This Row],[Datum]]&amp;"3",Tbl_KBBB[Datum_KBBB]&amp;Tbl_KBBB[Biljart],0)),"")</f>
        <v/>
      </c>
      <c r="F236" t="str" cm="1">
        <f t="array" ref="F236">_xlfn.IFNA(INDEX(Tbl_KBBB[wedstrijd],MATCH(Tbl_Avond[[#This Row],[Datum]]&amp;"4",Tbl_KBBB[Datum_KBBB]&amp;Tbl_KBBB[Biljart],0)),"")</f>
        <v/>
      </c>
      <c r="G236" t="str" cm="1">
        <f t="array" ref="G236">_xlfn.IFNA(INDEX(Tbl_KBBB[wedstrijd],MATCH(Tbl_Avond[[#This Row],[Datum]]&amp;"5",Tbl_KBBB[Datum_KBBB]&amp;Tbl_KBBB[Biljart],0)),"")</f>
        <v/>
      </c>
    </row>
    <row r="237" spans="1:7" x14ac:dyDescent="0.25">
      <c r="A237" s="28">
        <v>46074</v>
      </c>
      <c r="B237">
        <f>WEEKDAY(Tbl_Avond[[#This Row],[Datum]],11)</f>
        <v>6</v>
      </c>
      <c r="C237" t="str" cm="1">
        <f t="array" ref="C237">_xlfn.IFNA(INDEX(Tbl_KBBB[wedstrijd],MATCH(Tbl_Avond[[#This Row],[Datum]]&amp;"1",Tbl_KBBB[Datum_KBBB]&amp;Tbl_KBBB[Biljart],0)),"")</f>
        <v/>
      </c>
      <c r="D237" t="str" cm="1">
        <f t="array" ref="D237">_xlfn.IFNA(INDEX(Tbl_KBBB[wedstrijd],MATCH(Tbl_Avond[[#This Row],[Datum]]&amp;"2",Tbl_KBBB[Datum_KBBB]&amp;Tbl_KBBB[Biljart],0)),"")</f>
        <v/>
      </c>
      <c r="E237" t="str" cm="1">
        <f t="array" ref="E237">_xlfn.IFNA(INDEX(Tbl_KBBB[wedstrijd],MATCH(Tbl_Avond[[#This Row],[Datum]]&amp;"3",Tbl_KBBB[Datum_KBBB]&amp;Tbl_KBBB[Biljart],0)),"")</f>
        <v/>
      </c>
      <c r="F237" t="str" cm="1">
        <f t="array" ref="F237">_xlfn.IFNA(INDEX(Tbl_KBBB[wedstrijd],MATCH(Tbl_Avond[[#This Row],[Datum]]&amp;"4",Tbl_KBBB[Datum_KBBB]&amp;Tbl_KBBB[Biljart],0)),"")</f>
        <v/>
      </c>
      <c r="G237" t="str" cm="1">
        <f t="array" ref="G237">_xlfn.IFNA(INDEX(Tbl_KBBB[wedstrijd],MATCH(Tbl_Avond[[#This Row],[Datum]]&amp;"5",Tbl_KBBB[Datum_KBBB]&amp;Tbl_KBBB[Biljart],0)),"")</f>
        <v/>
      </c>
    </row>
    <row r="238" spans="1:7" x14ac:dyDescent="0.25">
      <c r="A238" s="28">
        <v>46075</v>
      </c>
      <c r="B238">
        <f>WEEKDAY(Tbl_Avond[[#This Row],[Datum]],11)</f>
        <v>7</v>
      </c>
      <c r="C238" t="str" cm="1">
        <f t="array" ref="C238">_xlfn.IFNA(INDEX(Tbl_KBBB[wedstrijd],MATCH(Tbl_Avond[[#This Row],[Datum]]&amp;"1",Tbl_KBBB[Datum_KBBB]&amp;Tbl_KBBB[Biljart],0)),"")</f>
        <v/>
      </c>
      <c r="D238" t="str" cm="1">
        <f t="array" ref="D238">_xlfn.IFNA(INDEX(Tbl_KBBB[wedstrijd],MATCH(Tbl_Avond[[#This Row],[Datum]]&amp;"2",Tbl_KBBB[Datum_KBBB]&amp;Tbl_KBBB[Biljart],0)),"")</f>
        <v/>
      </c>
      <c r="E238" t="str" cm="1">
        <f t="array" ref="E238">_xlfn.IFNA(INDEX(Tbl_KBBB[wedstrijd],MATCH(Tbl_Avond[[#This Row],[Datum]]&amp;"3",Tbl_KBBB[Datum_KBBB]&amp;Tbl_KBBB[Biljart],0)),"")</f>
        <v/>
      </c>
      <c r="F238" t="str" cm="1">
        <f t="array" ref="F238">_xlfn.IFNA(INDEX(Tbl_KBBB[wedstrijd],MATCH(Tbl_Avond[[#This Row],[Datum]]&amp;"4",Tbl_KBBB[Datum_KBBB]&amp;Tbl_KBBB[Biljart],0)),"")</f>
        <v/>
      </c>
      <c r="G238" t="str" cm="1">
        <f t="array" ref="G238">_xlfn.IFNA(INDEX(Tbl_KBBB[wedstrijd],MATCH(Tbl_Avond[[#This Row],[Datum]]&amp;"5",Tbl_KBBB[Datum_KBBB]&amp;Tbl_KBBB[Biljart],0)),"")</f>
        <v/>
      </c>
    </row>
    <row r="239" spans="1:7" x14ac:dyDescent="0.25">
      <c r="A239" s="28">
        <v>46076</v>
      </c>
      <c r="B239">
        <f>WEEKDAY(Tbl_Avond[[#This Row],[Datum]],11)</f>
        <v>1</v>
      </c>
      <c r="C239" t="str" cm="1">
        <f t="array" ref="C239">_xlfn.IFNA(INDEX(Tbl_KBBB[wedstrijd],MATCH(Tbl_Avond[[#This Row],[Datum]]&amp;"1",Tbl_KBBB[Datum_KBBB]&amp;Tbl_KBBB[Biljart],0)),"")</f>
        <v/>
      </c>
      <c r="D239" t="str" cm="1">
        <f t="array" ref="D239">_xlfn.IFNA(INDEX(Tbl_KBBB[wedstrijd],MATCH(Tbl_Avond[[#This Row],[Datum]]&amp;"2",Tbl_KBBB[Datum_KBBB]&amp;Tbl_KBBB[Biljart],0)),"")</f>
        <v/>
      </c>
      <c r="E239" t="str" cm="1">
        <f t="array" ref="E239">_xlfn.IFNA(INDEX(Tbl_KBBB[wedstrijd],MATCH(Tbl_Avond[[#This Row],[Datum]]&amp;"3",Tbl_KBBB[Datum_KBBB]&amp;Tbl_KBBB[Biljart],0)),"")</f>
        <v/>
      </c>
      <c r="F239" t="str" cm="1">
        <f t="array" ref="F239">_xlfn.IFNA(INDEX(Tbl_KBBB[wedstrijd],MATCH(Tbl_Avond[[#This Row],[Datum]]&amp;"4",Tbl_KBBB[Datum_KBBB]&amp;Tbl_KBBB[Biljart],0)),"")</f>
        <v/>
      </c>
      <c r="G239" t="str" cm="1">
        <f t="array" ref="G239">_xlfn.IFNA(INDEX(Tbl_KBBB[wedstrijd],MATCH(Tbl_Avond[[#This Row],[Datum]]&amp;"5",Tbl_KBBB[Datum_KBBB]&amp;Tbl_KBBB[Biljart],0)),"")</f>
        <v/>
      </c>
    </row>
    <row r="240" spans="1:7" x14ac:dyDescent="0.25">
      <c r="A240" s="28">
        <v>46077</v>
      </c>
      <c r="B240">
        <f>WEEKDAY(Tbl_Avond[[#This Row],[Datum]],11)</f>
        <v>2</v>
      </c>
      <c r="C240" t="str" cm="1">
        <f t="array" ref="C240">_xlfn.IFNA(INDEX(Tbl_KBBB[wedstrijd],MATCH(Tbl_Avond[[#This Row],[Datum]]&amp;"1",Tbl_KBBB[Datum_KBBB]&amp;Tbl_KBBB[Biljart],0)),"")</f>
        <v/>
      </c>
      <c r="D240" t="str" cm="1">
        <f t="array" ref="D240">_xlfn.IFNA(INDEX(Tbl_KBBB[wedstrijd],MATCH(Tbl_Avond[[#This Row],[Datum]]&amp;"2",Tbl_KBBB[Datum_KBBB]&amp;Tbl_KBBB[Biljart],0)),"")</f>
        <v/>
      </c>
      <c r="E240" t="str" cm="1">
        <f t="array" ref="E240">_xlfn.IFNA(INDEX(Tbl_KBBB[wedstrijd],MATCH(Tbl_Avond[[#This Row],[Datum]]&amp;"3",Tbl_KBBB[Datum_KBBB]&amp;Tbl_KBBB[Biljart],0)),"")</f>
        <v/>
      </c>
      <c r="F240" t="str" cm="1">
        <f t="array" ref="F240">_xlfn.IFNA(INDEX(Tbl_KBBB[wedstrijd],MATCH(Tbl_Avond[[#This Row],[Datum]]&amp;"4",Tbl_KBBB[Datum_KBBB]&amp;Tbl_KBBB[Biljart],0)),"")</f>
        <v/>
      </c>
      <c r="G240" t="str" cm="1">
        <f t="array" ref="G240">_xlfn.IFNA(INDEX(Tbl_KBBB[wedstrijd],MATCH(Tbl_Avond[[#This Row],[Datum]]&amp;"5",Tbl_KBBB[Datum_KBBB]&amp;Tbl_KBBB[Biljart],0)),"")</f>
        <v/>
      </c>
    </row>
    <row r="241" spans="1:7" x14ac:dyDescent="0.25">
      <c r="A241" s="28">
        <v>46078</v>
      </c>
      <c r="B241">
        <f>WEEKDAY(Tbl_Avond[[#This Row],[Datum]],11)</f>
        <v>3</v>
      </c>
      <c r="C241" t="str" cm="1">
        <f t="array" ref="C241">_xlfn.IFNA(INDEX(Tbl_KBBB[wedstrijd],MATCH(Tbl_Avond[[#This Row],[Datum]]&amp;"1",Tbl_KBBB[Datum_KBBB]&amp;Tbl_KBBB[Biljart],0)),"")</f>
        <v/>
      </c>
      <c r="D241" t="str" cm="1">
        <f t="array" ref="D241">_xlfn.IFNA(INDEX(Tbl_KBBB[wedstrijd],MATCH(Tbl_Avond[[#This Row],[Datum]]&amp;"2",Tbl_KBBB[Datum_KBBB]&amp;Tbl_KBBB[Biljart],0)),"")</f>
        <v/>
      </c>
      <c r="E241" t="str" cm="1">
        <f t="array" ref="E241">_xlfn.IFNA(INDEX(Tbl_KBBB[wedstrijd],MATCH(Tbl_Avond[[#This Row],[Datum]]&amp;"3",Tbl_KBBB[Datum_KBBB]&amp;Tbl_KBBB[Biljart],0)),"")</f>
        <v/>
      </c>
      <c r="F241" t="str" cm="1">
        <f t="array" ref="F241">_xlfn.IFNA(INDEX(Tbl_KBBB[wedstrijd],MATCH(Tbl_Avond[[#This Row],[Datum]]&amp;"4",Tbl_KBBB[Datum_KBBB]&amp;Tbl_KBBB[Biljart],0)),"")</f>
        <v/>
      </c>
      <c r="G241" t="str" cm="1">
        <f t="array" ref="G241">_xlfn.IFNA(INDEX(Tbl_KBBB[wedstrijd],MATCH(Tbl_Avond[[#This Row],[Datum]]&amp;"5",Tbl_KBBB[Datum_KBBB]&amp;Tbl_KBBB[Biljart],0)),"")</f>
        <v/>
      </c>
    </row>
    <row r="242" spans="1:7" x14ac:dyDescent="0.25">
      <c r="A242" s="28">
        <v>46079</v>
      </c>
      <c r="B242">
        <f>WEEKDAY(Tbl_Avond[[#This Row],[Datum]],11)</f>
        <v>4</v>
      </c>
      <c r="C242" t="str" cm="1">
        <f t="array" ref="C242">_xlfn.IFNA(INDEX(Tbl_KBBB[wedstrijd],MATCH(Tbl_Avond[[#This Row],[Datum]]&amp;"1",Tbl_KBBB[Datum_KBBB]&amp;Tbl_KBBB[Biljart],0)),"")</f>
        <v/>
      </c>
      <c r="D242" t="str" cm="1">
        <f t="array" ref="D242">_xlfn.IFNA(INDEX(Tbl_KBBB[wedstrijd],MATCH(Tbl_Avond[[#This Row],[Datum]]&amp;"2",Tbl_KBBB[Datum_KBBB]&amp;Tbl_KBBB[Biljart],0)),"")</f>
        <v/>
      </c>
      <c r="E242" t="str" cm="1">
        <f t="array" ref="E242">_xlfn.IFNA(INDEX(Tbl_KBBB[wedstrijd],MATCH(Tbl_Avond[[#This Row],[Datum]]&amp;"3",Tbl_KBBB[Datum_KBBB]&amp;Tbl_KBBB[Biljart],0)),"")</f>
        <v/>
      </c>
      <c r="F242" t="str" cm="1">
        <f t="array" ref="F242">_xlfn.IFNA(INDEX(Tbl_KBBB[wedstrijd],MATCH(Tbl_Avond[[#This Row],[Datum]]&amp;"4",Tbl_KBBB[Datum_KBBB]&amp;Tbl_KBBB[Biljart],0)),"")</f>
        <v/>
      </c>
      <c r="G242" t="str" cm="1">
        <f t="array" ref="G242">_xlfn.IFNA(INDEX(Tbl_KBBB[wedstrijd],MATCH(Tbl_Avond[[#This Row],[Datum]]&amp;"5",Tbl_KBBB[Datum_KBBB]&amp;Tbl_KBBB[Biljart],0)),"")</f>
        <v/>
      </c>
    </row>
    <row r="243" spans="1:7" x14ac:dyDescent="0.25">
      <c r="A243" s="28">
        <v>46080</v>
      </c>
      <c r="B243">
        <f>WEEKDAY(Tbl_Avond[[#This Row],[Datum]],11)</f>
        <v>5</v>
      </c>
      <c r="C243" t="str" cm="1">
        <f t="array" ref="C243">_xlfn.IFNA(INDEX(Tbl_KBBB[wedstrijd],MATCH(Tbl_Avond[[#This Row],[Datum]]&amp;"1",Tbl_KBBB[Datum_KBBB]&amp;Tbl_KBBB[Biljart],0)),"")</f>
        <v/>
      </c>
      <c r="D243" t="str" cm="1">
        <f t="array" ref="D243">_xlfn.IFNA(INDEX(Tbl_KBBB[wedstrijd],MATCH(Tbl_Avond[[#This Row],[Datum]]&amp;"2",Tbl_KBBB[Datum_KBBB]&amp;Tbl_KBBB[Biljart],0)),"")</f>
        <v/>
      </c>
      <c r="E243" t="str" cm="1">
        <f t="array" ref="E243">_xlfn.IFNA(INDEX(Tbl_KBBB[wedstrijd],MATCH(Tbl_Avond[[#This Row],[Datum]]&amp;"3",Tbl_KBBB[Datum_KBBB]&amp;Tbl_KBBB[Biljart],0)),"")</f>
        <v/>
      </c>
      <c r="F243" t="str" cm="1">
        <f t="array" ref="F243">_xlfn.IFNA(INDEX(Tbl_KBBB[wedstrijd],MATCH(Tbl_Avond[[#This Row],[Datum]]&amp;"4",Tbl_KBBB[Datum_KBBB]&amp;Tbl_KBBB[Biljart],0)),"")</f>
        <v/>
      </c>
      <c r="G243" t="str" cm="1">
        <f t="array" ref="G243">_xlfn.IFNA(INDEX(Tbl_KBBB[wedstrijd],MATCH(Tbl_Avond[[#This Row],[Datum]]&amp;"5",Tbl_KBBB[Datum_KBBB]&amp;Tbl_KBBB[Biljart],0)),"")</f>
        <v/>
      </c>
    </row>
    <row r="244" spans="1:7" x14ac:dyDescent="0.25">
      <c r="A244" s="28">
        <v>46081</v>
      </c>
      <c r="B244">
        <f>WEEKDAY(Tbl_Avond[[#This Row],[Datum]],11)</f>
        <v>6</v>
      </c>
      <c r="C244" t="str" cm="1">
        <f t="array" ref="C244">_xlfn.IFNA(INDEX(Tbl_KBBB[wedstrijd],MATCH(Tbl_Avond[[#This Row],[Datum]]&amp;"1",Tbl_KBBB[Datum_KBBB]&amp;Tbl_KBBB[Biljart],0)),"")</f>
        <v/>
      </c>
      <c r="D244" t="str" cm="1">
        <f t="array" ref="D244">_xlfn.IFNA(INDEX(Tbl_KBBB[wedstrijd],MATCH(Tbl_Avond[[#This Row],[Datum]]&amp;"2",Tbl_KBBB[Datum_KBBB]&amp;Tbl_KBBB[Biljart],0)),"")</f>
        <v/>
      </c>
      <c r="E244" t="str" cm="1">
        <f t="array" ref="E244">_xlfn.IFNA(INDEX(Tbl_KBBB[wedstrijd],MATCH(Tbl_Avond[[#This Row],[Datum]]&amp;"3",Tbl_KBBB[Datum_KBBB]&amp;Tbl_KBBB[Biljart],0)),"")</f>
        <v/>
      </c>
      <c r="F244" t="str" cm="1">
        <f t="array" ref="F244">_xlfn.IFNA(INDEX(Tbl_KBBB[wedstrijd],MATCH(Tbl_Avond[[#This Row],[Datum]]&amp;"4",Tbl_KBBB[Datum_KBBB]&amp;Tbl_KBBB[Biljart],0)),"")</f>
        <v/>
      </c>
      <c r="G244" t="str" cm="1">
        <f t="array" ref="G244">_xlfn.IFNA(INDEX(Tbl_KBBB[wedstrijd],MATCH(Tbl_Avond[[#This Row],[Datum]]&amp;"5",Tbl_KBBB[Datum_KBBB]&amp;Tbl_KBBB[Biljart],0)),"")</f>
        <v/>
      </c>
    </row>
    <row r="245" spans="1:7" x14ac:dyDescent="0.25">
      <c r="A245" s="28">
        <v>46082</v>
      </c>
      <c r="B245">
        <f>WEEKDAY(Tbl_Avond[[#This Row],[Datum]],11)</f>
        <v>7</v>
      </c>
      <c r="C245" t="str" cm="1">
        <f t="array" ref="C245">_xlfn.IFNA(INDEX(Tbl_KBBB[wedstrijd],MATCH(Tbl_Avond[[#This Row],[Datum]]&amp;"1",Tbl_KBBB[Datum_KBBB]&amp;Tbl_KBBB[Biljart],0)),"")</f>
        <v/>
      </c>
      <c r="D245" t="str" cm="1">
        <f t="array" ref="D245">_xlfn.IFNA(INDEX(Tbl_KBBB[wedstrijd],MATCH(Tbl_Avond[[#This Row],[Datum]]&amp;"2",Tbl_KBBB[Datum_KBBB]&amp;Tbl_KBBB[Biljart],0)),"")</f>
        <v/>
      </c>
      <c r="E245" t="str" cm="1">
        <f t="array" ref="E245">_xlfn.IFNA(INDEX(Tbl_KBBB[wedstrijd],MATCH(Tbl_Avond[[#This Row],[Datum]]&amp;"3",Tbl_KBBB[Datum_KBBB]&amp;Tbl_KBBB[Biljart],0)),"")</f>
        <v/>
      </c>
      <c r="F245" t="str" cm="1">
        <f t="array" ref="F245">_xlfn.IFNA(INDEX(Tbl_KBBB[wedstrijd],MATCH(Tbl_Avond[[#This Row],[Datum]]&amp;"4",Tbl_KBBB[Datum_KBBB]&amp;Tbl_KBBB[Biljart],0)),"")</f>
        <v/>
      </c>
      <c r="G245" t="str" cm="1">
        <f t="array" ref="G245">_xlfn.IFNA(INDEX(Tbl_KBBB[wedstrijd],MATCH(Tbl_Avond[[#This Row],[Datum]]&amp;"5",Tbl_KBBB[Datum_KBBB]&amp;Tbl_KBBB[Biljart],0)),"")</f>
        <v/>
      </c>
    </row>
    <row r="246" spans="1:7" x14ac:dyDescent="0.25">
      <c r="A246" s="28">
        <v>46083</v>
      </c>
      <c r="B246">
        <f>WEEKDAY(Tbl_Avond[[#This Row],[Datum]],11)</f>
        <v>1</v>
      </c>
      <c r="C246" t="str" cm="1">
        <f t="array" ref="C246">_xlfn.IFNA(INDEX(Tbl_KBBB[wedstrijd],MATCH(Tbl_Avond[[#This Row],[Datum]]&amp;"1",Tbl_KBBB[Datum_KBBB]&amp;Tbl_KBBB[Biljart],0)),"")</f>
        <v/>
      </c>
      <c r="D246" t="str" cm="1">
        <f t="array" ref="D246">_xlfn.IFNA(INDEX(Tbl_KBBB[wedstrijd],MATCH(Tbl_Avond[[#This Row],[Datum]]&amp;"2",Tbl_KBBB[Datum_KBBB]&amp;Tbl_KBBB[Biljart],0)),"")</f>
        <v/>
      </c>
      <c r="E246" t="str" cm="1">
        <f t="array" ref="E246">_xlfn.IFNA(INDEX(Tbl_KBBB[wedstrijd],MATCH(Tbl_Avond[[#This Row],[Datum]]&amp;"3",Tbl_KBBB[Datum_KBBB]&amp;Tbl_KBBB[Biljart],0)),"")</f>
        <v/>
      </c>
      <c r="F246" t="str" cm="1">
        <f t="array" ref="F246">_xlfn.IFNA(INDEX(Tbl_KBBB[wedstrijd],MATCH(Tbl_Avond[[#This Row],[Datum]]&amp;"4",Tbl_KBBB[Datum_KBBB]&amp;Tbl_KBBB[Biljart],0)),"")</f>
        <v/>
      </c>
      <c r="G246" t="str" cm="1">
        <f t="array" ref="G246">_xlfn.IFNA(INDEX(Tbl_KBBB[wedstrijd],MATCH(Tbl_Avond[[#This Row],[Datum]]&amp;"5",Tbl_KBBB[Datum_KBBB]&amp;Tbl_KBBB[Biljart],0)),"")</f>
        <v/>
      </c>
    </row>
    <row r="247" spans="1:7" x14ac:dyDescent="0.25">
      <c r="A247" s="28">
        <v>46084</v>
      </c>
      <c r="B247">
        <f>WEEKDAY(Tbl_Avond[[#This Row],[Datum]],11)</f>
        <v>2</v>
      </c>
      <c r="C247" t="str" cm="1">
        <f t="array" ref="C247">_xlfn.IFNA(INDEX(Tbl_KBBB[wedstrijd],MATCH(Tbl_Avond[[#This Row],[Datum]]&amp;"1",Tbl_KBBB[Datum_KBBB]&amp;Tbl_KBBB[Biljart],0)),"")</f>
        <v/>
      </c>
      <c r="D247" t="str" cm="1">
        <f t="array" ref="D247">_xlfn.IFNA(INDEX(Tbl_KBBB[wedstrijd],MATCH(Tbl_Avond[[#This Row],[Datum]]&amp;"2",Tbl_KBBB[Datum_KBBB]&amp;Tbl_KBBB[Biljart],0)),"")</f>
        <v/>
      </c>
      <c r="E247" t="str" cm="1">
        <f t="array" ref="E247">_xlfn.IFNA(INDEX(Tbl_KBBB[wedstrijd],MATCH(Tbl_Avond[[#This Row],[Datum]]&amp;"3",Tbl_KBBB[Datum_KBBB]&amp;Tbl_KBBB[Biljart],0)),"")</f>
        <v/>
      </c>
      <c r="F247" t="str" cm="1">
        <f t="array" ref="F247">_xlfn.IFNA(INDEX(Tbl_KBBB[wedstrijd],MATCH(Tbl_Avond[[#This Row],[Datum]]&amp;"4",Tbl_KBBB[Datum_KBBB]&amp;Tbl_KBBB[Biljart],0)),"")</f>
        <v/>
      </c>
      <c r="G247" t="str" cm="1">
        <f t="array" ref="G247">_xlfn.IFNA(INDEX(Tbl_KBBB[wedstrijd],MATCH(Tbl_Avond[[#This Row],[Datum]]&amp;"5",Tbl_KBBB[Datum_KBBB]&amp;Tbl_KBBB[Biljart],0)),"")</f>
        <v/>
      </c>
    </row>
    <row r="248" spans="1:7" x14ac:dyDescent="0.25">
      <c r="A248" s="28">
        <v>46085</v>
      </c>
      <c r="B248">
        <f>WEEKDAY(Tbl_Avond[[#This Row],[Datum]],11)</f>
        <v>3</v>
      </c>
      <c r="C248" t="str" cm="1">
        <f t="array" ref="C248">_xlfn.IFNA(INDEX(Tbl_KBBB[wedstrijd],MATCH(Tbl_Avond[[#This Row],[Datum]]&amp;"1",Tbl_KBBB[Datum_KBBB]&amp;Tbl_KBBB[Biljart],0)),"")</f>
        <v/>
      </c>
      <c r="D248" t="str" cm="1">
        <f t="array" ref="D248">_xlfn.IFNA(INDEX(Tbl_KBBB[wedstrijd],MATCH(Tbl_Avond[[#This Row],[Datum]]&amp;"2",Tbl_KBBB[Datum_KBBB]&amp;Tbl_KBBB[Biljart],0)),"")</f>
        <v/>
      </c>
      <c r="E248" t="str" cm="1">
        <f t="array" ref="E248">_xlfn.IFNA(INDEX(Tbl_KBBB[wedstrijd],MATCH(Tbl_Avond[[#This Row],[Datum]]&amp;"3",Tbl_KBBB[Datum_KBBB]&amp;Tbl_KBBB[Biljart],0)),"")</f>
        <v/>
      </c>
      <c r="F248" t="str" cm="1">
        <f t="array" ref="F248">_xlfn.IFNA(INDEX(Tbl_KBBB[wedstrijd],MATCH(Tbl_Avond[[#This Row],[Datum]]&amp;"4",Tbl_KBBB[Datum_KBBB]&amp;Tbl_KBBB[Biljart],0)),"")</f>
        <v/>
      </c>
      <c r="G248" t="str" cm="1">
        <f t="array" ref="G248">_xlfn.IFNA(INDEX(Tbl_KBBB[wedstrijd],MATCH(Tbl_Avond[[#This Row],[Datum]]&amp;"5",Tbl_KBBB[Datum_KBBB]&amp;Tbl_KBBB[Biljart],0)),"")</f>
        <v/>
      </c>
    </row>
    <row r="249" spans="1:7" x14ac:dyDescent="0.25">
      <c r="A249" s="28">
        <v>46086</v>
      </c>
      <c r="B249">
        <f>WEEKDAY(Tbl_Avond[[#This Row],[Datum]],11)</f>
        <v>4</v>
      </c>
      <c r="C249" t="str" cm="1">
        <f t="array" ref="C249">_xlfn.IFNA(INDEX(Tbl_KBBB[wedstrijd],MATCH(Tbl_Avond[[#This Row],[Datum]]&amp;"1",Tbl_KBBB[Datum_KBBB]&amp;Tbl_KBBB[Biljart],0)),"")</f>
        <v/>
      </c>
      <c r="D249" t="str" cm="1">
        <f t="array" ref="D249">_xlfn.IFNA(INDEX(Tbl_KBBB[wedstrijd],MATCH(Tbl_Avond[[#This Row],[Datum]]&amp;"2",Tbl_KBBB[Datum_KBBB]&amp;Tbl_KBBB[Biljart],0)),"")</f>
        <v/>
      </c>
      <c r="E249" t="str" cm="1">
        <f t="array" ref="E249">_xlfn.IFNA(INDEX(Tbl_KBBB[wedstrijd],MATCH(Tbl_Avond[[#This Row],[Datum]]&amp;"3",Tbl_KBBB[Datum_KBBB]&amp;Tbl_KBBB[Biljart],0)),"")</f>
        <v/>
      </c>
      <c r="F249" t="str" cm="1">
        <f t="array" ref="F249">_xlfn.IFNA(INDEX(Tbl_KBBB[wedstrijd],MATCH(Tbl_Avond[[#This Row],[Datum]]&amp;"4",Tbl_KBBB[Datum_KBBB]&amp;Tbl_KBBB[Biljart],0)),"")</f>
        <v/>
      </c>
      <c r="G249" t="str" cm="1">
        <f t="array" ref="G249">_xlfn.IFNA(INDEX(Tbl_KBBB[wedstrijd],MATCH(Tbl_Avond[[#This Row],[Datum]]&amp;"5",Tbl_KBBB[Datum_KBBB]&amp;Tbl_KBBB[Biljart],0)),"")</f>
        <v/>
      </c>
    </row>
    <row r="250" spans="1:7" x14ac:dyDescent="0.25">
      <c r="A250" s="28">
        <v>46087</v>
      </c>
      <c r="B250">
        <f>WEEKDAY(Tbl_Avond[[#This Row],[Datum]],11)</f>
        <v>5</v>
      </c>
      <c r="C250" t="str" cm="1">
        <f t="array" ref="C250">_xlfn.IFNA(INDEX(Tbl_KBBB[wedstrijd],MATCH(Tbl_Avond[[#This Row],[Datum]]&amp;"1",Tbl_KBBB[Datum_KBBB]&amp;Tbl_KBBB[Biljart],0)),"")</f>
        <v/>
      </c>
      <c r="D250" t="str" cm="1">
        <f t="array" ref="D250">_xlfn.IFNA(INDEX(Tbl_KBBB[wedstrijd],MATCH(Tbl_Avond[[#This Row],[Datum]]&amp;"2",Tbl_KBBB[Datum_KBBB]&amp;Tbl_KBBB[Biljart],0)),"")</f>
        <v/>
      </c>
      <c r="E250" t="str" cm="1">
        <f t="array" ref="E250">_xlfn.IFNA(INDEX(Tbl_KBBB[wedstrijd],MATCH(Tbl_Avond[[#This Row],[Datum]]&amp;"3",Tbl_KBBB[Datum_KBBB]&amp;Tbl_KBBB[Biljart],0)),"")</f>
        <v/>
      </c>
      <c r="F250" t="str" cm="1">
        <f t="array" ref="F250">_xlfn.IFNA(INDEX(Tbl_KBBB[wedstrijd],MATCH(Tbl_Avond[[#This Row],[Datum]]&amp;"4",Tbl_KBBB[Datum_KBBB]&amp;Tbl_KBBB[Biljart],0)),"")</f>
        <v/>
      </c>
      <c r="G250" t="str" cm="1">
        <f t="array" ref="G250">_xlfn.IFNA(INDEX(Tbl_KBBB[wedstrijd],MATCH(Tbl_Avond[[#This Row],[Datum]]&amp;"5",Tbl_KBBB[Datum_KBBB]&amp;Tbl_KBBB[Biljart],0)),"")</f>
        <v/>
      </c>
    </row>
    <row r="251" spans="1:7" x14ac:dyDescent="0.25">
      <c r="A251" s="28">
        <v>46088</v>
      </c>
      <c r="B251">
        <f>WEEKDAY(Tbl_Avond[[#This Row],[Datum]],11)</f>
        <v>6</v>
      </c>
      <c r="C251" t="str" cm="1">
        <f t="array" ref="C251">_xlfn.IFNA(INDEX(Tbl_KBBB[wedstrijd],MATCH(Tbl_Avond[[#This Row],[Datum]]&amp;"1",Tbl_KBBB[Datum_KBBB]&amp;Tbl_KBBB[Biljart],0)),"")</f>
        <v/>
      </c>
      <c r="D251" t="str" cm="1">
        <f t="array" ref="D251">_xlfn.IFNA(INDEX(Tbl_KBBB[wedstrijd],MATCH(Tbl_Avond[[#This Row],[Datum]]&amp;"2",Tbl_KBBB[Datum_KBBB]&amp;Tbl_KBBB[Biljart],0)),"")</f>
        <v/>
      </c>
      <c r="E251" t="str" cm="1">
        <f t="array" ref="E251">_xlfn.IFNA(INDEX(Tbl_KBBB[wedstrijd],MATCH(Tbl_Avond[[#This Row],[Datum]]&amp;"3",Tbl_KBBB[Datum_KBBB]&amp;Tbl_KBBB[Biljart],0)),"")</f>
        <v/>
      </c>
      <c r="F251" t="str" cm="1">
        <f t="array" ref="F251">_xlfn.IFNA(INDEX(Tbl_KBBB[wedstrijd],MATCH(Tbl_Avond[[#This Row],[Datum]]&amp;"4",Tbl_KBBB[Datum_KBBB]&amp;Tbl_KBBB[Biljart],0)),"")</f>
        <v/>
      </c>
      <c r="G251" t="str" cm="1">
        <f t="array" ref="G251">_xlfn.IFNA(INDEX(Tbl_KBBB[wedstrijd],MATCH(Tbl_Avond[[#This Row],[Datum]]&amp;"5",Tbl_KBBB[Datum_KBBB]&amp;Tbl_KBBB[Biljart],0)),"")</f>
        <v/>
      </c>
    </row>
    <row r="252" spans="1:7" x14ac:dyDescent="0.25">
      <c r="A252" s="28">
        <v>46089</v>
      </c>
      <c r="B252">
        <f>WEEKDAY(Tbl_Avond[[#This Row],[Datum]],11)</f>
        <v>7</v>
      </c>
      <c r="C252" t="str" cm="1">
        <f t="array" ref="C252">_xlfn.IFNA(INDEX(Tbl_KBBB[wedstrijd],MATCH(Tbl_Avond[[#This Row],[Datum]]&amp;"1",Tbl_KBBB[Datum_KBBB]&amp;Tbl_KBBB[Biljart],0)),"")</f>
        <v/>
      </c>
      <c r="D252" t="str" cm="1">
        <f t="array" ref="D252">_xlfn.IFNA(INDEX(Tbl_KBBB[wedstrijd],MATCH(Tbl_Avond[[#This Row],[Datum]]&amp;"2",Tbl_KBBB[Datum_KBBB]&amp;Tbl_KBBB[Biljart],0)),"")</f>
        <v/>
      </c>
      <c r="E252" t="str" cm="1">
        <f t="array" ref="E252">_xlfn.IFNA(INDEX(Tbl_KBBB[wedstrijd],MATCH(Tbl_Avond[[#This Row],[Datum]]&amp;"3",Tbl_KBBB[Datum_KBBB]&amp;Tbl_KBBB[Biljart],0)),"")</f>
        <v/>
      </c>
      <c r="F252" t="str" cm="1">
        <f t="array" ref="F252">_xlfn.IFNA(INDEX(Tbl_KBBB[wedstrijd],MATCH(Tbl_Avond[[#This Row],[Datum]]&amp;"4",Tbl_KBBB[Datum_KBBB]&amp;Tbl_KBBB[Biljart],0)),"")</f>
        <v/>
      </c>
      <c r="G252" t="str" cm="1">
        <f t="array" ref="G252">_xlfn.IFNA(INDEX(Tbl_KBBB[wedstrijd],MATCH(Tbl_Avond[[#This Row],[Datum]]&amp;"5",Tbl_KBBB[Datum_KBBB]&amp;Tbl_KBBB[Biljart],0)),"")</f>
        <v/>
      </c>
    </row>
    <row r="253" spans="1:7" x14ac:dyDescent="0.25">
      <c r="A253" s="28">
        <v>46090</v>
      </c>
      <c r="B253">
        <f>WEEKDAY(Tbl_Avond[[#This Row],[Datum]],11)</f>
        <v>1</v>
      </c>
      <c r="C253" t="str" cm="1">
        <f t="array" ref="C253">_xlfn.IFNA(INDEX(Tbl_KBBB[wedstrijd],MATCH(Tbl_Avond[[#This Row],[Datum]]&amp;"1",Tbl_KBBB[Datum_KBBB]&amp;Tbl_KBBB[Biljart],0)),"")</f>
        <v/>
      </c>
      <c r="D253" t="str" cm="1">
        <f t="array" ref="D253">_xlfn.IFNA(INDEX(Tbl_KBBB[wedstrijd],MATCH(Tbl_Avond[[#This Row],[Datum]]&amp;"2",Tbl_KBBB[Datum_KBBB]&amp;Tbl_KBBB[Biljart],0)),"")</f>
        <v/>
      </c>
      <c r="E253" t="str" cm="1">
        <f t="array" ref="E253">_xlfn.IFNA(INDEX(Tbl_KBBB[wedstrijd],MATCH(Tbl_Avond[[#This Row],[Datum]]&amp;"3",Tbl_KBBB[Datum_KBBB]&amp;Tbl_KBBB[Biljart],0)),"")</f>
        <v/>
      </c>
      <c r="F253" t="str" cm="1">
        <f t="array" ref="F253">_xlfn.IFNA(INDEX(Tbl_KBBB[wedstrijd],MATCH(Tbl_Avond[[#This Row],[Datum]]&amp;"4",Tbl_KBBB[Datum_KBBB]&amp;Tbl_KBBB[Biljart],0)),"")</f>
        <v/>
      </c>
      <c r="G253" t="str" cm="1">
        <f t="array" ref="G253">_xlfn.IFNA(INDEX(Tbl_KBBB[wedstrijd],MATCH(Tbl_Avond[[#This Row],[Datum]]&amp;"5",Tbl_KBBB[Datum_KBBB]&amp;Tbl_KBBB[Biljart],0)),"")</f>
        <v/>
      </c>
    </row>
    <row r="254" spans="1:7" x14ac:dyDescent="0.25">
      <c r="A254" s="28">
        <v>46091</v>
      </c>
      <c r="B254">
        <f>WEEKDAY(Tbl_Avond[[#This Row],[Datum]],11)</f>
        <v>2</v>
      </c>
      <c r="C254" t="str" cm="1">
        <f t="array" ref="C254">_xlfn.IFNA(INDEX(Tbl_KBBB[wedstrijd],MATCH(Tbl_Avond[[#This Row],[Datum]]&amp;"1",Tbl_KBBB[Datum_KBBB]&amp;Tbl_KBBB[Biljart],0)),"")</f>
        <v/>
      </c>
      <c r="D254" t="str" cm="1">
        <f t="array" ref="D254">_xlfn.IFNA(INDEX(Tbl_KBBB[wedstrijd],MATCH(Tbl_Avond[[#This Row],[Datum]]&amp;"2",Tbl_KBBB[Datum_KBBB]&amp;Tbl_KBBB[Biljart],0)),"")</f>
        <v/>
      </c>
      <c r="E254" t="str" cm="1">
        <f t="array" ref="E254">_xlfn.IFNA(INDEX(Tbl_KBBB[wedstrijd],MATCH(Tbl_Avond[[#This Row],[Datum]]&amp;"3",Tbl_KBBB[Datum_KBBB]&amp;Tbl_KBBB[Biljart],0)),"")</f>
        <v/>
      </c>
      <c r="F254" t="str" cm="1">
        <f t="array" ref="F254">_xlfn.IFNA(INDEX(Tbl_KBBB[wedstrijd],MATCH(Tbl_Avond[[#This Row],[Datum]]&amp;"4",Tbl_KBBB[Datum_KBBB]&amp;Tbl_KBBB[Biljart],0)),"")</f>
        <v/>
      </c>
      <c r="G254" t="str" cm="1">
        <f t="array" ref="G254">_xlfn.IFNA(INDEX(Tbl_KBBB[wedstrijd],MATCH(Tbl_Avond[[#This Row],[Datum]]&amp;"5",Tbl_KBBB[Datum_KBBB]&amp;Tbl_KBBB[Biljart],0)),"")</f>
        <v/>
      </c>
    </row>
    <row r="255" spans="1:7" x14ac:dyDescent="0.25">
      <c r="A255" s="28">
        <v>46092</v>
      </c>
      <c r="B255">
        <f>WEEKDAY(Tbl_Avond[[#This Row],[Datum]],11)</f>
        <v>3</v>
      </c>
      <c r="C255" t="str" cm="1">
        <f t="array" ref="C255">_xlfn.IFNA(INDEX(Tbl_KBBB[wedstrijd],MATCH(Tbl_Avond[[#This Row],[Datum]]&amp;"1",Tbl_KBBB[Datum_KBBB]&amp;Tbl_KBBB[Biljart],0)),"")</f>
        <v/>
      </c>
      <c r="D255" t="str" cm="1">
        <f t="array" ref="D255">_xlfn.IFNA(INDEX(Tbl_KBBB[wedstrijd],MATCH(Tbl_Avond[[#This Row],[Datum]]&amp;"2",Tbl_KBBB[Datum_KBBB]&amp;Tbl_KBBB[Biljart],0)),"")</f>
        <v/>
      </c>
      <c r="E255" t="str" cm="1">
        <f t="array" ref="E255">_xlfn.IFNA(INDEX(Tbl_KBBB[wedstrijd],MATCH(Tbl_Avond[[#This Row],[Datum]]&amp;"3",Tbl_KBBB[Datum_KBBB]&amp;Tbl_KBBB[Biljart],0)),"")</f>
        <v/>
      </c>
      <c r="F255" t="str" cm="1">
        <f t="array" ref="F255">_xlfn.IFNA(INDEX(Tbl_KBBB[wedstrijd],MATCH(Tbl_Avond[[#This Row],[Datum]]&amp;"4",Tbl_KBBB[Datum_KBBB]&amp;Tbl_KBBB[Biljart],0)),"")</f>
        <v/>
      </c>
      <c r="G255" t="str" cm="1">
        <f t="array" ref="G255">_xlfn.IFNA(INDEX(Tbl_KBBB[wedstrijd],MATCH(Tbl_Avond[[#This Row],[Datum]]&amp;"5",Tbl_KBBB[Datum_KBBB]&amp;Tbl_KBBB[Biljart],0)),"")</f>
        <v/>
      </c>
    </row>
    <row r="256" spans="1:7" x14ac:dyDescent="0.25">
      <c r="A256" s="28">
        <v>46093</v>
      </c>
      <c r="B256">
        <f>WEEKDAY(Tbl_Avond[[#This Row],[Datum]],11)</f>
        <v>4</v>
      </c>
      <c r="C256" t="str" cm="1">
        <f t="array" ref="C256">_xlfn.IFNA(INDEX(Tbl_KBBB[wedstrijd],MATCH(Tbl_Avond[[#This Row],[Datum]]&amp;"1",Tbl_KBBB[Datum_KBBB]&amp;Tbl_KBBB[Biljart],0)),"")</f>
        <v/>
      </c>
      <c r="D256" t="str" cm="1">
        <f t="array" ref="D256">_xlfn.IFNA(INDEX(Tbl_KBBB[wedstrijd],MATCH(Tbl_Avond[[#This Row],[Datum]]&amp;"2",Tbl_KBBB[Datum_KBBB]&amp;Tbl_KBBB[Biljart],0)),"")</f>
        <v/>
      </c>
      <c r="E256" t="str" cm="1">
        <f t="array" ref="E256">_xlfn.IFNA(INDEX(Tbl_KBBB[wedstrijd],MATCH(Tbl_Avond[[#This Row],[Datum]]&amp;"3",Tbl_KBBB[Datum_KBBB]&amp;Tbl_KBBB[Biljart],0)),"")</f>
        <v/>
      </c>
      <c r="F256" t="str" cm="1">
        <f t="array" ref="F256">_xlfn.IFNA(INDEX(Tbl_KBBB[wedstrijd],MATCH(Tbl_Avond[[#This Row],[Datum]]&amp;"4",Tbl_KBBB[Datum_KBBB]&amp;Tbl_KBBB[Biljart],0)),"")</f>
        <v/>
      </c>
      <c r="G256" t="str" cm="1">
        <f t="array" ref="G256">_xlfn.IFNA(INDEX(Tbl_KBBB[wedstrijd],MATCH(Tbl_Avond[[#This Row],[Datum]]&amp;"5",Tbl_KBBB[Datum_KBBB]&amp;Tbl_KBBB[Biljart],0)),"")</f>
        <v/>
      </c>
    </row>
    <row r="257" spans="1:7" x14ac:dyDescent="0.25">
      <c r="A257" s="28">
        <v>46094</v>
      </c>
      <c r="B257">
        <f>WEEKDAY(Tbl_Avond[[#This Row],[Datum]],11)</f>
        <v>5</v>
      </c>
      <c r="C257" t="str" cm="1">
        <f t="array" ref="C257">_xlfn.IFNA(INDEX(Tbl_KBBB[wedstrijd],MATCH(Tbl_Avond[[#This Row],[Datum]]&amp;"1",Tbl_KBBB[Datum_KBBB]&amp;Tbl_KBBB[Biljart],0)),"")</f>
        <v/>
      </c>
      <c r="D257" t="str" cm="1">
        <f t="array" ref="D257">_xlfn.IFNA(INDEX(Tbl_KBBB[wedstrijd],MATCH(Tbl_Avond[[#This Row],[Datum]]&amp;"2",Tbl_KBBB[Datum_KBBB]&amp;Tbl_KBBB[Biljart],0)),"")</f>
        <v/>
      </c>
      <c r="E257" t="str" cm="1">
        <f t="array" ref="E257">_xlfn.IFNA(INDEX(Tbl_KBBB[wedstrijd],MATCH(Tbl_Avond[[#This Row],[Datum]]&amp;"3",Tbl_KBBB[Datum_KBBB]&amp;Tbl_KBBB[Biljart],0)),"")</f>
        <v/>
      </c>
      <c r="F257" t="str" cm="1">
        <f t="array" ref="F257">_xlfn.IFNA(INDEX(Tbl_KBBB[wedstrijd],MATCH(Tbl_Avond[[#This Row],[Datum]]&amp;"4",Tbl_KBBB[Datum_KBBB]&amp;Tbl_KBBB[Biljart],0)),"")</f>
        <v/>
      </c>
      <c r="G257" t="str" cm="1">
        <f t="array" ref="G257">_xlfn.IFNA(INDEX(Tbl_KBBB[wedstrijd],MATCH(Tbl_Avond[[#This Row],[Datum]]&amp;"5",Tbl_KBBB[Datum_KBBB]&amp;Tbl_KBBB[Biljart],0)),"")</f>
        <v/>
      </c>
    </row>
    <row r="258" spans="1:7" x14ac:dyDescent="0.25">
      <c r="A258" s="28">
        <v>46095</v>
      </c>
      <c r="B258">
        <f>WEEKDAY(Tbl_Avond[[#This Row],[Datum]],11)</f>
        <v>6</v>
      </c>
      <c r="C258" t="str" cm="1">
        <f t="array" ref="C258">_xlfn.IFNA(INDEX(Tbl_KBBB[wedstrijd],MATCH(Tbl_Avond[[#This Row],[Datum]]&amp;"1",Tbl_KBBB[Datum_KBBB]&amp;Tbl_KBBB[Biljart],0)),"")</f>
        <v/>
      </c>
      <c r="D258" t="str" cm="1">
        <f t="array" ref="D258">_xlfn.IFNA(INDEX(Tbl_KBBB[wedstrijd],MATCH(Tbl_Avond[[#This Row],[Datum]]&amp;"2",Tbl_KBBB[Datum_KBBB]&amp;Tbl_KBBB[Biljart],0)),"")</f>
        <v/>
      </c>
      <c r="E258" t="str" cm="1">
        <f t="array" ref="E258">_xlfn.IFNA(INDEX(Tbl_KBBB[wedstrijd],MATCH(Tbl_Avond[[#This Row],[Datum]]&amp;"3",Tbl_KBBB[Datum_KBBB]&amp;Tbl_KBBB[Biljart],0)),"")</f>
        <v/>
      </c>
      <c r="F258" t="str" cm="1">
        <f t="array" ref="F258">_xlfn.IFNA(INDEX(Tbl_KBBB[wedstrijd],MATCH(Tbl_Avond[[#This Row],[Datum]]&amp;"4",Tbl_KBBB[Datum_KBBB]&amp;Tbl_KBBB[Biljart],0)),"")</f>
        <v/>
      </c>
      <c r="G258" t="str" cm="1">
        <f t="array" ref="G258">_xlfn.IFNA(INDEX(Tbl_KBBB[wedstrijd],MATCH(Tbl_Avond[[#This Row],[Datum]]&amp;"5",Tbl_KBBB[Datum_KBBB]&amp;Tbl_KBBB[Biljart],0)),"")</f>
        <v/>
      </c>
    </row>
    <row r="259" spans="1:7" x14ac:dyDescent="0.25">
      <c r="A259" s="28">
        <v>46096</v>
      </c>
      <c r="B259">
        <f>WEEKDAY(Tbl_Avond[[#This Row],[Datum]],11)</f>
        <v>7</v>
      </c>
      <c r="C259" t="str" cm="1">
        <f t="array" ref="C259">_xlfn.IFNA(INDEX(Tbl_KBBB[wedstrijd],MATCH(Tbl_Avond[[#This Row],[Datum]]&amp;"1",Tbl_KBBB[Datum_KBBB]&amp;Tbl_KBBB[Biljart],0)),"")</f>
        <v/>
      </c>
      <c r="D259" t="str" cm="1">
        <f t="array" ref="D259">_xlfn.IFNA(INDEX(Tbl_KBBB[wedstrijd],MATCH(Tbl_Avond[[#This Row],[Datum]]&amp;"2",Tbl_KBBB[Datum_KBBB]&amp;Tbl_KBBB[Biljart],0)),"")</f>
        <v/>
      </c>
      <c r="E259" t="str" cm="1">
        <f t="array" ref="E259">_xlfn.IFNA(INDEX(Tbl_KBBB[wedstrijd],MATCH(Tbl_Avond[[#This Row],[Datum]]&amp;"3",Tbl_KBBB[Datum_KBBB]&amp;Tbl_KBBB[Biljart],0)),"")</f>
        <v/>
      </c>
      <c r="F259" t="str" cm="1">
        <f t="array" ref="F259">_xlfn.IFNA(INDEX(Tbl_KBBB[wedstrijd],MATCH(Tbl_Avond[[#This Row],[Datum]]&amp;"4",Tbl_KBBB[Datum_KBBB]&amp;Tbl_KBBB[Biljart],0)),"")</f>
        <v/>
      </c>
      <c r="G259" t="str" cm="1">
        <f t="array" ref="G259">_xlfn.IFNA(INDEX(Tbl_KBBB[wedstrijd],MATCH(Tbl_Avond[[#This Row],[Datum]]&amp;"5",Tbl_KBBB[Datum_KBBB]&amp;Tbl_KBBB[Biljart],0)),"")</f>
        <v/>
      </c>
    </row>
    <row r="260" spans="1:7" x14ac:dyDescent="0.25">
      <c r="A260" s="28">
        <v>46097</v>
      </c>
      <c r="B260">
        <f>WEEKDAY(Tbl_Avond[[#This Row],[Datum]],11)</f>
        <v>1</v>
      </c>
      <c r="C260" t="str" cm="1">
        <f t="array" ref="C260">_xlfn.IFNA(INDEX(Tbl_KBBB[wedstrijd],MATCH(Tbl_Avond[[#This Row],[Datum]]&amp;"1",Tbl_KBBB[Datum_KBBB]&amp;Tbl_KBBB[Biljart],0)),"")</f>
        <v/>
      </c>
      <c r="D260" t="str" cm="1">
        <f t="array" ref="D260">_xlfn.IFNA(INDEX(Tbl_KBBB[wedstrijd],MATCH(Tbl_Avond[[#This Row],[Datum]]&amp;"2",Tbl_KBBB[Datum_KBBB]&amp;Tbl_KBBB[Biljart],0)),"")</f>
        <v/>
      </c>
      <c r="E260" t="str" cm="1">
        <f t="array" ref="E260">_xlfn.IFNA(INDEX(Tbl_KBBB[wedstrijd],MATCH(Tbl_Avond[[#This Row],[Datum]]&amp;"3",Tbl_KBBB[Datum_KBBB]&amp;Tbl_KBBB[Biljart],0)),"")</f>
        <v/>
      </c>
      <c r="F260" t="str" cm="1">
        <f t="array" ref="F260">_xlfn.IFNA(INDEX(Tbl_KBBB[wedstrijd],MATCH(Tbl_Avond[[#This Row],[Datum]]&amp;"4",Tbl_KBBB[Datum_KBBB]&amp;Tbl_KBBB[Biljart],0)),"")</f>
        <v/>
      </c>
      <c r="G260" t="str" cm="1">
        <f t="array" ref="G260">_xlfn.IFNA(INDEX(Tbl_KBBB[wedstrijd],MATCH(Tbl_Avond[[#This Row],[Datum]]&amp;"5",Tbl_KBBB[Datum_KBBB]&amp;Tbl_KBBB[Biljart],0)),"")</f>
        <v/>
      </c>
    </row>
    <row r="261" spans="1:7" x14ac:dyDescent="0.25">
      <c r="A261" s="28">
        <v>46098</v>
      </c>
      <c r="B261">
        <f>WEEKDAY(Tbl_Avond[[#This Row],[Datum]],11)</f>
        <v>2</v>
      </c>
      <c r="C261" t="str" cm="1">
        <f t="array" ref="C261">_xlfn.IFNA(INDEX(Tbl_KBBB[wedstrijd],MATCH(Tbl_Avond[[#This Row],[Datum]]&amp;"1",Tbl_KBBB[Datum_KBBB]&amp;Tbl_KBBB[Biljart],0)),"")</f>
        <v/>
      </c>
      <c r="D261" t="str" cm="1">
        <f t="array" ref="D261">_xlfn.IFNA(INDEX(Tbl_KBBB[wedstrijd],MATCH(Tbl_Avond[[#This Row],[Datum]]&amp;"2",Tbl_KBBB[Datum_KBBB]&amp;Tbl_KBBB[Biljart],0)),"")</f>
        <v/>
      </c>
      <c r="E261" t="str" cm="1">
        <f t="array" ref="E261">_xlfn.IFNA(INDEX(Tbl_KBBB[wedstrijd],MATCH(Tbl_Avond[[#This Row],[Datum]]&amp;"3",Tbl_KBBB[Datum_KBBB]&amp;Tbl_KBBB[Biljart],0)),"")</f>
        <v/>
      </c>
      <c r="F261" t="str" cm="1">
        <f t="array" ref="F261">_xlfn.IFNA(INDEX(Tbl_KBBB[wedstrijd],MATCH(Tbl_Avond[[#This Row],[Datum]]&amp;"4",Tbl_KBBB[Datum_KBBB]&amp;Tbl_KBBB[Biljart],0)),"")</f>
        <v/>
      </c>
      <c r="G261" t="str" cm="1">
        <f t="array" ref="G261">_xlfn.IFNA(INDEX(Tbl_KBBB[wedstrijd],MATCH(Tbl_Avond[[#This Row],[Datum]]&amp;"5",Tbl_KBBB[Datum_KBBB]&amp;Tbl_KBBB[Biljart],0)),"")</f>
        <v/>
      </c>
    </row>
    <row r="262" spans="1:7" x14ac:dyDescent="0.25">
      <c r="A262" s="28">
        <v>46099</v>
      </c>
      <c r="B262">
        <f>WEEKDAY(Tbl_Avond[[#This Row],[Datum]],11)</f>
        <v>3</v>
      </c>
      <c r="C262" t="str" cm="1">
        <f t="array" ref="C262">_xlfn.IFNA(INDEX(Tbl_KBBB[wedstrijd],MATCH(Tbl_Avond[[#This Row],[Datum]]&amp;"1",Tbl_KBBB[Datum_KBBB]&amp;Tbl_KBBB[Biljart],0)),"")</f>
        <v/>
      </c>
      <c r="D262" t="str" cm="1">
        <f t="array" ref="D262">_xlfn.IFNA(INDEX(Tbl_KBBB[wedstrijd],MATCH(Tbl_Avond[[#This Row],[Datum]]&amp;"2",Tbl_KBBB[Datum_KBBB]&amp;Tbl_KBBB[Biljart],0)),"")</f>
        <v/>
      </c>
      <c r="E262" t="str" cm="1">
        <f t="array" ref="E262">_xlfn.IFNA(INDEX(Tbl_KBBB[wedstrijd],MATCH(Tbl_Avond[[#This Row],[Datum]]&amp;"3",Tbl_KBBB[Datum_KBBB]&amp;Tbl_KBBB[Biljart],0)),"")</f>
        <v/>
      </c>
      <c r="F262" t="str" cm="1">
        <f t="array" ref="F262">_xlfn.IFNA(INDEX(Tbl_KBBB[wedstrijd],MATCH(Tbl_Avond[[#This Row],[Datum]]&amp;"4",Tbl_KBBB[Datum_KBBB]&amp;Tbl_KBBB[Biljart],0)),"")</f>
        <v/>
      </c>
      <c r="G262" t="str" cm="1">
        <f t="array" ref="G262">_xlfn.IFNA(INDEX(Tbl_KBBB[wedstrijd],MATCH(Tbl_Avond[[#This Row],[Datum]]&amp;"5",Tbl_KBBB[Datum_KBBB]&amp;Tbl_KBBB[Biljart],0)),"")</f>
        <v/>
      </c>
    </row>
    <row r="263" spans="1:7" x14ac:dyDescent="0.25">
      <c r="A263" s="28">
        <v>46100</v>
      </c>
      <c r="B263">
        <f>WEEKDAY(Tbl_Avond[[#This Row],[Datum]],11)</f>
        <v>4</v>
      </c>
      <c r="C263" t="str" cm="1">
        <f t="array" ref="C263">_xlfn.IFNA(INDEX(Tbl_KBBB[wedstrijd],MATCH(Tbl_Avond[[#This Row],[Datum]]&amp;"1",Tbl_KBBB[Datum_KBBB]&amp;Tbl_KBBB[Biljart],0)),"")</f>
        <v/>
      </c>
      <c r="D263" t="str" cm="1">
        <f t="array" ref="D263">_xlfn.IFNA(INDEX(Tbl_KBBB[wedstrijd],MATCH(Tbl_Avond[[#This Row],[Datum]]&amp;"2",Tbl_KBBB[Datum_KBBB]&amp;Tbl_KBBB[Biljart],0)),"")</f>
        <v/>
      </c>
      <c r="E263" t="str" cm="1">
        <f t="array" ref="E263">_xlfn.IFNA(INDEX(Tbl_KBBB[wedstrijd],MATCH(Tbl_Avond[[#This Row],[Datum]]&amp;"3",Tbl_KBBB[Datum_KBBB]&amp;Tbl_KBBB[Biljart],0)),"")</f>
        <v/>
      </c>
      <c r="F263" t="str" cm="1">
        <f t="array" ref="F263">_xlfn.IFNA(INDEX(Tbl_KBBB[wedstrijd],MATCH(Tbl_Avond[[#This Row],[Datum]]&amp;"4",Tbl_KBBB[Datum_KBBB]&amp;Tbl_KBBB[Biljart],0)),"")</f>
        <v/>
      </c>
      <c r="G263" t="str" cm="1">
        <f t="array" ref="G263">_xlfn.IFNA(INDEX(Tbl_KBBB[wedstrijd],MATCH(Tbl_Avond[[#This Row],[Datum]]&amp;"5",Tbl_KBBB[Datum_KBBB]&amp;Tbl_KBBB[Biljart],0)),"")</f>
        <v/>
      </c>
    </row>
    <row r="264" spans="1:7" x14ac:dyDescent="0.25">
      <c r="A264" s="28">
        <v>46101</v>
      </c>
      <c r="B264">
        <f>WEEKDAY(Tbl_Avond[[#This Row],[Datum]],11)</f>
        <v>5</v>
      </c>
      <c r="C264" t="str" cm="1">
        <f t="array" ref="C264">_xlfn.IFNA(INDEX(Tbl_KBBB[wedstrijd],MATCH(Tbl_Avond[[#This Row],[Datum]]&amp;"1",Tbl_KBBB[Datum_KBBB]&amp;Tbl_KBBB[Biljart],0)),"")</f>
        <v/>
      </c>
      <c r="D264" t="str" cm="1">
        <f t="array" ref="D264">_xlfn.IFNA(INDEX(Tbl_KBBB[wedstrijd],MATCH(Tbl_Avond[[#This Row],[Datum]]&amp;"2",Tbl_KBBB[Datum_KBBB]&amp;Tbl_KBBB[Biljart],0)),"")</f>
        <v/>
      </c>
      <c r="E264" t="str" cm="1">
        <f t="array" ref="E264">_xlfn.IFNA(INDEX(Tbl_KBBB[wedstrijd],MATCH(Tbl_Avond[[#This Row],[Datum]]&amp;"3",Tbl_KBBB[Datum_KBBB]&amp;Tbl_KBBB[Biljart],0)),"")</f>
        <v/>
      </c>
      <c r="F264" t="str" cm="1">
        <f t="array" ref="F264">_xlfn.IFNA(INDEX(Tbl_KBBB[wedstrijd],MATCH(Tbl_Avond[[#This Row],[Datum]]&amp;"4",Tbl_KBBB[Datum_KBBB]&amp;Tbl_KBBB[Biljart],0)),"")</f>
        <v/>
      </c>
      <c r="G264" t="str" cm="1">
        <f t="array" ref="G264">_xlfn.IFNA(INDEX(Tbl_KBBB[wedstrijd],MATCH(Tbl_Avond[[#This Row],[Datum]]&amp;"5",Tbl_KBBB[Datum_KBBB]&amp;Tbl_KBBB[Biljart],0)),"")</f>
        <v/>
      </c>
    </row>
    <row r="265" spans="1:7" x14ac:dyDescent="0.25">
      <c r="A265" s="28">
        <v>46102</v>
      </c>
      <c r="B265">
        <f>WEEKDAY(Tbl_Avond[[#This Row],[Datum]],11)</f>
        <v>6</v>
      </c>
      <c r="C265" t="str" cm="1">
        <f t="array" ref="C265">_xlfn.IFNA(INDEX(Tbl_KBBB[wedstrijd],MATCH(Tbl_Avond[[#This Row],[Datum]]&amp;"1",Tbl_KBBB[Datum_KBBB]&amp;Tbl_KBBB[Biljart],0)),"")</f>
        <v/>
      </c>
      <c r="D265" t="str" cm="1">
        <f t="array" ref="D265">_xlfn.IFNA(INDEX(Tbl_KBBB[wedstrijd],MATCH(Tbl_Avond[[#This Row],[Datum]]&amp;"2",Tbl_KBBB[Datum_KBBB]&amp;Tbl_KBBB[Biljart],0)),"")</f>
        <v/>
      </c>
      <c r="E265" t="str" cm="1">
        <f t="array" ref="E265">_xlfn.IFNA(INDEX(Tbl_KBBB[wedstrijd],MATCH(Tbl_Avond[[#This Row],[Datum]]&amp;"3",Tbl_KBBB[Datum_KBBB]&amp;Tbl_KBBB[Biljart],0)),"")</f>
        <v/>
      </c>
      <c r="F265" t="str" cm="1">
        <f t="array" ref="F265">_xlfn.IFNA(INDEX(Tbl_KBBB[wedstrijd],MATCH(Tbl_Avond[[#This Row],[Datum]]&amp;"4",Tbl_KBBB[Datum_KBBB]&amp;Tbl_KBBB[Biljart],0)),"")</f>
        <v/>
      </c>
      <c r="G265" t="str" cm="1">
        <f t="array" ref="G265">_xlfn.IFNA(INDEX(Tbl_KBBB[wedstrijd],MATCH(Tbl_Avond[[#This Row],[Datum]]&amp;"5",Tbl_KBBB[Datum_KBBB]&amp;Tbl_KBBB[Biljart],0)),"")</f>
        <v/>
      </c>
    </row>
    <row r="266" spans="1:7" x14ac:dyDescent="0.25">
      <c r="A266" s="28">
        <v>46103</v>
      </c>
      <c r="B266">
        <f>WEEKDAY(Tbl_Avond[[#This Row],[Datum]],11)</f>
        <v>7</v>
      </c>
      <c r="C266" t="str" cm="1">
        <f t="array" ref="C266">_xlfn.IFNA(INDEX(Tbl_KBBB[wedstrijd],MATCH(Tbl_Avond[[#This Row],[Datum]]&amp;"1",Tbl_KBBB[Datum_KBBB]&amp;Tbl_KBBB[Biljart],0)),"")</f>
        <v/>
      </c>
      <c r="D266" t="str" cm="1">
        <f t="array" ref="D266">_xlfn.IFNA(INDEX(Tbl_KBBB[wedstrijd],MATCH(Tbl_Avond[[#This Row],[Datum]]&amp;"2",Tbl_KBBB[Datum_KBBB]&amp;Tbl_KBBB[Biljart],0)),"")</f>
        <v/>
      </c>
      <c r="E266" t="str" cm="1">
        <f t="array" ref="E266">_xlfn.IFNA(INDEX(Tbl_KBBB[wedstrijd],MATCH(Tbl_Avond[[#This Row],[Datum]]&amp;"3",Tbl_KBBB[Datum_KBBB]&amp;Tbl_KBBB[Biljart],0)),"")</f>
        <v/>
      </c>
      <c r="F266" t="str" cm="1">
        <f t="array" ref="F266">_xlfn.IFNA(INDEX(Tbl_KBBB[wedstrijd],MATCH(Tbl_Avond[[#This Row],[Datum]]&amp;"4",Tbl_KBBB[Datum_KBBB]&amp;Tbl_KBBB[Biljart],0)),"")</f>
        <v/>
      </c>
      <c r="G266" t="str" cm="1">
        <f t="array" ref="G266">_xlfn.IFNA(INDEX(Tbl_KBBB[wedstrijd],MATCH(Tbl_Avond[[#This Row],[Datum]]&amp;"5",Tbl_KBBB[Datum_KBBB]&amp;Tbl_KBBB[Biljart],0)),"")</f>
        <v/>
      </c>
    </row>
    <row r="267" spans="1:7" x14ac:dyDescent="0.25">
      <c r="A267" s="28">
        <v>46104</v>
      </c>
      <c r="B267">
        <f>WEEKDAY(Tbl_Avond[[#This Row],[Datum]],11)</f>
        <v>1</v>
      </c>
      <c r="C267" t="str" cm="1">
        <f t="array" ref="C267">_xlfn.IFNA(INDEX(Tbl_KBBB[wedstrijd],MATCH(Tbl_Avond[[#This Row],[Datum]]&amp;"1",Tbl_KBBB[Datum_KBBB]&amp;Tbl_KBBB[Biljart],0)),"")</f>
        <v/>
      </c>
      <c r="D267" t="str" cm="1">
        <f t="array" ref="D267">_xlfn.IFNA(INDEX(Tbl_KBBB[wedstrijd],MATCH(Tbl_Avond[[#This Row],[Datum]]&amp;"2",Tbl_KBBB[Datum_KBBB]&amp;Tbl_KBBB[Biljart],0)),"")</f>
        <v/>
      </c>
      <c r="E267" t="str" cm="1">
        <f t="array" ref="E267">_xlfn.IFNA(INDEX(Tbl_KBBB[wedstrijd],MATCH(Tbl_Avond[[#This Row],[Datum]]&amp;"3",Tbl_KBBB[Datum_KBBB]&amp;Tbl_KBBB[Biljart],0)),"")</f>
        <v/>
      </c>
      <c r="F267" t="str" cm="1">
        <f t="array" ref="F267">_xlfn.IFNA(INDEX(Tbl_KBBB[wedstrijd],MATCH(Tbl_Avond[[#This Row],[Datum]]&amp;"4",Tbl_KBBB[Datum_KBBB]&amp;Tbl_KBBB[Biljart],0)),"")</f>
        <v/>
      </c>
      <c r="G267" t="str" cm="1">
        <f t="array" ref="G267">_xlfn.IFNA(INDEX(Tbl_KBBB[wedstrijd],MATCH(Tbl_Avond[[#This Row],[Datum]]&amp;"5",Tbl_KBBB[Datum_KBBB]&amp;Tbl_KBBB[Biljart],0)),"")</f>
        <v/>
      </c>
    </row>
    <row r="268" spans="1:7" x14ac:dyDescent="0.25">
      <c r="A268" s="28">
        <v>46105</v>
      </c>
      <c r="B268">
        <f>WEEKDAY(Tbl_Avond[[#This Row],[Datum]],11)</f>
        <v>2</v>
      </c>
      <c r="C268" t="str" cm="1">
        <f t="array" ref="C268">_xlfn.IFNA(INDEX(Tbl_KBBB[wedstrijd],MATCH(Tbl_Avond[[#This Row],[Datum]]&amp;"1",Tbl_KBBB[Datum_KBBB]&amp;Tbl_KBBB[Biljart],0)),"")</f>
        <v/>
      </c>
      <c r="D268" t="str" cm="1">
        <f t="array" ref="D268">_xlfn.IFNA(INDEX(Tbl_KBBB[wedstrijd],MATCH(Tbl_Avond[[#This Row],[Datum]]&amp;"2",Tbl_KBBB[Datum_KBBB]&amp;Tbl_KBBB[Biljart],0)),"")</f>
        <v/>
      </c>
      <c r="E268" t="str" cm="1">
        <f t="array" ref="E268">_xlfn.IFNA(INDEX(Tbl_KBBB[wedstrijd],MATCH(Tbl_Avond[[#This Row],[Datum]]&amp;"3",Tbl_KBBB[Datum_KBBB]&amp;Tbl_KBBB[Biljart],0)),"")</f>
        <v/>
      </c>
      <c r="F268" t="str" cm="1">
        <f t="array" ref="F268">_xlfn.IFNA(INDEX(Tbl_KBBB[wedstrijd],MATCH(Tbl_Avond[[#This Row],[Datum]]&amp;"4",Tbl_KBBB[Datum_KBBB]&amp;Tbl_KBBB[Biljart],0)),"")</f>
        <v/>
      </c>
      <c r="G268" t="str" cm="1">
        <f t="array" ref="G268">_xlfn.IFNA(INDEX(Tbl_KBBB[wedstrijd],MATCH(Tbl_Avond[[#This Row],[Datum]]&amp;"5",Tbl_KBBB[Datum_KBBB]&amp;Tbl_KBBB[Biljart],0)),"")</f>
        <v/>
      </c>
    </row>
    <row r="269" spans="1:7" x14ac:dyDescent="0.25">
      <c r="A269" s="28">
        <v>46106</v>
      </c>
      <c r="B269">
        <f>WEEKDAY(Tbl_Avond[[#This Row],[Datum]],11)</f>
        <v>3</v>
      </c>
      <c r="C269" t="str" cm="1">
        <f t="array" ref="C269">_xlfn.IFNA(INDEX(Tbl_KBBB[wedstrijd],MATCH(Tbl_Avond[[#This Row],[Datum]]&amp;"1",Tbl_KBBB[Datum_KBBB]&amp;Tbl_KBBB[Biljart],0)),"")</f>
        <v/>
      </c>
      <c r="D269" t="str" cm="1">
        <f t="array" ref="D269">_xlfn.IFNA(INDEX(Tbl_KBBB[wedstrijd],MATCH(Tbl_Avond[[#This Row],[Datum]]&amp;"2",Tbl_KBBB[Datum_KBBB]&amp;Tbl_KBBB[Biljart],0)),"")</f>
        <v/>
      </c>
      <c r="E269" t="str" cm="1">
        <f t="array" ref="E269">_xlfn.IFNA(INDEX(Tbl_KBBB[wedstrijd],MATCH(Tbl_Avond[[#This Row],[Datum]]&amp;"3",Tbl_KBBB[Datum_KBBB]&amp;Tbl_KBBB[Biljart],0)),"")</f>
        <v/>
      </c>
      <c r="F269" t="str" cm="1">
        <f t="array" ref="F269">_xlfn.IFNA(INDEX(Tbl_KBBB[wedstrijd],MATCH(Tbl_Avond[[#This Row],[Datum]]&amp;"4",Tbl_KBBB[Datum_KBBB]&amp;Tbl_KBBB[Biljart],0)),"")</f>
        <v/>
      </c>
      <c r="G269" t="str" cm="1">
        <f t="array" ref="G269">_xlfn.IFNA(INDEX(Tbl_KBBB[wedstrijd],MATCH(Tbl_Avond[[#This Row],[Datum]]&amp;"5",Tbl_KBBB[Datum_KBBB]&amp;Tbl_KBBB[Biljart],0)),"")</f>
        <v/>
      </c>
    </row>
    <row r="270" spans="1:7" x14ac:dyDescent="0.25">
      <c r="A270" s="28">
        <v>46107</v>
      </c>
      <c r="B270">
        <f>WEEKDAY(Tbl_Avond[[#This Row],[Datum]],11)</f>
        <v>4</v>
      </c>
      <c r="C270" t="str" cm="1">
        <f t="array" ref="C270">_xlfn.IFNA(INDEX(Tbl_KBBB[wedstrijd],MATCH(Tbl_Avond[[#This Row],[Datum]]&amp;"1",Tbl_KBBB[Datum_KBBB]&amp;Tbl_KBBB[Biljart],0)),"")</f>
        <v/>
      </c>
      <c r="D270" t="str" cm="1">
        <f t="array" ref="D270">_xlfn.IFNA(INDEX(Tbl_KBBB[wedstrijd],MATCH(Tbl_Avond[[#This Row],[Datum]]&amp;"2",Tbl_KBBB[Datum_KBBB]&amp;Tbl_KBBB[Biljart],0)),"")</f>
        <v/>
      </c>
      <c r="E270" t="str" cm="1">
        <f t="array" ref="E270">_xlfn.IFNA(INDEX(Tbl_KBBB[wedstrijd],MATCH(Tbl_Avond[[#This Row],[Datum]]&amp;"3",Tbl_KBBB[Datum_KBBB]&amp;Tbl_KBBB[Biljart],0)),"")</f>
        <v/>
      </c>
      <c r="F270" t="str" cm="1">
        <f t="array" ref="F270">_xlfn.IFNA(INDEX(Tbl_KBBB[wedstrijd],MATCH(Tbl_Avond[[#This Row],[Datum]]&amp;"4",Tbl_KBBB[Datum_KBBB]&amp;Tbl_KBBB[Biljart],0)),"")</f>
        <v/>
      </c>
      <c r="G270" t="str" cm="1">
        <f t="array" ref="G270">_xlfn.IFNA(INDEX(Tbl_KBBB[wedstrijd],MATCH(Tbl_Avond[[#This Row],[Datum]]&amp;"5",Tbl_KBBB[Datum_KBBB]&amp;Tbl_KBBB[Biljart],0)),"")</f>
        <v/>
      </c>
    </row>
    <row r="271" spans="1:7" x14ac:dyDescent="0.25">
      <c r="A271" s="28">
        <v>46108</v>
      </c>
      <c r="B271">
        <f>WEEKDAY(Tbl_Avond[[#This Row],[Datum]],11)</f>
        <v>5</v>
      </c>
      <c r="C271" t="str" cm="1">
        <f t="array" ref="C271">_xlfn.IFNA(INDEX(Tbl_KBBB[wedstrijd],MATCH(Tbl_Avond[[#This Row],[Datum]]&amp;"1",Tbl_KBBB[Datum_KBBB]&amp;Tbl_KBBB[Biljart],0)),"")</f>
        <v/>
      </c>
      <c r="D271" t="str" cm="1">
        <f t="array" ref="D271">_xlfn.IFNA(INDEX(Tbl_KBBB[wedstrijd],MATCH(Tbl_Avond[[#This Row],[Datum]]&amp;"2",Tbl_KBBB[Datum_KBBB]&amp;Tbl_KBBB[Biljart],0)),"")</f>
        <v/>
      </c>
      <c r="E271" t="str" cm="1">
        <f t="array" ref="E271">_xlfn.IFNA(INDEX(Tbl_KBBB[wedstrijd],MATCH(Tbl_Avond[[#This Row],[Datum]]&amp;"3",Tbl_KBBB[Datum_KBBB]&amp;Tbl_KBBB[Biljart],0)),"")</f>
        <v/>
      </c>
      <c r="F271" t="str" cm="1">
        <f t="array" ref="F271">_xlfn.IFNA(INDEX(Tbl_KBBB[wedstrijd],MATCH(Tbl_Avond[[#This Row],[Datum]]&amp;"4",Tbl_KBBB[Datum_KBBB]&amp;Tbl_KBBB[Biljart],0)),"")</f>
        <v/>
      </c>
      <c r="G271" t="str" cm="1">
        <f t="array" ref="G271">_xlfn.IFNA(INDEX(Tbl_KBBB[wedstrijd],MATCH(Tbl_Avond[[#This Row],[Datum]]&amp;"5",Tbl_KBBB[Datum_KBBB]&amp;Tbl_KBBB[Biljart],0)),"")</f>
        <v/>
      </c>
    </row>
    <row r="272" spans="1:7" x14ac:dyDescent="0.25">
      <c r="A272" s="28">
        <v>46109</v>
      </c>
      <c r="B272">
        <f>WEEKDAY(Tbl_Avond[[#This Row],[Datum]],11)</f>
        <v>6</v>
      </c>
      <c r="C272" t="str" cm="1">
        <f t="array" ref="C272">_xlfn.IFNA(INDEX(Tbl_KBBB[wedstrijd],MATCH(Tbl_Avond[[#This Row],[Datum]]&amp;"1",Tbl_KBBB[Datum_KBBB]&amp;Tbl_KBBB[Biljart],0)),"")</f>
        <v/>
      </c>
      <c r="D272" t="str" cm="1">
        <f t="array" ref="D272">_xlfn.IFNA(INDEX(Tbl_KBBB[wedstrijd],MATCH(Tbl_Avond[[#This Row],[Datum]]&amp;"2",Tbl_KBBB[Datum_KBBB]&amp;Tbl_KBBB[Biljart],0)),"")</f>
        <v/>
      </c>
      <c r="E272" t="str" cm="1">
        <f t="array" ref="E272">_xlfn.IFNA(INDEX(Tbl_KBBB[wedstrijd],MATCH(Tbl_Avond[[#This Row],[Datum]]&amp;"3",Tbl_KBBB[Datum_KBBB]&amp;Tbl_KBBB[Biljart],0)),"")</f>
        <v/>
      </c>
      <c r="F272" t="str" cm="1">
        <f t="array" ref="F272">_xlfn.IFNA(INDEX(Tbl_KBBB[wedstrijd],MATCH(Tbl_Avond[[#This Row],[Datum]]&amp;"4",Tbl_KBBB[Datum_KBBB]&amp;Tbl_KBBB[Biljart],0)),"")</f>
        <v/>
      </c>
      <c r="G272" t="str" cm="1">
        <f t="array" ref="G272">_xlfn.IFNA(INDEX(Tbl_KBBB[wedstrijd],MATCH(Tbl_Avond[[#This Row],[Datum]]&amp;"5",Tbl_KBBB[Datum_KBBB]&amp;Tbl_KBBB[Biljart],0)),"")</f>
        <v/>
      </c>
    </row>
    <row r="273" spans="1:7" x14ac:dyDescent="0.25">
      <c r="A273" s="28">
        <v>46110</v>
      </c>
      <c r="B273">
        <f>WEEKDAY(Tbl_Avond[[#This Row],[Datum]],11)</f>
        <v>7</v>
      </c>
      <c r="C273" t="str" cm="1">
        <f t="array" ref="C273">_xlfn.IFNA(INDEX(Tbl_KBBB[wedstrijd],MATCH(Tbl_Avond[[#This Row],[Datum]]&amp;"1",Tbl_KBBB[Datum_KBBB]&amp;Tbl_KBBB[Biljart],0)),"")</f>
        <v/>
      </c>
      <c r="D273" t="str" cm="1">
        <f t="array" ref="D273">_xlfn.IFNA(INDEX(Tbl_KBBB[wedstrijd],MATCH(Tbl_Avond[[#This Row],[Datum]]&amp;"2",Tbl_KBBB[Datum_KBBB]&amp;Tbl_KBBB[Biljart],0)),"")</f>
        <v/>
      </c>
      <c r="E273" t="str" cm="1">
        <f t="array" ref="E273">_xlfn.IFNA(INDEX(Tbl_KBBB[wedstrijd],MATCH(Tbl_Avond[[#This Row],[Datum]]&amp;"3",Tbl_KBBB[Datum_KBBB]&amp;Tbl_KBBB[Biljart],0)),"")</f>
        <v/>
      </c>
      <c r="F273" t="str" cm="1">
        <f t="array" ref="F273">_xlfn.IFNA(INDEX(Tbl_KBBB[wedstrijd],MATCH(Tbl_Avond[[#This Row],[Datum]]&amp;"4",Tbl_KBBB[Datum_KBBB]&amp;Tbl_KBBB[Biljart],0)),"")</f>
        <v/>
      </c>
      <c r="G273" t="str" cm="1">
        <f t="array" ref="G273">_xlfn.IFNA(INDEX(Tbl_KBBB[wedstrijd],MATCH(Tbl_Avond[[#This Row],[Datum]]&amp;"5",Tbl_KBBB[Datum_KBBB]&amp;Tbl_KBBB[Biljart],0)),"")</f>
        <v/>
      </c>
    </row>
    <row r="274" spans="1:7" x14ac:dyDescent="0.25">
      <c r="A274" s="28">
        <v>46111</v>
      </c>
      <c r="B274">
        <f>WEEKDAY(Tbl_Avond[[#This Row],[Datum]],11)</f>
        <v>1</v>
      </c>
      <c r="C274" t="str" cm="1">
        <f t="array" ref="C274">_xlfn.IFNA(INDEX(Tbl_KBBB[wedstrijd],MATCH(Tbl_Avond[[#This Row],[Datum]]&amp;"1",Tbl_KBBB[Datum_KBBB]&amp;Tbl_KBBB[Biljart],0)),"")</f>
        <v/>
      </c>
      <c r="D274" t="str" cm="1">
        <f t="array" ref="D274">_xlfn.IFNA(INDEX(Tbl_KBBB[wedstrijd],MATCH(Tbl_Avond[[#This Row],[Datum]]&amp;"2",Tbl_KBBB[Datum_KBBB]&amp;Tbl_KBBB[Biljart],0)),"")</f>
        <v/>
      </c>
      <c r="E274" t="str" cm="1">
        <f t="array" ref="E274">_xlfn.IFNA(INDEX(Tbl_KBBB[wedstrijd],MATCH(Tbl_Avond[[#This Row],[Datum]]&amp;"3",Tbl_KBBB[Datum_KBBB]&amp;Tbl_KBBB[Biljart],0)),"")</f>
        <v/>
      </c>
      <c r="F274" t="str" cm="1">
        <f t="array" ref="F274">_xlfn.IFNA(INDEX(Tbl_KBBB[wedstrijd],MATCH(Tbl_Avond[[#This Row],[Datum]]&amp;"4",Tbl_KBBB[Datum_KBBB]&amp;Tbl_KBBB[Biljart],0)),"")</f>
        <v/>
      </c>
      <c r="G274" t="str" cm="1">
        <f t="array" ref="G274">_xlfn.IFNA(INDEX(Tbl_KBBB[wedstrijd],MATCH(Tbl_Avond[[#This Row],[Datum]]&amp;"5",Tbl_KBBB[Datum_KBBB]&amp;Tbl_KBBB[Biljart],0)),"")</f>
        <v/>
      </c>
    </row>
    <row r="275" spans="1:7" x14ac:dyDescent="0.25">
      <c r="A275" s="28">
        <v>46112</v>
      </c>
      <c r="B275">
        <f>WEEKDAY(Tbl_Avond[[#This Row],[Datum]],11)</f>
        <v>2</v>
      </c>
      <c r="C275" t="str" cm="1">
        <f t="array" ref="C275">_xlfn.IFNA(INDEX(Tbl_KBBB[wedstrijd],MATCH(Tbl_Avond[[#This Row],[Datum]]&amp;"1",Tbl_KBBB[Datum_KBBB]&amp;Tbl_KBBB[Biljart],0)),"")</f>
        <v/>
      </c>
      <c r="D275" t="str" cm="1">
        <f t="array" ref="D275">_xlfn.IFNA(INDEX(Tbl_KBBB[wedstrijd],MATCH(Tbl_Avond[[#This Row],[Datum]]&amp;"2",Tbl_KBBB[Datum_KBBB]&amp;Tbl_KBBB[Biljart],0)),"")</f>
        <v/>
      </c>
      <c r="E275" t="str" cm="1">
        <f t="array" ref="E275">_xlfn.IFNA(INDEX(Tbl_KBBB[wedstrijd],MATCH(Tbl_Avond[[#This Row],[Datum]]&amp;"3",Tbl_KBBB[Datum_KBBB]&amp;Tbl_KBBB[Biljart],0)),"")</f>
        <v/>
      </c>
      <c r="F275" t="str" cm="1">
        <f t="array" ref="F275">_xlfn.IFNA(INDEX(Tbl_KBBB[wedstrijd],MATCH(Tbl_Avond[[#This Row],[Datum]]&amp;"4",Tbl_KBBB[Datum_KBBB]&amp;Tbl_KBBB[Biljart],0)),"")</f>
        <v/>
      </c>
      <c r="G275" t="str" cm="1">
        <f t="array" ref="G275">_xlfn.IFNA(INDEX(Tbl_KBBB[wedstrijd],MATCH(Tbl_Avond[[#This Row],[Datum]]&amp;"5",Tbl_KBBB[Datum_KBBB]&amp;Tbl_KBBB[Biljart],0)),"")</f>
        <v/>
      </c>
    </row>
    <row r="276" spans="1:7" x14ac:dyDescent="0.25">
      <c r="A276" s="28">
        <v>46113</v>
      </c>
      <c r="B276">
        <f>WEEKDAY(Tbl_Avond[[#This Row],[Datum]],11)</f>
        <v>3</v>
      </c>
      <c r="C276" t="str" cm="1">
        <f t="array" ref="C276">_xlfn.IFNA(INDEX(Tbl_KBBB[wedstrijd],MATCH(Tbl_Avond[[#This Row],[Datum]]&amp;"1",Tbl_KBBB[Datum_KBBB]&amp;Tbl_KBBB[Biljart],0)),"")</f>
        <v/>
      </c>
      <c r="D276" t="str" cm="1">
        <f t="array" ref="D276">_xlfn.IFNA(INDEX(Tbl_KBBB[wedstrijd],MATCH(Tbl_Avond[[#This Row],[Datum]]&amp;"2",Tbl_KBBB[Datum_KBBB]&amp;Tbl_KBBB[Biljart],0)),"")</f>
        <v/>
      </c>
      <c r="E276" t="str" cm="1">
        <f t="array" ref="E276">_xlfn.IFNA(INDEX(Tbl_KBBB[wedstrijd],MATCH(Tbl_Avond[[#This Row],[Datum]]&amp;"3",Tbl_KBBB[Datum_KBBB]&amp;Tbl_KBBB[Biljart],0)),"")</f>
        <v/>
      </c>
      <c r="F276" t="str" cm="1">
        <f t="array" ref="F276">_xlfn.IFNA(INDEX(Tbl_KBBB[wedstrijd],MATCH(Tbl_Avond[[#This Row],[Datum]]&amp;"4",Tbl_KBBB[Datum_KBBB]&amp;Tbl_KBBB[Biljart],0)),"")</f>
        <v/>
      </c>
      <c r="G276" t="str" cm="1">
        <f t="array" ref="G276">_xlfn.IFNA(INDEX(Tbl_KBBB[wedstrijd],MATCH(Tbl_Avond[[#This Row],[Datum]]&amp;"5",Tbl_KBBB[Datum_KBBB]&amp;Tbl_KBBB[Biljart],0)),"")</f>
        <v/>
      </c>
    </row>
    <row r="277" spans="1:7" x14ac:dyDescent="0.25">
      <c r="A277" s="28">
        <v>46114</v>
      </c>
      <c r="B277">
        <f>WEEKDAY(Tbl_Avond[[#This Row],[Datum]],11)</f>
        <v>4</v>
      </c>
      <c r="C277" t="str" cm="1">
        <f t="array" ref="C277">_xlfn.IFNA(INDEX(Tbl_KBBB[wedstrijd],MATCH(Tbl_Avond[[#This Row],[Datum]]&amp;"1",Tbl_KBBB[Datum_KBBB]&amp;Tbl_KBBB[Biljart],0)),"")</f>
        <v/>
      </c>
      <c r="D277" t="str" cm="1">
        <f t="array" ref="D277">_xlfn.IFNA(INDEX(Tbl_KBBB[wedstrijd],MATCH(Tbl_Avond[[#This Row],[Datum]]&amp;"2",Tbl_KBBB[Datum_KBBB]&amp;Tbl_KBBB[Biljart],0)),"")</f>
        <v/>
      </c>
      <c r="E277" t="str" cm="1">
        <f t="array" ref="E277">_xlfn.IFNA(INDEX(Tbl_KBBB[wedstrijd],MATCH(Tbl_Avond[[#This Row],[Datum]]&amp;"3",Tbl_KBBB[Datum_KBBB]&amp;Tbl_KBBB[Biljart],0)),"")</f>
        <v/>
      </c>
      <c r="F277" t="str" cm="1">
        <f t="array" ref="F277">_xlfn.IFNA(INDEX(Tbl_KBBB[wedstrijd],MATCH(Tbl_Avond[[#This Row],[Datum]]&amp;"4",Tbl_KBBB[Datum_KBBB]&amp;Tbl_KBBB[Biljart],0)),"")</f>
        <v/>
      </c>
      <c r="G277" t="str" cm="1">
        <f t="array" ref="G277">_xlfn.IFNA(INDEX(Tbl_KBBB[wedstrijd],MATCH(Tbl_Avond[[#This Row],[Datum]]&amp;"5",Tbl_KBBB[Datum_KBBB]&amp;Tbl_KBBB[Biljart],0)),"")</f>
        <v/>
      </c>
    </row>
    <row r="278" spans="1:7" x14ac:dyDescent="0.25">
      <c r="A278" s="28">
        <v>46115</v>
      </c>
      <c r="B278">
        <f>WEEKDAY(Tbl_Avond[[#This Row],[Datum]],11)</f>
        <v>5</v>
      </c>
      <c r="C278" t="str" cm="1">
        <f t="array" ref="C278">_xlfn.IFNA(INDEX(Tbl_KBBB[wedstrijd],MATCH(Tbl_Avond[[#This Row],[Datum]]&amp;"1",Tbl_KBBB[Datum_KBBB]&amp;Tbl_KBBB[Biljart],0)),"")</f>
        <v/>
      </c>
      <c r="D278" t="str" cm="1">
        <f t="array" ref="D278">_xlfn.IFNA(INDEX(Tbl_KBBB[wedstrijd],MATCH(Tbl_Avond[[#This Row],[Datum]]&amp;"2",Tbl_KBBB[Datum_KBBB]&amp;Tbl_KBBB[Biljart],0)),"")</f>
        <v/>
      </c>
      <c r="E278" t="str" cm="1">
        <f t="array" ref="E278">_xlfn.IFNA(INDEX(Tbl_KBBB[wedstrijd],MATCH(Tbl_Avond[[#This Row],[Datum]]&amp;"3",Tbl_KBBB[Datum_KBBB]&amp;Tbl_KBBB[Biljart],0)),"")</f>
        <v/>
      </c>
      <c r="F278" t="str" cm="1">
        <f t="array" ref="F278">_xlfn.IFNA(INDEX(Tbl_KBBB[wedstrijd],MATCH(Tbl_Avond[[#This Row],[Datum]]&amp;"4",Tbl_KBBB[Datum_KBBB]&amp;Tbl_KBBB[Biljart],0)),"")</f>
        <v/>
      </c>
      <c r="G278" t="str" cm="1">
        <f t="array" ref="G278">_xlfn.IFNA(INDEX(Tbl_KBBB[wedstrijd],MATCH(Tbl_Avond[[#This Row],[Datum]]&amp;"5",Tbl_KBBB[Datum_KBBB]&amp;Tbl_KBBB[Biljart],0)),"")</f>
        <v/>
      </c>
    </row>
    <row r="279" spans="1:7" x14ac:dyDescent="0.25">
      <c r="A279" s="28">
        <v>46116</v>
      </c>
      <c r="B279">
        <f>WEEKDAY(Tbl_Avond[[#This Row],[Datum]],11)</f>
        <v>6</v>
      </c>
      <c r="C279" t="str" cm="1">
        <f t="array" ref="C279">_xlfn.IFNA(INDEX(Tbl_KBBB[wedstrijd],MATCH(Tbl_Avond[[#This Row],[Datum]]&amp;"1",Tbl_KBBB[Datum_KBBB]&amp;Tbl_KBBB[Biljart],0)),"")</f>
        <v/>
      </c>
      <c r="D279" t="str" cm="1">
        <f t="array" ref="D279">_xlfn.IFNA(INDEX(Tbl_KBBB[wedstrijd],MATCH(Tbl_Avond[[#This Row],[Datum]]&amp;"2",Tbl_KBBB[Datum_KBBB]&amp;Tbl_KBBB[Biljart],0)),"")</f>
        <v/>
      </c>
      <c r="E279" t="str" cm="1">
        <f t="array" ref="E279">_xlfn.IFNA(INDEX(Tbl_KBBB[wedstrijd],MATCH(Tbl_Avond[[#This Row],[Datum]]&amp;"3",Tbl_KBBB[Datum_KBBB]&amp;Tbl_KBBB[Biljart],0)),"")</f>
        <v/>
      </c>
      <c r="F279" t="str" cm="1">
        <f t="array" ref="F279">_xlfn.IFNA(INDEX(Tbl_KBBB[wedstrijd],MATCH(Tbl_Avond[[#This Row],[Datum]]&amp;"4",Tbl_KBBB[Datum_KBBB]&amp;Tbl_KBBB[Biljart],0)),"")</f>
        <v/>
      </c>
      <c r="G279" t="str" cm="1">
        <f t="array" ref="G279">_xlfn.IFNA(INDEX(Tbl_KBBB[wedstrijd],MATCH(Tbl_Avond[[#This Row],[Datum]]&amp;"5",Tbl_KBBB[Datum_KBBB]&amp;Tbl_KBBB[Biljart],0)),"")</f>
        <v/>
      </c>
    </row>
    <row r="280" spans="1:7" x14ac:dyDescent="0.25">
      <c r="A280" s="28">
        <v>46117</v>
      </c>
      <c r="B280">
        <f>WEEKDAY(Tbl_Avond[[#This Row],[Datum]],11)</f>
        <v>7</v>
      </c>
      <c r="C280" t="str" cm="1">
        <f t="array" ref="C280">_xlfn.IFNA(INDEX(Tbl_KBBB[wedstrijd],MATCH(Tbl_Avond[[#This Row],[Datum]]&amp;"1",Tbl_KBBB[Datum_KBBB]&amp;Tbl_KBBB[Biljart],0)),"")</f>
        <v/>
      </c>
      <c r="D280" t="str" cm="1">
        <f t="array" ref="D280">_xlfn.IFNA(INDEX(Tbl_KBBB[wedstrijd],MATCH(Tbl_Avond[[#This Row],[Datum]]&amp;"2",Tbl_KBBB[Datum_KBBB]&amp;Tbl_KBBB[Biljart],0)),"")</f>
        <v/>
      </c>
      <c r="E280" t="str" cm="1">
        <f t="array" ref="E280">_xlfn.IFNA(INDEX(Tbl_KBBB[wedstrijd],MATCH(Tbl_Avond[[#This Row],[Datum]]&amp;"3",Tbl_KBBB[Datum_KBBB]&amp;Tbl_KBBB[Biljart],0)),"")</f>
        <v/>
      </c>
      <c r="F280" t="str" cm="1">
        <f t="array" ref="F280">_xlfn.IFNA(INDEX(Tbl_KBBB[wedstrijd],MATCH(Tbl_Avond[[#This Row],[Datum]]&amp;"4",Tbl_KBBB[Datum_KBBB]&amp;Tbl_KBBB[Biljart],0)),"")</f>
        <v/>
      </c>
      <c r="G280" t="str" cm="1">
        <f t="array" ref="G280">_xlfn.IFNA(INDEX(Tbl_KBBB[wedstrijd],MATCH(Tbl_Avond[[#This Row],[Datum]]&amp;"5",Tbl_KBBB[Datum_KBBB]&amp;Tbl_KBBB[Biljart],0)),"")</f>
        <v/>
      </c>
    </row>
    <row r="281" spans="1:7" x14ac:dyDescent="0.25">
      <c r="A281" s="28">
        <v>46118</v>
      </c>
      <c r="B281">
        <f>WEEKDAY(Tbl_Avond[[#This Row],[Datum]],11)</f>
        <v>1</v>
      </c>
      <c r="C281" t="str" cm="1">
        <f t="array" ref="C281">_xlfn.IFNA(INDEX(Tbl_KBBB[wedstrijd],MATCH(Tbl_Avond[[#This Row],[Datum]]&amp;"1",Tbl_KBBB[Datum_KBBB]&amp;Tbl_KBBB[Biljart],0)),"")</f>
        <v/>
      </c>
      <c r="D281" t="str" cm="1">
        <f t="array" ref="D281">_xlfn.IFNA(INDEX(Tbl_KBBB[wedstrijd],MATCH(Tbl_Avond[[#This Row],[Datum]]&amp;"2",Tbl_KBBB[Datum_KBBB]&amp;Tbl_KBBB[Biljart],0)),"")</f>
        <v/>
      </c>
      <c r="E281" t="str" cm="1">
        <f t="array" ref="E281">_xlfn.IFNA(INDEX(Tbl_KBBB[wedstrijd],MATCH(Tbl_Avond[[#This Row],[Datum]]&amp;"3",Tbl_KBBB[Datum_KBBB]&amp;Tbl_KBBB[Biljart],0)),"")</f>
        <v/>
      </c>
      <c r="F281" t="str" cm="1">
        <f t="array" ref="F281">_xlfn.IFNA(INDEX(Tbl_KBBB[wedstrijd],MATCH(Tbl_Avond[[#This Row],[Datum]]&amp;"4",Tbl_KBBB[Datum_KBBB]&amp;Tbl_KBBB[Biljart],0)),"")</f>
        <v/>
      </c>
      <c r="G281" t="str" cm="1">
        <f t="array" ref="G281">_xlfn.IFNA(INDEX(Tbl_KBBB[wedstrijd],MATCH(Tbl_Avond[[#This Row],[Datum]]&amp;"5",Tbl_KBBB[Datum_KBBB]&amp;Tbl_KBBB[Biljart],0)),"")</f>
        <v/>
      </c>
    </row>
    <row r="282" spans="1:7" x14ac:dyDescent="0.25">
      <c r="A282" s="28">
        <v>46119</v>
      </c>
      <c r="B282">
        <f>WEEKDAY(Tbl_Avond[[#This Row],[Datum]],11)</f>
        <v>2</v>
      </c>
      <c r="C282" t="str" cm="1">
        <f t="array" ref="C282">_xlfn.IFNA(INDEX(Tbl_KBBB[wedstrijd],MATCH(Tbl_Avond[[#This Row],[Datum]]&amp;"1",Tbl_KBBB[Datum_KBBB]&amp;Tbl_KBBB[Biljart],0)),"")</f>
        <v/>
      </c>
      <c r="D282" t="str" cm="1">
        <f t="array" ref="D282">_xlfn.IFNA(INDEX(Tbl_KBBB[wedstrijd],MATCH(Tbl_Avond[[#This Row],[Datum]]&amp;"2",Tbl_KBBB[Datum_KBBB]&amp;Tbl_KBBB[Biljart],0)),"")</f>
        <v/>
      </c>
      <c r="E282" t="str" cm="1">
        <f t="array" ref="E282">_xlfn.IFNA(INDEX(Tbl_KBBB[wedstrijd],MATCH(Tbl_Avond[[#This Row],[Datum]]&amp;"3",Tbl_KBBB[Datum_KBBB]&amp;Tbl_KBBB[Biljart],0)),"")</f>
        <v/>
      </c>
      <c r="F282" t="str" cm="1">
        <f t="array" ref="F282">_xlfn.IFNA(INDEX(Tbl_KBBB[wedstrijd],MATCH(Tbl_Avond[[#This Row],[Datum]]&amp;"4",Tbl_KBBB[Datum_KBBB]&amp;Tbl_KBBB[Biljart],0)),"")</f>
        <v/>
      </c>
      <c r="G282" t="str" cm="1">
        <f t="array" ref="G282">_xlfn.IFNA(INDEX(Tbl_KBBB[wedstrijd],MATCH(Tbl_Avond[[#This Row],[Datum]]&amp;"5",Tbl_KBBB[Datum_KBBB]&amp;Tbl_KBBB[Biljart],0)),"")</f>
        <v/>
      </c>
    </row>
    <row r="283" spans="1:7" x14ac:dyDescent="0.25">
      <c r="A283" s="28">
        <v>46120</v>
      </c>
      <c r="B283">
        <f>WEEKDAY(Tbl_Avond[[#This Row],[Datum]],11)</f>
        <v>3</v>
      </c>
      <c r="C283" t="str" cm="1">
        <f t="array" ref="C283">_xlfn.IFNA(INDEX(Tbl_KBBB[wedstrijd],MATCH(Tbl_Avond[[#This Row],[Datum]]&amp;"1",Tbl_KBBB[Datum_KBBB]&amp;Tbl_KBBB[Biljart],0)),"")</f>
        <v/>
      </c>
      <c r="D283" t="str" cm="1">
        <f t="array" ref="D283">_xlfn.IFNA(INDEX(Tbl_KBBB[wedstrijd],MATCH(Tbl_Avond[[#This Row],[Datum]]&amp;"2",Tbl_KBBB[Datum_KBBB]&amp;Tbl_KBBB[Biljart],0)),"")</f>
        <v/>
      </c>
      <c r="E283" t="str" cm="1">
        <f t="array" ref="E283">_xlfn.IFNA(INDEX(Tbl_KBBB[wedstrijd],MATCH(Tbl_Avond[[#This Row],[Datum]]&amp;"3",Tbl_KBBB[Datum_KBBB]&amp;Tbl_KBBB[Biljart],0)),"")</f>
        <v/>
      </c>
      <c r="F283" t="str" cm="1">
        <f t="array" ref="F283">_xlfn.IFNA(INDEX(Tbl_KBBB[wedstrijd],MATCH(Tbl_Avond[[#This Row],[Datum]]&amp;"4",Tbl_KBBB[Datum_KBBB]&amp;Tbl_KBBB[Biljart],0)),"")</f>
        <v/>
      </c>
      <c r="G283" t="str" cm="1">
        <f t="array" ref="G283">_xlfn.IFNA(INDEX(Tbl_KBBB[wedstrijd],MATCH(Tbl_Avond[[#This Row],[Datum]]&amp;"5",Tbl_KBBB[Datum_KBBB]&amp;Tbl_KBBB[Biljart],0)),"")</f>
        <v/>
      </c>
    </row>
    <row r="284" spans="1:7" x14ac:dyDescent="0.25">
      <c r="A284" s="28">
        <v>46121</v>
      </c>
      <c r="B284">
        <f>WEEKDAY(Tbl_Avond[[#This Row],[Datum]],11)</f>
        <v>4</v>
      </c>
      <c r="C284" t="str" cm="1">
        <f t="array" ref="C284">_xlfn.IFNA(INDEX(Tbl_KBBB[wedstrijd],MATCH(Tbl_Avond[[#This Row],[Datum]]&amp;"1",Tbl_KBBB[Datum_KBBB]&amp;Tbl_KBBB[Biljart],0)),"")</f>
        <v/>
      </c>
      <c r="D284" t="str" cm="1">
        <f t="array" ref="D284">_xlfn.IFNA(INDEX(Tbl_KBBB[wedstrijd],MATCH(Tbl_Avond[[#This Row],[Datum]]&amp;"2",Tbl_KBBB[Datum_KBBB]&amp;Tbl_KBBB[Biljart],0)),"")</f>
        <v/>
      </c>
      <c r="E284" t="str" cm="1">
        <f t="array" ref="E284">_xlfn.IFNA(INDEX(Tbl_KBBB[wedstrijd],MATCH(Tbl_Avond[[#This Row],[Datum]]&amp;"3",Tbl_KBBB[Datum_KBBB]&amp;Tbl_KBBB[Biljart],0)),"")</f>
        <v/>
      </c>
      <c r="F284" t="str" cm="1">
        <f t="array" ref="F284">_xlfn.IFNA(INDEX(Tbl_KBBB[wedstrijd],MATCH(Tbl_Avond[[#This Row],[Datum]]&amp;"4",Tbl_KBBB[Datum_KBBB]&amp;Tbl_KBBB[Biljart],0)),"")</f>
        <v/>
      </c>
      <c r="G284" t="str" cm="1">
        <f t="array" ref="G284">_xlfn.IFNA(INDEX(Tbl_KBBB[wedstrijd],MATCH(Tbl_Avond[[#This Row],[Datum]]&amp;"5",Tbl_KBBB[Datum_KBBB]&amp;Tbl_KBBB[Biljart],0)),"")</f>
        <v/>
      </c>
    </row>
    <row r="285" spans="1:7" x14ac:dyDescent="0.25">
      <c r="A285" s="28">
        <v>46122</v>
      </c>
      <c r="B285">
        <f>WEEKDAY(Tbl_Avond[[#This Row],[Datum]],11)</f>
        <v>5</v>
      </c>
      <c r="C285" t="str" cm="1">
        <f t="array" ref="C285">_xlfn.IFNA(INDEX(Tbl_KBBB[wedstrijd],MATCH(Tbl_Avond[[#This Row],[Datum]]&amp;"1",Tbl_KBBB[Datum_KBBB]&amp;Tbl_KBBB[Biljart],0)),"")</f>
        <v/>
      </c>
      <c r="D285" t="str" cm="1">
        <f t="array" ref="D285">_xlfn.IFNA(INDEX(Tbl_KBBB[wedstrijd],MATCH(Tbl_Avond[[#This Row],[Datum]]&amp;"2",Tbl_KBBB[Datum_KBBB]&amp;Tbl_KBBB[Biljart],0)),"")</f>
        <v/>
      </c>
      <c r="E285" t="str" cm="1">
        <f t="array" ref="E285">_xlfn.IFNA(INDEX(Tbl_KBBB[wedstrijd],MATCH(Tbl_Avond[[#This Row],[Datum]]&amp;"3",Tbl_KBBB[Datum_KBBB]&amp;Tbl_KBBB[Biljart],0)),"")</f>
        <v/>
      </c>
      <c r="F285" t="str" cm="1">
        <f t="array" ref="F285">_xlfn.IFNA(INDEX(Tbl_KBBB[wedstrijd],MATCH(Tbl_Avond[[#This Row],[Datum]]&amp;"4",Tbl_KBBB[Datum_KBBB]&amp;Tbl_KBBB[Biljart],0)),"")</f>
        <v/>
      </c>
      <c r="G285" t="str" cm="1">
        <f t="array" ref="G285">_xlfn.IFNA(INDEX(Tbl_KBBB[wedstrijd],MATCH(Tbl_Avond[[#This Row],[Datum]]&amp;"5",Tbl_KBBB[Datum_KBBB]&amp;Tbl_KBBB[Biljart],0)),"")</f>
        <v/>
      </c>
    </row>
    <row r="286" spans="1:7" x14ac:dyDescent="0.25">
      <c r="A286" s="28">
        <v>46123</v>
      </c>
      <c r="B286">
        <f>WEEKDAY(Tbl_Avond[[#This Row],[Datum]],11)</f>
        <v>6</v>
      </c>
      <c r="C286" t="str" cm="1">
        <f t="array" ref="C286">_xlfn.IFNA(INDEX(Tbl_KBBB[wedstrijd],MATCH(Tbl_Avond[[#This Row],[Datum]]&amp;"1",Tbl_KBBB[Datum_KBBB]&amp;Tbl_KBBB[Biljart],0)),"")</f>
        <v/>
      </c>
      <c r="D286" t="str" cm="1">
        <f t="array" ref="D286">_xlfn.IFNA(INDEX(Tbl_KBBB[wedstrijd],MATCH(Tbl_Avond[[#This Row],[Datum]]&amp;"2",Tbl_KBBB[Datum_KBBB]&amp;Tbl_KBBB[Biljart],0)),"")</f>
        <v/>
      </c>
      <c r="E286" t="str" cm="1">
        <f t="array" ref="E286">_xlfn.IFNA(INDEX(Tbl_KBBB[wedstrijd],MATCH(Tbl_Avond[[#This Row],[Datum]]&amp;"3",Tbl_KBBB[Datum_KBBB]&amp;Tbl_KBBB[Biljart],0)),"")</f>
        <v/>
      </c>
      <c r="F286" t="str" cm="1">
        <f t="array" ref="F286">_xlfn.IFNA(INDEX(Tbl_KBBB[wedstrijd],MATCH(Tbl_Avond[[#This Row],[Datum]]&amp;"4",Tbl_KBBB[Datum_KBBB]&amp;Tbl_KBBB[Biljart],0)),"")</f>
        <v/>
      </c>
      <c r="G286" t="str" cm="1">
        <f t="array" ref="G286">_xlfn.IFNA(INDEX(Tbl_KBBB[wedstrijd],MATCH(Tbl_Avond[[#This Row],[Datum]]&amp;"5",Tbl_KBBB[Datum_KBBB]&amp;Tbl_KBBB[Biljart],0)),"")</f>
        <v/>
      </c>
    </row>
    <row r="287" spans="1:7" x14ac:dyDescent="0.25">
      <c r="A287" s="28">
        <v>46124</v>
      </c>
      <c r="B287">
        <f>WEEKDAY(Tbl_Avond[[#This Row],[Datum]],11)</f>
        <v>7</v>
      </c>
      <c r="C287" t="str" cm="1">
        <f t="array" ref="C287">_xlfn.IFNA(INDEX(Tbl_KBBB[wedstrijd],MATCH(Tbl_Avond[[#This Row],[Datum]]&amp;"1",Tbl_KBBB[Datum_KBBB]&amp;Tbl_KBBB[Biljart],0)),"")</f>
        <v/>
      </c>
      <c r="D287" t="str" cm="1">
        <f t="array" ref="D287">_xlfn.IFNA(INDEX(Tbl_KBBB[wedstrijd],MATCH(Tbl_Avond[[#This Row],[Datum]]&amp;"2",Tbl_KBBB[Datum_KBBB]&amp;Tbl_KBBB[Biljart],0)),"")</f>
        <v/>
      </c>
      <c r="E287" t="str" cm="1">
        <f t="array" ref="E287">_xlfn.IFNA(INDEX(Tbl_KBBB[wedstrijd],MATCH(Tbl_Avond[[#This Row],[Datum]]&amp;"3",Tbl_KBBB[Datum_KBBB]&amp;Tbl_KBBB[Biljart],0)),"")</f>
        <v/>
      </c>
      <c r="F287" t="str" cm="1">
        <f t="array" ref="F287">_xlfn.IFNA(INDEX(Tbl_KBBB[wedstrijd],MATCH(Tbl_Avond[[#This Row],[Datum]]&amp;"4",Tbl_KBBB[Datum_KBBB]&amp;Tbl_KBBB[Biljart],0)),"")</f>
        <v/>
      </c>
      <c r="G287" t="str" cm="1">
        <f t="array" ref="G287">_xlfn.IFNA(INDEX(Tbl_KBBB[wedstrijd],MATCH(Tbl_Avond[[#This Row],[Datum]]&amp;"5",Tbl_KBBB[Datum_KBBB]&amp;Tbl_KBBB[Biljart],0)),"")</f>
        <v/>
      </c>
    </row>
    <row r="288" spans="1:7" x14ac:dyDescent="0.25">
      <c r="A288" s="28">
        <v>46125</v>
      </c>
      <c r="B288">
        <f>WEEKDAY(Tbl_Avond[[#This Row],[Datum]],11)</f>
        <v>1</v>
      </c>
      <c r="C288" t="str" cm="1">
        <f t="array" ref="C288">_xlfn.IFNA(INDEX(Tbl_KBBB[wedstrijd],MATCH(Tbl_Avond[[#This Row],[Datum]]&amp;"1",Tbl_KBBB[Datum_KBBB]&amp;Tbl_KBBB[Biljart],0)),"")</f>
        <v/>
      </c>
      <c r="D288" t="str" cm="1">
        <f t="array" ref="D288">_xlfn.IFNA(INDEX(Tbl_KBBB[wedstrijd],MATCH(Tbl_Avond[[#This Row],[Datum]]&amp;"2",Tbl_KBBB[Datum_KBBB]&amp;Tbl_KBBB[Biljart],0)),"")</f>
        <v/>
      </c>
      <c r="E288" t="str" cm="1">
        <f t="array" ref="E288">_xlfn.IFNA(INDEX(Tbl_KBBB[wedstrijd],MATCH(Tbl_Avond[[#This Row],[Datum]]&amp;"3",Tbl_KBBB[Datum_KBBB]&amp;Tbl_KBBB[Biljart],0)),"")</f>
        <v/>
      </c>
      <c r="F288" t="str" cm="1">
        <f t="array" ref="F288">_xlfn.IFNA(INDEX(Tbl_KBBB[wedstrijd],MATCH(Tbl_Avond[[#This Row],[Datum]]&amp;"4",Tbl_KBBB[Datum_KBBB]&amp;Tbl_KBBB[Biljart],0)),"")</f>
        <v/>
      </c>
      <c r="G288" t="str" cm="1">
        <f t="array" ref="G288">_xlfn.IFNA(INDEX(Tbl_KBBB[wedstrijd],MATCH(Tbl_Avond[[#This Row],[Datum]]&amp;"5",Tbl_KBBB[Datum_KBBB]&amp;Tbl_KBBB[Biljart],0)),"")</f>
        <v/>
      </c>
    </row>
    <row r="289" spans="1:7" x14ac:dyDescent="0.25">
      <c r="A289" s="28">
        <v>46126</v>
      </c>
      <c r="B289">
        <f>WEEKDAY(Tbl_Avond[[#This Row],[Datum]],11)</f>
        <v>2</v>
      </c>
      <c r="C289" t="str" cm="1">
        <f t="array" ref="C289">_xlfn.IFNA(INDEX(Tbl_KBBB[wedstrijd],MATCH(Tbl_Avond[[#This Row],[Datum]]&amp;"1",Tbl_KBBB[Datum_KBBB]&amp;Tbl_KBBB[Biljart],0)),"")</f>
        <v/>
      </c>
      <c r="D289" t="str" cm="1">
        <f t="array" ref="D289">_xlfn.IFNA(INDEX(Tbl_KBBB[wedstrijd],MATCH(Tbl_Avond[[#This Row],[Datum]]&amp;"2",Tbl_KBBB[Datum_KBBB]&amp;Tbl_KBBB[Biljart],0)),"")</f>
        <v/>
      </c>
      <c r="E289" t="str" cm="1">
        <f t="array" ref="E289">_xlfn.IFNA(INDEX(Tbl_KBBB[wedstrijd],MATCH(Tbl_Avond[[#This Row],[Datum]]&amp;"3",Tbl_KBBB[Datum_KBBB]&amp;Tbl_KBBB[Biljart],0)),"")</f>
        <v/>
      </c>
      <c r="F289" t="str" cm="1">
        <f t="array" ref="F289">_xlfn.IFNA(INDEX(Tbl_KBBB[wedstrijd],MATCH(Tbl_Avond[[#This Row],[Datum]]&amp;"4",Tbl_KBBB[Datum_KBBB]&amp;Tbl_KBBB[Biljart],0)),"")</f>
        <v/>
      </c>
      <c r="G289" t="str" cm="1">
        <f t="array" ref="G289">_xlfn.IFNA(INDEX(Tbl_KBBB[wedstrijd],MATCH(Tbl_Avond[[#This Row],[Datum]]&amp;"5",Tbl_KBBB[Datum_KBBB]&amp;Tbl_KBBB[Biljart],0)),"")</f>
        <v/>
      </c>
    </row>
    <row r="290" spans="1:7" x14ac:dyDescent="0.25">
      <c r="A290" s="28">
        <v>46127</v>
      </c>
      <c r="B290">
        <f>WEEKDAY(Tbl_Avond[[#This Row],[Datum]],11)</f>
        <v>3</v>
      </c>
      <c r="C290" t="str" cm="1">
        <f t="array" ref="C290">_xlfn.IFNA(INDEX(Tbl_KBBB[wedstrijd],MATCH(Tbl_Avond[[#This Row],[Datum]]&amp;"1",Tbl_KBBB[Datum_KBBB]&amp;Tbl_KBBB[Biljart],0)),"")</f>
        <v/>
      </c>
      <c r="D290" t="str" cm="1">
        <f t="array" ref="D290">_xlfn.IFNA(INDEX(Tbl_KBBB[wedstrijd],MATCH(Tbl_Avond[[#This Row],[Datum]]&amp;"2",Tbl_KBBB[Datum_KBBB]&amp;Tbl_KBBB[Biljart],0)),"")</f>
        <v/>
      </c>
      <c r="E290" t="str" cm="1">
        <f t="array" ref="E290">_xlfn.IFNA(INDEX(Tbl_KBBB[wedstrijd],MATCH(Tbl_Avond[[#This Row],[Datum]]&amp;"3",Tbl_KBBB[Datum_KBBB]&amp;Tbl_KBBB[Biljart],0)),"")</f>
        <v/>
      </c>
      <c r="F290" t="str" cm="1">
        <f t="array" ref="F290">_xlfn.IFNA(INDEX(Tbl_KBBB[wedstrijd],MATCH(Tbl_Avond[[#This Row],[Datum]]&amp;"4",Tbl_KBBB[Datum_KBBB]&amp;Tbl_KBBB[Biljart],0)),"")</f>
        <v/>
      </c>
      <c r="G290" t="str" cm="1">
        <f t="array" ref="G290">_xlfn.IFNA(INDEX(Tbl_KBBB[wedstrijd],MATCH(Tbl_Avond[[#This Row],[Datum]]&amp;"5",Tbl_KBBB[Datum_KBBB]&amp;Tbl_KBBB[Biljart],0)),"")</f>
        <v/>
      </c>
    </row>
    <row r="291" spans="1:7" x14ac:dyDescent="0.25">
      <c r="A291" s="28">
        <v>46128</v>
      </c>
      <c r="B291">
        <f>WEEKDAY(Tbl_Avond[[#This Row],[Datum]],11)</f>
        <v>4</v>
      </c>
      <c r="C291" t="str" cm="1">
        <f t="array" ref="C291">_xlfn.IFNA(INDEX(Tbl_KBBB[wedstrijd],MATCH(Tbl_Avond[[#This Row],[Datum]]&amp;"1",Tbl_KBBB[Datum_KBBB]&amp;Tbl_KBBB[Biljart],0)),"")</f>
        <v/>
      </c>
      <c r="D291" t="str" cm="1">
        <f t="array" ref="D291">_xlfn.IFNA(INDEX(Tbl_KBBB[wedstrijd],MATCH(Tbl_Avond[[#This Row],[Datum]]&amp;"2",Tbl_KBBB[Datum_KBBB]&amp;Tbl_KBBB[Biljart],0)),"")</f>
        <v/>
      </c>
      <c r="E291" t="str" cm="1">
        <f t="array" ref="E291">_xlfn.IFNA(INDEX(Tbl_KBBB[wedstrijd],MATCH(Tbl_Avond[[#This Row],[Datum]]&amp;"3",Tbl_KBBB[Datum_KBBB]&amp;Tbl_KBBB[Biljart],0)),"")</f>
        <v/>
      </c>
      <c r="F291" t="str" cm="1">
        <f t="array" ref="F291">_xlfn.IFNA(INDEX(Tbl_KBBB[wedstrijd],MATCH(Tbl_Avond[[#This Row],[Datum]]&amp;"4",Tbl_KBBB[Datum_KBBB]&amp;Tbl_KBBB[Biljart],0)),"")</f>
        <v/>
      </c>
      <c r="G291" t="str" cm="1">
        <f t="array" ref="G291">_xlfn.IFNA(INDEX(Tbl_KBBB[wedstrijd],MATCH(Tbl_Avond[[#This Row],[Datum]]&amp;"5",Tbl_KBBB[Datum_KBBB]&amp;Tbl_KBBB[Biljart],0)),"")</f>
        <v/>
      </c>
    </row>
    <row r="292" spans="1:7" x14ac:dyDescent="0.25">
      <c r="A292" s="28">
        <v>46129</v>
      </c>
      <c r="B292">
        <f>WEEKDAY(Tbl_Avond[[#This Row],[Datum]],11)</f>
        <v>5</v>
      </c>
      <c r="C292" t="str" cm="1">
        <f t="array" ref="C292">_xlfn.IFNA(INDEX(Tbl_KBBB[wedstrijd],MATCH(Tbl_Avond[[#This Row],[Datum]]&amp;"1",Tbl_KBBB[Datum_KBBB]&amp;Tbl_KBBB[Biljart],0)),"")</f>
        <v/>
      </c>
      <c r="D292" t="str" cm="1">
        <f t="array" ref="D292">_xlfn.IFNA(INDEX(Tbl_KBBB[wedstrijd],MATCH(Tbl_Avond[[#This Row],[Datum]]&amp;"2",Tbl_KBBB[Datum_KBBB]&amp;Tbl_KBBB[Biljart],0)),"")</f>
        <v/>
      </c>
      <c r="E292" t="str" cm="1">
        <f t="array" ref="E292">_xlfn.IFNA(INDEX(Tbl_KBBB[wedstrijd],MATCH(Tbl_Avond[[#This Row],[Datum]]&amp;"3",Tbl_KBBB[Datum_KBBB]&amp;Tbl_KBBB[Biljart],0)),"")</f>
        <v/>
      </c>
      <c r="F292" t="str" cm="1">
        <f t="array" ref="F292">_xlfn.IFNA(INDEX(Tbl_KBBB[wedstrijd],MATCH(Tbl_Avond[[#This Row],[Datum]]&amp;"4",Tbl_KBBB[Datum_KBBB]&amp;Tbl_KBBB[Biljart],0)),"")</f>
        <v/>
      </c>
      <c r="G292" t="str" cm="1">
        <f t="array" ref="G292">_xlfn.IFNA(INDEX(Tbl_KBBB[wedstrijd],MATCH(Tbl_Avond[[#This Row],[Datum]]&amp;"5",Tbl_KBBB[Datum_KBBB]&amp;Tbl_KBBB[Biljart],0)),"")</f>
        <v/>
      </c>
    </row>
    <row r="293" spans="1:7" x14ac:dyDescent="0.25">
      <c r="A293" s="28">
        <v>46130</v>
      </c>
      <c r="B293">
        <f>WEEKDAY(Tbl_Avond[[#This Row],[Datum]],11)</f>
        <v>6</v>
      </c>
      <c r="C293" t="str" cm="1">
        <f t="array" ref="C293">_xlfn.IFNA(INDEX(Tbl_KBBB[wedstrijd],MATCH(Tbl_Avond[[#This Row],[Datum]]&amp;"1",Tbl_KBBB[Datum_KBBB]&amp;Tbl_KBBB[Biljart],0)),"")</f>
        <v/>
      </c>
      <c r="D293" t="str" cm="1">
        <f t="array" ref="D293">_xlfn.IFNA(INDEX(Tbl_KBBB[wedstrijd],MATCH(Tbl_Avond[[#This Row],[Datum]]&amp;"2",Tbl_KBBB[Datum_KBBB]&amp;Tbl_KBBB[Biljart],0)),"")</f>
        <v/>
      </c>
      <c r="E293" t="str" cm="1">
        <f t="array" ref="E293">_xlfn.IFNA(INDEX(Tbl_KBBB[wedstrijd],MATCH(Tbl_Avond[[#This Row],[Datum]]&amp;"3",Tbl_KBBB[Datum_KBBB]&amp;Tbl_KBBB[Biljart],0)),"")</f>
        <v/>
      </c>
      <c r="F293" t="str" cm="1">
        <f t="array" ref="F293">_xlfn.IFNA(INDEX(Tbl_KBBB[wedstrijd],MATCH(Tbl_Avond[[#This Row],[Datum]]&amp;"4",Tbl_KBBB[Datum_KBBB]&amp;Tbl_KBBB[Biljart],0)),"")</f>
        <v/>
      </c>
      <c r="G293" t="str" cm="1">
        <f t="array" ref="G293">_xlfn.IFNA(INDEX(Tbl_KBBB[wedstrijd],MATCH(Tbl_Avond[[#This Row],[Datum]]&amp;"5",Tbl_KBBB[Datum_KBBB]&amp;Tbl_KBBB[Biljart],0)),"")</f>
        <v/>
      </c>
    </row>
    <row r="294" spans="1:7" x14ac:dyDescent="0.25">
      <c r="A294" s="28">
        <v>46131</v>
      </c>
      <c r="B294">
        <f>WEEKDAY(Tbl_Avond[[#This Row],[Datum]],11)</f>
        <v>7</v>
      </c>
      <c r="C294" t="str" cm="1">
        <f t="array" ref="C294">_xlfn.IFNA(INDEX(Tbl_KBBB[wedstrijd],MATCH(Tbl_Avond[[#This Row],[Datum]]&amp;"1",Tbl_KBBB[Datum_KBBB]&amp;Tbl_KBBB[Biljart],0)),"")</f>
        <v/>
      </c>
      <c r="D294" t="str" cm="1">
        <f t="array" ref="D294">_xlfn.IFNA(INDEX(Tbl_KBBB[wedstrijd],MATCH(Tbl_Avond[[#This Row],[Datum]]&amp;"2",Tbl_KBBB[Datum_KBBB]&amp;Tbl_KBBB[Biljart],0)),"")</f>
        <v/>
      </c>
      <c r="E294" t="str" cm="1">
        <f t="array" ref="E294">_xlfn.IFNA(INDEX(Tbl_KBBB[wedstrijd],MATCH(Tbl_Avond[[#This Row],[Datum]]&amp;"3",Tbl_KBBB[Datum_KBBB]&amp;Tbl_KBBB[Biljart],0)),"")</f>
        <v/>
      </c>
      <c r="F294" t="str" cm="1">
        <f t="array" ref="F294">_xlfn.IFNA(INDEX(Tbl_KBBB[wedstrijd],MATCH(Tbl_Avond[[#This Row],[Datum]]&amp;"4",Tbl_KBBB[Datum_KBBB]&amp;Tbl_KBBB[Biljart],0)),"")</f>
        <v/>
      </c>
      <c r="G294" t="str" cm="1">
        <f t="array" ref="G294">_xlfn.IFNA(INDEX(Tbl_KBBB[wedstrijd],MATCH(Tbl_Avond[[#This Row],[Datum]]&amp;"5",Tbl_KBBB[Datum_KBBB]&amp;Tbl_KBBB[Biljart],0)),"")</f>
        <v/>
      </c>
    </row>
    <row r="295" spans="1:7" x14ac:dyDescent="0.25">
      <c r="A295" s="28">
        <v>46132</v>
      </c>
      <c r="B295">
        <f>WEEKDAY(Tbl_Avond[[#This Row],[Datum]],11)</f>
        <v>1</v>
      </c>
      <c r="C295" t="str" cm="1">
        <f t="array" ref="C295">_xlfn.IFNA(INDEX(Tbl_KBBB[wedstrijd],MATCH(Tbl_Avond[[#This Row],[Datum]]&amp;"1",Tbl_KBBB[Datum_KBBB]&amp;Tbl_KBBB[Biljart],0)),"")</f>
        <v/>
      </c>
      <c r="D295" t="str" cm="1">
        <f t="array" ref="D295">_xlfn.IFNA(INDEX(Tbl_KBBB[wedstrijd],MATCH(Tbl_Avond[[#This Row],[Datum]]&amp;"2",Tbl_KBBB[Datum_KBBB]&amp;Tbl_KBBB[Biljart],0)),"")</f>
        <v/>
      </c>
      <c r="E295" t="str" cm="1">
        <f t="array" ref="E295">_xlfn.IFNA(INDEX(Tbl_KBBB[wedstrijd],MATCH(Tbl_Avond[[#This Row],[Datum]]&amp;"3",Tbl_KBBB[Datum_KBBB]&amp;Tbl_KBBB[Biljart],0)),"")</f>
        <v/>
      </c>
      <c r="F295" t="str" cm="1">
        <f t="array" ref="F295">_xlfn.IFNA(INDEX(Tbl_KBBB[wedstrijd],MATCH(Tbl_Avond[[#This Row],[Datum]]&amp;"4",Tbl_KBBB[Datum_KBBB]&amp;Tbl_KBBB[Biljart],0)),"")</f>
        <v/>
      </c>
      <c r="G295" t="str" cm="1">
        <f t="array" ref="G295">_xlfn.IFNA(INDEX(Tbl_KBBB[wedstrijd],MATCH(Tbl_Avond[[#This Row],[Datum]]&amp;"5",Tbl_KBBB[Datum_KBBB]&amp;Tbl_KBBB[Biljart],0)),"")</f>
        <v/>
      </c>
    </row>
    <row r="296" spans="1:7" x14ac:dyDescent="0.25">
      <c r="A296" s="28">
        <v>46133</v>
      </c>
      <c r="B296">
        <f>WEEKDAY(Tbl_Avond[[#This Row],[Datum]],11)</f>
        <v>2</v>
      </c>
      <c r="C296" t="str" cm="1">
        <f t="array" ref="C296">_xlfn.IFNA(INDEX(Tbl_KBBB[wedstrijd],MATCH(Tbl_Avond[[#This Row],[Datum]]&amp;"1",Tbl_KBBB[Datum_KBBB]&amp;Tbl_KBBB[Biljart],0)),"")</f>
        <v/>
      </c>
      <c r="D296" t="str" cm="1">
        <f t="array" ref="D296">_xlfn.IFNA(INDEX(Tbl_KBBB[wedstrijd],MATCH(Tbl_Avond[[#This Row],[Datum]]&amp;"2",Tbl_KBBB[Datum_KBBB]&amp;Tbl_KBBB[Biljart],0)),"")</f>
        <v/>
      </c>
      <c r="E296" t="str" cm="1">
        <f t="array" ref="E296">_xlfn.IFNA(INDEX(Tbl_KBBB[wedstrijd],MATCH(Tbl_Avond[[#This Row],[Datum]]&amp;"3",Tbl_KBBB[Datum_KBBB]&amp;Tbl_KBBB[Biljart],0)),"")</f>
        <v/>
      </c>
      <c r="F296" t="str" cm="1">
        <f t="array" ref="F296">_xlfn.IFNA(INDEX(Tbl_KBBB[wedstrijd],MATCH(Tbl_Avond[[#This Row],[Datum]]&amp;"4",Tbl_KBBB[Datum_KBBB]&amp;Tbl_KBBB[Biljart],0)),"")</f>
        <v/>
      </c>
      <c r="G296" t="str" cm="1">
        <f t="array" ref="G296">_xlfn.IFNA(INDEX(Tbl_KBBB[wedstrijd],MATCH(Tbl_Avond[[#This Row],[Datum]]&amp;"5",Tbl_KBBB[Datum_KBBB]&amp;Tbl_KBBB[Biljart],0)),"")</f>
        <v/>
      </c>
    </row>
    <row r="297" spans="1:7" x14ac:dyDescent="0.25">
      <c r="A297" s="28">
        <v>46134</v>
      </c>
      <c r="B297">
        <f>WEEKDAY(Tbl_Avond[[#This Row],[Datum]],11)</f>
        <v>3</v>
      </c>
      <c r="C297" t="str" cm="1">
        <f t="array" ref="C297">_xlfn.IFNA(INDEX(Tbl_KBBB[wedstrijd],MATCH(Tbl_Avond[[#This Row],[Datum]]&amp;"1",Tbl_KBBB[Datum_KBBB]&amp;Tbl_KBBB[Biljart],0)),"")</f>
        <v/>
      </c>
      <c r="D297" t="str" cm="1">
        <f t="array" ref="D297">_xlfn.IFNA(INDEX(Tbl_KBBB[wedstrijd],MATCH(Tbl_Avond[[#This Row],[Datum]]&amp;"2",Tbl_KBBB[Datum_KBBB]&amp;Tbl_KBBB[Biljart],0)),"")</f>
        <v/>
      </c>
      <c r="E297" t="str" cm="1">
        <f t="array" ref="E297">_xlfn.IFNA(INDEX(Tbl_KBBB[wedstrijd],MATCH(Tbl_Avond[[#This Row],[Datum]]&amp;"3",Tbl_KBBB[Datum_KBBB]&amp;Tbl_KBBB[Biljart],0)),"")</f>
        <v/>
      </c>
      <c r="F297" t="str" cm="1">
        <f t="array" ref="F297">_xlfn.IFNA(INDEX(Tbl_KBBB[wedstrijd],MATCH(Tbl_Avond[[#This Row],[Datum]]&amp;"4",Tbl_KBBB[Datum_KBBB]&amp;Tbl_KBBB[Biljart],0)),"")</f>
        <v/>
      </c>
      <c r="G297" t="str" cm="1">
        <f t="array" ref="G297">_xlfn.IFNA(INDEX(Tbl_KBBB[wedstrijd],MATCH(Tbl_Avond[[#This Row],[Datum]]&amp;"5",Tbl_KBBB[Datum_KBBB]&amp;Tbl_KBBB[Biljart],0)),"")</f>
        <v/>
      </c>
    </row>
    <row r="298" spans="1:7" x14ac:dyDescent="0.25">
      <c r="A298" s="28">
        <v>46135</v>
      </c>
      <c r="B298">
        <f>WEEKDAY(Tbl_Avond[[#This Row],[Datum]],11)</f>
        <v>4</v>
      </c>
      <c r="C298" t="str" cm="1">
        <f t="array" ref="C298">_xlfn.IFNA(INDEX(Tbl_KBBB[wedstrijd],MATCH(Tbl_Avond[[#This Row],[Datum]]&amp;"1",Tbl_KBBB[Datum_KBBB]&amp;Tbl_KBBB[Biljart],0)),"")</f>
        <v/>
      </c>
      <c r="D298" t="str" cm="1">
        <f t="array" ref="D298">_xlfn.IFNA(INDEX(Tbl_KBBB[wedstrijd],MATCH(Tbl_Avond[[#This Row],[Datum]]&amp;"2",Tbl_KBBB[Datum_KBBB]&amp;Tbl_KBBB[Biljart],0)),"")</f>
        <v/>
      </c>
      <c r="E298" t="str" cm="1">
        <f t="array" ref="E298">_xlfn.IFNA(INDEX(Tbl_KBBB[wedstrijd],MATCH(Tbl_Avond[[#This Row],[Datum]]&amp;"3",Tbl_KBBB[Datum_KBBB]&amp;Tbl_KBBB[Biljart],0)),"")</f>
        <v/>
      </c>
      <c r="F298" t="str" cm="1">
        <f t="array" ref="F298">_xlfn.IFNA(INDEX(Tbl_KBBB[wedstrijd],MATCH(Tbl_Avond[[#This Row],[Datum]]&amp;"4",Tbl_KBBB[Datum_KBBB]&amp;Tbl_KBBB[Biljart],0)),"")</f>
        <v/>
      </c>
      <c r="G298" t="str" cm="1">
        <f t="array" ref="G298">_xlfn.IFNA(INDEX(Tbl_KBBB[wedstrijd],MATCH(Tbl_Avond[[#This Row],[Datum]]&amp;"5",Tbl_KBBB[Datum_KBBB]&amp;Tbl_KBBB[Biljart],0)),"")</f>
        <v/>
      </c>
    </row>
    <row r="299" spans="1:7" x14ac:dyDescent="0.25">
      <c r="A299" s="28">
        <v>46136</v>
      </c>
      <c r="B299">
        <f>WEEKDAY(Tbl_Avond[[#This Row],[Datum]],11)</f>
        <v>5</v>
      </c>
      <c r="C299" t="str" cm="1">
        <f t="array" ref="C299">_xlfn.IFNA(INDEX(Tbl_KBBB[wedstrijd],MATCH(Tbl_Avond[[#This Row],[Datum]]&amp;"1",Tbl_KBBB[Datum_KBBB]&amp;Tbl_KBBB[Biljart],0)),"")</f>
        <v/>
      </c>
      <c r="D299" t="str" cm="1">
        <f t="array" ref="D299">_xlfn.IFNA(INDEX(Tbl_KBBB[wedstrijd],MATCH(Tbl_Avond[[#This Row],[Datum]]&amp;"2",Tbl_KBBB[Datum_KBBB]&amp;Tbl_KBBB[Biljart],0)),"")</f>
        <v/>
      </c>
      <c r="E299" t="str" cm="1">
        <f t="array" ref="E299">_xlfn.IFNA(INDEX(Tbl_KBBB[wedstrijd],MATCH(Tbl_Avond[[#This Row],[Datum]]&amp;"3",Tbl_KBBB[Datum_KBBB]&amp;Tbl_KBBB[Biljart],0)),"")</f>
        <v/>
      </c>
      <c r="F299" t="str" cm="1">
        <f t="array" ref="F299">_xlfn.IFNA(INDEX(Tbl_KBBB[wedstrijd],MATCH(Tbl_Avond[[#This Row],[Datum]]&amp;"4",Tbl_KBBB[Datum_KBBB]&amp;Tbl_KBBB[Biljart],0)),"")</f>
        <v/>
      </c>
      <c r="G299" t="str" cm="1">
        <f t="array" ref="G299">_xlfn.IFNA(INDEX(Tbl_KBBB[wedstrijd],MATCH(Tbl_Avond[[#This Row],[Datum]]&amp;"5",Tbl_KBBB[Datum_KBBB]&amp;Tbl_KBBB[Biljart],0)),"")</f>
        <v/>
      </c>
    </row>
    <row r="300" spans="1:7" x14ac:dyDescent="0.25">
      <c r="A300" s="28">
        <v>46137</v>
      </c>
      <c r="B300">
        <f>WEEKDAY(Tbl_Avond[[#This Row],[Datum]],11)</f>
        <v>6</v>
      </c>
      <c r="C300" t="str" cm="1">
        <f t="array" ref="C300">_xlfn.IFNA(INDEX(Tbl_KBBB[wedstrijd],MATCH(Tbl_Avond[[#This Row],[Datum]]&amp;"1",Tbl_KBBB[Datum_KBBB]&amp;Tbl_KBBB[Biljart],0)),"")</f>
        <v/>
      </c>
      <c r="D300" t="str" cm="1">
        <f t="array" ref="D300">_xlfn.IFNA(INDEX(Tbl_KBBB[wedstrijd],MATCH(Tbl_Avond[[#This Row],[Datum]]&amp;"2",Tbl_KBBB[Datum_KBBB]&amp;Tbl_KBBB[Biljart],0)),"")</f>
        <v/>
      </c>
      <c r="E300" t="str" cm="1">
        <f t="array" ref="E300">_xlfn.IFNA(INDEX(Tbl_KBBB[wedstrijd],MATCH(Tbl_Avond[[#This Row],[Datum]]&amp;"3",Tbl_KBBB[Datum_KBBB]&amp;Tbl_KBBB[Biljart],0)),"")</f>
        <v/>
      </c>
      <c r="F300" t="str" cm="1">
        <f t="array" ref="F300">_xlfn.IFNA(INDEX(Tbl_KBBB[wedstrijd],MATCH(Tbl_Avond[[#This Row],[Datum]]&amp;"4",Tbl_KBBB[Datum_KBBB]&amp;Tbl_KBBB[Biljart],0)),"")</f>
        <v/>
      </c>
      <c r="G300" t="str" cm="1">
        <f t="array" ref="G300">_xlfn.IFNA(INDEX(Tbl_KBBB[wedstrijd],MATCH(Tbl_Avond[[#This Row],[Datum]]&amp;"5",Tbl_KBBB[Datum_KBBB]&amp;Tbl_KBBB[Biljart],0)),"")</f>
        <v/>
      </c>
    </row>
    <row r="301" spans="1:7" x14ac:dyDescent="0.25">
      <c r="A301" s="28">
        <v>46138</v>
      </c>
      <c r="B301">
        <f>WEEKDAY(Tbl_Avond[[#This Row],[Datum]],11)</f>
        <v>7</v>
      </c>
      <c r="C301" t="str" cm="1">
        <f t="array" ref="C301">_xlfn.IFNA(INDEX(Tbl_KBBB[wedstrijd],MATCH(Tbl_Avond[[#This Row],[Datum]]&amp;"1",Tbl_KBBB[Datum_KBBB]&amp;Tbl_KBBB[Biljart],0)),"")</f>
        <v/>
      </c>
      <c r="D301" t="str" cm="1">
        <f t="array" ref="D301">_xlfn.IFNA(INDEX(Tbl_KBBB[wedstrijd],MATCH(Tbl_Avond[[#This Row],[Datum]]&amp;"2",Tbl_KBBB[Datum_KBBB]&amp;Tbl_KBBB[Biljart],0)),"")</f>
        <v/>
      </c>
      <c r="E301" t="str" cm="1">
        <f t="array" ref="E301">_xlfn.IFNA(INDEX(Tbl_KBBB[wedstrijd],MATCH(Tbl_Avond[[#This Row],[Datum]]&amp;"3",Tbl_KBBB[Datum_KBBB]&amp;Tbl_KBBB[Biljart],0)),"")</f>
        <v/>
      </c>
      <c r="F301" t="str" cm="1">
        <f t="array" ref="F301">_xlfn.IFNA(INDEX(Tbl_KBBB[wedstrijd],MATCH(Tbl_Avond[[#This Row],[Datum]]&amp;"4",Tbl_KBBB[Datum_KBBB]&amp;Tbl_KBBB[Biljart],0)),"")</f>
        <v/>
      </c>
      <c r="G301" t="str" cm="1">
        <f t="array" ref="G301">_xlfn.IFNA(INDEX(Tbl_KBBB[wedstrijd],MATCH(Tbl_Avond[[#This Row],[Datum]]&amp;"5",Tbl_KBBB[Datum_KBBB]&amp;Tbl_KBBB[Biljart],0)),"")</f>
        <v/>
      </c>
    </row>
    <row r="302" spans="1:7" x14ac:dyDescent="0.25">
      <c r="A302" s="28">
        <v>46139</v>
      </c>
      <c r="B302">
        <f>WEEKDAY(Tbl_Avond[[#This Row],[Datum]],11)</f>
        <v>1</v>
      </c>
      <c r="C302" t="str" cm="1">
        <f t="array" ref="C302">_xlfn.IFNA(INDEX(Tbl_KBBB[wedstrijd],MATCH(Tbl_Avond[[#This Row],[Datum]]&amp;"1",Tbl_KBBB[Datum_KBBB]&amp;Tbl_KBBB[Biljart],0)),"")</f>
        <v/>
      </c>
      <c r="D302" t="str" cm="1">
        <f t="array" ref="D302">_xlfn.IFNA(INDEX(Tbl_KBBB[wedstrijd],MATCH(Tbl_Avond[[#This Row],[Datum]]&amp;"2",Tbl_KBBB[Datum_KBBB]&amp;Tbl_KBBB[Biljart],0)),"")</f>
        <v/>
      </c>
      <c r="E302" t="str" cm="1">
        <f t="array" ref="E302">_xlfn.IFNA(INDEX(Tbl_KBBB[wedstrijd],MATCH(Tbl_Avond[[#This Row],[Datum]]&amp;"3",Tbl_KBBB[Datum_KBBB]&amp;Tbl_KBBB[Biljart],0)),"")</f>
        <v/>
      </c>
      <c r="F302" t="str" cm="1">
        <f t="array" ref="F302">_xlfn.IFNA(INDEX(Tbl_KBBB[wedstrijd],MATCH(Tbl_Avond[[#This Row],[Datum]]&amp;"4",Tbl_KBBB[Datum_KBBB]&amp;Tbl_KBBB[Biljart],0)),"")</f>
        <v/>
      </c>
      <c r="G302" t="str" cm="1">
        <f t="array" ref="G302">_xlfn.IFNA(INDEX(Tbl_KBBB[wedstrijd],MATCH(Tbl_Avond[[#This Row],[Datum]]&amp;"5",Tbl_KBBB[Datum_KBBB]&amp;Tbl_KBBB[Biljart],0)),"")</f>
        <v/>
      </c>
    </row>
    <row r="303" spans="1:7" x14ac:dyDescent="0.25">
      <c r="A303" s="28">
        <v>46140</v>
      </c>
      <c r="B303">
        <f>WEEKDAY(Tbl_Avond[[#This Row],[Datum]],11)</f>
        <v>2</v>
      </c>
      <c r="C303" t="str" cm="1">
        <f t="array" ref="C303">_xlfn.IFNA(INDEX(Tbl_KBBB[wedstrijd],MATCH(Tbl_Avond[[#This Row],[Datum]]&amp;"1",Tbl_KBBB[Datum_KBBB]&amp;Tbl_KBBB[Biljart],0)),"")</f>
        <v/>
      </c>
      <c r="D303" t="str" cm="1">
        <f t="array" ref="D303">_xlfn.IFNA(INDEX(Tbl_KBBB[wedstrijd],MATCH(Tbl_Avond[[#This Row],[Datum]]&amp;"2",Tbl_KBBB[Datum_KBBB]&amp;Tbl_KBBB[Biljart],0)),"")</f>
        <v/>
      </c>
      <c r="E303" t="str" cm="1">
        <f t="array" ref="E303">_xlfn.IFNA(INDEX(Tbl_KBBB[wedstrijd],MATCH(Tbl_Avond[[#This Row],[Datum]]&amp;"3",Tbl_KBBB[Datum_KBBB]&amp;Tbl_KBBB[Biljart],0)),"")</f>
        <v/>
      </c>
      <c r="F303" t="str" cm="1">
        <f t="array" ref="F303">_xlfn.IFNA(INDEX(Tbl_KBBB[wedstrijd],MATCH(Tbl_Avond[[#This Row],[Datum]]&amp;"4",Tbl_KBBB[Datum_KBBB]&amp;Tbl_KBBB[Biljart],0)),"")</f>
        <v/>
      </c>
      <c r="G303" t="str" cm="1">
        <f t="array" ref="G303">_xlfn.IFNA(INDEX(Tbl_KBBB[wedstrijd],MATCH(Tbl_Avond[[#This Row],[Datum]]&amp;"5",Tbl_KBBB[Datum_KBBB]&amp;Tbl_KBBB[Biljart],0)),"")</f>
        <v/>
      </c>
    </row>
    <row r="304" spans="1:7" x14ac:dyDescent="0.25">
      <c r="A304" s="28">
        <v>46141</v>
      </c>
      <c r="B304">
        <f>WEEKDAY(Tbl_Avond[[#This Row],[Datum]],11)</f>
        <v>3</v>
      </c>
      <c r="C304" t="str" cm="1">
        <f t="array" ref="C304">_xlfn.IFNA(INDEX(Tbl_KBBB[wedstrijd],MATCH(Tbl_Avond[[#This Row],[Datum]]&amp;"1",Tbl_KBBB[Datum_KBBB]&amp;Tbl_KBBB[Biljart],0)),"")</f>
        <v/>
      </c>
      <c r="D304" t="str" cm="1">
        <f t="array" ref="D304">_xlfn.IFNA(INDEX(Tbl_KBBB[wedstrijd],MATCH(Tbl_Avond[[#This Row],[Datum]]&amp;"2",Tbl_KBBB[Datum_KBBB]&amp;Tbl_KBBB[Biljart],0)),"")</f>
        <v/>
      </c>
      <c r="E304" t="str" cm="1">
        <f t="array" ref="E304">_xlfn.IFNA(INDEX(Tbl_KBBB[wedstrijd],MATCH(Tbl_Avond[[#This Row],[Datum]]&amp;"3",Tbl_KBBB[Datum_KBBB]&amp;Tbl_KBBB[Biljart],0)),"")</f>
        <v/>
      </c>
      <c r="F304" t="str" cm="1">
        <f t="array" ref="F304">_xlfn.IFNA(INDEX(Tbl_KBBB[wedstrijd],MATCH(Tbl_Avond[[#This Row],[Datum]]&amp;"4",Tbl_KBBB[Datum_KBBB]&amp;Tbl_KBBB[Biljart],0)),"")</f>
        <v/>
      </c>
      <c r="G304" t="str" cm="1">
        <f t="array" ref="G304">_xlfn.IFNA(INDEX(Tbl_KBBB[wedstrijd],MATCH(Tbl_Avond[[#This Row],[Datum]]&amp;"5",Tbl_KBBB[Datum_KBBB]&amp;Tbl_KBBB[Biljart],0)),"")</f>
        <v/>
      </c>
    </row>
    <row r="305" spans="1:7" x14ac:dyDescent="0.25">
      <c r="A305" s="28">
        <v>46142</v>
      </c>
      <c r="B305">
        <f>WEEKDAY(Tbl_Avond[[#This Row],[Datum]],11)</f>
        <v>4</v>
      </c>
      <c r="C305" t="str" cm="1">
        <f t="array" ref="C305">_xlfn.IFNA(INDEX(Tbl_KBBB[wedstrijd],MATCH(Tbl_Avond[[#This Row],[Datum]]&amp;"1",Tbl_KBBB[Datum_KBBB]&amp;Tbl_KBBB[Biljart],0)),"")</f>
        <v/>
      </c>
      <c r="D305" t="str" cm="1">
        <f t="array" ref="D305">_xlfn.IFNA(INDEX(Tbl_KBBB[wedstrijd],MATCH(Tbl_Avond[[#This Row],[Datum]]&amp;"2",Tbl_KBBB[Datum_KBBB]&amp;Tbl_KBBB[Biljart],0)),"")</f>
        <v/>
      </c>
      <c r="E305" t="str" cm="1">
        <f t="array" ref="E305">_xlfn.IFNA(INDEX(Tbl_KBBB[wedstrijd],MATCH(Tbl_Avond[[#This Row],[Datum]]&amp;"3",Tbl_KBBB[Datum_KBBB]&amp;Tbl_KBBB[Biljart],0)),"")</f>
        <v/>
      </c>
      <c r="F305" t="str" cm="1">
        <f t="array" ref="F305">_xlfn.IFNA(INDEX(Tbl_KBBB[wedstrijd],MATCH(Tbl_Avond[[#This Row],[Datum]]&amp;"4",Tbl_KBBB[Datum_KBBB]&amp;Tbl_KBBB[Biljart],0)),"")</f>
        <v/>
      </c>
      <c r="G305" t="str" cm="1">
        <f t="array" ref="G305">_xlfn.IFNA(INDEX(Tbl_KBBB[wedstrijd],MATCH(Tbl_Avond[[#This Row],[Datum]]&amp;"5",Tbl_KBBB[Datum_KBBB]&amp;Tbl_KBBB[Biljart],0)),"")</f>
        <v/>
      </c>
    </row>
    <row r="306" spans="1:7" x14ac:dyDescent="0.25">
      <c r="A306" s="28">
        <v>46143</v>
      </c>
      <c r="B306">
        <f>WEEKDAY(Tbl_Avond[[#This Row],[Datum]],11)</f>
        <v>5</v>
      </c>
      <c r="C306" t="str" cm="1">
        <f t="array" ref="C306">_xlfn.IFNA(INDEX(Tbl_KBBB[wedstrijd],MATCH(Tbl_Avond[[#This Row],[Datum]]&amp;"1",Tbl_KBBB[Datum_KBBB]&amp;Tbl_KBBB[Biljart],0)),"")</f>
        <v/>
      </c>
      <c r="D306" t="str" cm="1">
        <f t="array" ref="D306">_xlfn.IFNA(INDEX(Tbl_KBBB[wedstrijd],MATCH(Tbl_Avond[[#This Row],[Datum]]&amp;"2",Tbl_KBBB[Datum_KBBB]&amp;Tbl_KBBB[Biljart],0)),"")</f>
        <v/>
      </c>
      <c r="E306" t="str" cm="1">
        <f t="array" ref="E306">_xlfn.IFNA(INDEX(Tbl_KBBB[wedstrijd],MATCH(Tbl_Avond[[#This Row],[Datum]]&amp;"3",Tbl_KBBB[Datum_KBBB]&amp;Tbl_KBBB[Biljart],0)),"")</f>
        <v/>
      </c>
      <c r="F306" t="str" cm="1">
        <f t="array" ref="F306">_xlfn.IFNA(INDEX(Tbl_KBBB[wedstrijd],MATCH(Tbl_Avond[[#This Row],[Datum]]&amp;"4",Tbl_KBBB[Datum_KBBB]&amp;Tbl_KBBB[Biljart],0)),"")</f>
        <v/>
      </c>
      <c r="G306" t="str" cm="1">
        <f t="array" ref="G306">_xlfn.IFNA(INDEX(Tbl_KBBB[wedstrijd],MATCH(Tbl_Avond[[#This Row],[Datum]]&amp;"5",Tbl_KBBB[Datum_KBBB]&amp;Tbl_KBBB[Biljart],0)),"")</f>
        <v/>
      </c>
    </row>
    <row r="307" spans="1:7" x14ac:dyDescent="0.25">
      <c r="A307" s="28">
        <v>46144</v>
      </c>
      <c r="B307">
        <f>WEEKDAY(Tbl_Avond[[#This Row],[Datum]],11)</f>
        <v>6</v>
      </c>
      <c r="C307" t="str" cm="1">
        <f t="array" ref="C307">_xlfn.IFNA(INDEX(Tbl_KBBB[wedstrijd],MATCH(Tbl_Avond[[#This Row],[Datum]]&amp;"1",Tbl_KBBB[Datum_KBBB]&amp;Tbl_KBBB[Biljart],0)),"")</f>
        <v/>
      </c>
      <c r="D307" t="str" cm="1">
        <f t="array" ref="D307">_xlfn.IFNA(INDEX(Tbl_KBBB[wedstrijd],MATCH(Tbl_Avond[[#This Row],[Datum]]&amp;"2",Tbl_KBBB[Datum_KBBB]&amp;Tbl_KBBB[Biljart],0)),"")</f>
        <v/>
      </c>
      <c r="E307" t="str" cm="1">
        <f t="array" ref="E307">_xlfn.IFNA(INDEX(Tbl_KBBB[wedstrijd],MATCH(Tbl_Avond[[#This Row],[Datum]]&amp;"3",Tbl_KBBB[Datum_KBBB]&amp;Tbl_KBBB[Biljart],0)),"")</f>
        <v/>
      </c>
      <c r="F307" t="str" cm="1">
        <f t="array" ref="F307">_xlfn.IFNA(INDEX(Tbl_KBBB[wedstrijd],MATCH(Tbl_Avond[[#This Row],[Datum]]&amp;"4",Tbl_KBBB[Datum_KBBB]&amp;Tbl_KBBB[Biljart],0)),"")</f>
        <v/>
      </c>
      <c r="G307" t="str" cm="1">
        <f t="array" ref="G307">_xlfn.IFNA(INDEX(Tbl_KBBB[wedstrijd],MATCH(Tbl_Avond[[#This Row],[Datum]]&amp;"5",Tbl_KBBB[Datum_KBBB]&amp;Tbl_KBBB[Biljart],0)),"")</f>
        <v/>
      </c>
    </row>
    <row r="308" spans="1:7" x14ac:dyDescent="0.25">
      <c r="A308" s="28">
        <v>46145</v>
      </c>
      <c r="B308">
        <f>WEEKDAY(Tbl_Avond[[#This Row],[Datum]],11)</f>
        <v>7</v>
      </c>
      <c r="C308" t="str" cm="1">
        <f t="array" ref="C308">_xlfn.IFNA(INDEX(Tbl_KBBB[wedstrijd],MATCH(Tbl_Avond[[#This Row],[Datum]]&amp;"1",Tbl_KBBB[Datum_KBBB]&amp;Tbl_KBBB[Biljart],0)),"")</f>
        <v/>
      </c>
      <c r="D308" t="str" cm="1">
        <f t="array" ref="D308">_xlfn.IFNA(INDEX(Tbl_KBBB[wedstrijd],MATCH(Tbl_Avond[[#This Row],[Datum]]&amp;"2",Tbl_KBBB[Datum_KBBB]&amp;Tbl_KBBB[Biljart],0)),"")</f>
        <v/>
      </c>
      <c r="E308" t="str" cm="1">
        <f t="array" ref="E308">_xlfn.IFNA(INDEX(Tbl_KBBB[wedstrijd],MATCH(Tbl_Avond[[#This Row],[Datum]]&amp;"3",Tbl_KBBB[Datum_KBBB]&amp;Tbl_KBBB[Biljart],0)),"")</f>
        <v/>
      </c>
      <c r="F308" t="str" cm="1">
        <f t="array" ref="F308">_xlfn.IFNA(INDEX(Tbl_KBBB[wedstrijd],MATCH(Tbl_Avond[[#This Row],[Datum]]&amp;"4",Tbl_KBBB[Datum_KBBB]&amp;Tbl_KBBB[Biljart],0)),"")</f>
        <v/>
      </c>
      <c r="G308" t="str" cm="1">
        <f t="array" ref="G308">_xlfn.IFNA(INDEX(Tbl_KBBB[wedstrijd],MATCH(Tbl_Avond[[#This Row],[Datum]]&amp;"5",Tbl_KBBB[Datum_KBBB]&amp;Tbl_KBBB[Biljart],0)),"")</f>
        <v/>
      </c>
    </row>
    <row r="309" spans="1:7" x14ac:dyDescent="0.25">
      <c r="A309" s="28">
        <v>46146</v>
      </c>
      <c r="B309">
        <f>WEEKDAY(Tbl_Avond[[#This Row],[Datum]],11)</f>
        <v>1</v>
      </c>
      <c r="C309" t="str" cm="1">
        <f t="array" ref="C309">_xlfn.IFNA(INDEX(Tbl_KBBB[wedstrijd],MATCH(Tbl_Avond[[#This Row],[Datum]]&amp;"1",Tbl_KBBB[Datum_KBBB]&amp;Tbl_KBBB[Biljart],0)),"")</f>
        <v/>
      </c>
      <c r="D309" t="str" cm="1">
        <f t="array" ref="D309">_xlfn.IFNA(INDEX(Tbl_KBBB[wedstrijd],MATCH(Tbl_Avond[[#This Row],[Datum]]&amp;"2",Tbl_KBBB[Datum_KBBB]&amp;Tbl_KBBB[Biljart],0)),"")</f>
        <v/>
      </c>
      <c r="E309" t="str" cm="1">
        <f t="array" ref="E309">_xlfn.IFNA(INDEX(Tbl_KBBB[wedstrijd],MATCH(Tbl_Avond[[#This Row],[Datum]]&amp;"3",Tbl_KBBB[Datum_KBBB]&amp;Tbl_KBBB[Biljart],0)),"")</f>
        <v/>
      </c>
      <c r="F309" t="str" cm="1">
        <f t="array" ref="F309">_xlfn.IFNA(INDEX(Tbl_KBBB[wedstrijd],MATCH(Tbl_Avond[[#This Row],[Datum]]&amp;"4",Tbl_KBBB[Datum_KBBB]&amp;Tbl_KBBB[Biljart],0)),"")</f>
        <v/>
      </c>
      <c r="G309" t="str" cm="1">
        <f t="array" ref="G309">_xlfn.IFNA(INDEX(Tbl_KBBB[wedstrijd],MATCH(Tbl_Avond[[#This Row],[Datum]]&amp;"5",Tbl_KBBB[Datum_KBBB]&amp;Tbl_KBBB[Biljart],0)),"")</f>
        <v/>
      </c>
    </row>
    <row r="310" spans="1:7" x14ac:dyDescent="0.25">
      <c r="A310" s="28">
        <v>46147</v>
      </c>
      <c r="B310">
        <f>WEEKDAY(Tbl_Avond[[#This Row],[Datum]],11)</f>
        <v>2</v>
      </c>
      <c r="C310" t="str" cm="1">
        <f t="array" ref="C310">_xlfn.IFNA(INDEX(Tbl_KBBB[wedstrijd],MATCH(Tbl_Avond[[#This Row],[Datum]]&amp;"1",Tbl_KBBB[Datum_KBBB]&amp;Tbl_KBBB[Biljart],0)),"")</f>
        <v/>
      </c>
      <c r="D310" t="str" cm="1">
        <f t="array" ref="D310">_xlfn.IFNA(INDEX(Tbl_KBBB[wedstrijd],MATCH(Tbl_Avond[[#This Row],[Datum]]&amp;"2",Tbl_KBBB[Datum_KBBB]&amp;Tbl_KBBB[Biljart],0)),"")</f>
        <v/>
      </c>
      <c r="E310" t="str" cm="1">
        <f t="array" ref="E310">_xlfn.IFNA(INDEX(Tbl_KBBB[wedstrijd],MATCH(Tbl_Avond[[#This Row],[Datum]]&amp;"3",Tbl_KBBB[Datum_KBBB]&amp;Tbl_KBBB[Biljart],0)),"")</f>
        <v/>
      </c>
      <c r="F310" t="str" cm="1">
        <f t="array" ref="F310">_xlfn.IFNA(INDEX(Tbl_KBBB[wedstrijd],MATCH(Tbl_Avond[[#This Row],[Datum]]&amp;"4",Tbl_KBBB[Datum_KBBB]&amp;Tbl_KBBB[Biljart],0)),"")</f>
        <v/>
      </c>
      <c r="G310" t="str" cm="1">
        <f t="array" ref="G310">_xlfn.IFNA(INDEX(Tbl_KBBB[wedstrijd],MATCH(Tbl_Avond[[#This Row],[Datum]]&amp;"5",Tbl_KBBB[Datum_KBBB]&amp;Tbl_KBBB[Biljart],0)),"")</f>
        <v/>
      </c>
    </row>
    <row r="311" spans="1:7" x14ac:dyDescent="0.25">
      <c r="A311" s="28">
        <v>46148</v>
      </c>
      <c r="B311">
        <f>WEEKDAY(Tbl_Avond[[#This Row],[Datum]],11)</f>
        <v>3</v>
      </c>
      <c r="C311" t="str" cm="1">
        <f t="array" ref="C311">_xlfn.IFNA(INDEX(Tbl_KBBB[wedstrijd],MATCH(Tbl_Avond[[#This Row],[Datum]]&amp;"1",Tbl_KBBB[Datum_KBBB]&amp;Tbl_KBBB[Biljart],0)),"")</f>
        <v/>
      </c>
      <c r="D311" t="str" cm="1">
        <f t="array" ref="D311">_xlfn.IFNA(INDEX(Tbl_KBBB[wedstrijd],MATCH(Tbl_Avond[[#This Row],[Datum]]&amp;"2",Tbl_KBBB[Datum_KBBB]&amp;Tbl_KBBB[Biljart],0)),"")</f>
        <v/>
      </c>
      <c r="E311" t="str" cm="1">
        <f t="array" ref="E311">_xlfn.IFNA(INDEX(Tbl_KBBB[wedstrijd],MATCH(Tbl_Avond[[#This Row],[Datum]]&amp;"3",Tbl_KBBB[Datum_KBBB]&amp;Tbl_KBBB[Biljart],0)),"")</f>
        <v/>
      </c>
      <c r="F311" t="str" cm="1">
        <f t="array" ref="F311">_xlfn.IFNA(INDEX(Tbl_KBBB[wedstrijd],MATCH(Tbl_Avond[[#This Row],[Datum]]&amp;"4",Tbl_KBBB[Datum_KBBB]&amp;Tbl_KBBB[Biljart],0)),"")</f>
        <v/>
      </c>
      <c r="G311" t="str" cm="1">
        <f t="array" ref="G311">_xlfn.IFNA(INDEX(Tbl_KBBB[wedstrijd],MATCH(Tbl_Avond[[#This Row],[Datum]]&amp;"5",Tbl_KBBB[Datum_KBBB]&amp;Tbl_KBBB[Biljart],0)),"")</f>
        <v/>
      </c>
    </row>
    <row r="312" spans="1:7" x14ac:dyDescent="0.25">
      <c r="A312" s="28">
        <v>46149</v>
      </c>
      <c r="B312">
        <f>WEEKDAY(Tbl_Avond[[#This Row],[Datum]],11)</f>
        <v>4</v>
      </c>
      <c r="C312" t="str" cm="1">
        <f t="array" ref="C312">_xlfn.IFNA(INDEX(Tbl_KBBB[wedstrijd],MATCH(Tbl_Avond[[#This Row],[Datum]]&amp;"1",Tbl_KBBB[Datum_KBBB]&amp;Tbl_KBBB[Biljart],0)),"")</f>
        <v/>
      </c>
      <c r="D312" t="str" cm="1">
        <f t="array" ref="D312">_xlfn.IFNA(INDEX(Tbl_KBBB[wedstrijd],MATCH(Tbl_Avond[[#This Row],[Datum]]&amp;"2",Tbl_KBBB[Datum_KBBB]&amp;Tbl_KBBB[Biljart],0)),"")</f>
        <v/>
      </c>
      <c r="E312" t="str" cm="1">
        <f t="array" ref="E312">_xlfn.IFNA(INDEX(Tbl_KBBB[wedstrijd],MATCH(Tbl_Avond[[#This Row],[Datum]]&amp;"3",Tbl_KBBB[Datum_KBBB]&amp;Tbl_KBBB[Biljart],0)),"")</f>
        <v/>
      </c>
      <c r="F312" t="str" cm="1">
        <f t="array" ref="F312">_xlfn.IFNA(INDEX(Tbl_KBBB[wedstrijd],MATCH(Tbl_Avond[[#This Row],[Datum]]&amp;"4",Tbl_KBBB[Datum_KBBB]&amp;Tbl_KBBB[Biljart],0)),"")</f>
        <v/>
      </c>
      <c r="G312" t="str" cm="1">
        <f t="array" ref="G312">_xlfn.IFNA(INDEX(Tbl_KBBB[wedstrijd],MATCH(Tbl_Avond[[#This Row],[Datum]]&amp;"5",Tbl_KBBB[Datum_KBBB]&amp;Tbl_KBBB[Biljart],0)),"")</f>
        <v/>
      </c>
    </row>
    <row r="313" spans="1:7" x14ac:dyDescent="0.25">
      <c r="A313" s="28">
        <v>46150</v>
      </c>
      <c r="B313">
        <f>WEEKDAY(Tbl_Avond[[#This Row],[Datum]],11)</f>
        <v>5</v>
      </c>
      <c r="C313" t="str" cm="1">
        <f t="array" ref="C313">_xlfn.IFNA(INDEX(Tbl_KBBB[wedstrijd],MATCH(Tbl_Avond[[#This Row],[Datum]]&amp;"1",Tbl_KBBB[Datum_KBBB]&amp;Tbl_KBBB[Biljart],0)),"")</f>
        <v/>
      </c>
      <c r="D313" t="str" cm="1">
        <f t="array" ref="D313">_xlfn.IFNA(INDEX(Tbl_KBBB[wedstrijd],MATCH(Tbl_Avond[[#This Row],[Datum]]&amp;"2",Tbl_KBBB[Datum_KBBB]&amp;Tbl_KBBB[Biljart],0)),"")</f>
        <v/>
      </c>
      <c r="E313" t="str" cm="1">
        <f t="array" ref="E313">_xlfn.IFNA(INDEX(Tbl_KBBB[wedstrijd],MATCH(Tbl_Avond[[#This Row],[Datum]]&amp;"3",Tbl_KBBB[Datum_KBBB]&amp;Tbl_KBBB[Biljart],0)),"")</f>
        <v/>
      </c>
      <c r="F313" t="str" cm="1">
        <f t="array" ref="F313">_xlfn.IFNA(INDEX(Tbl_KBBB[wedstrijd],MATCH(Tbl_Avond[[#This Row],[Datum]]&amp;"4",Tbl_KBBB[Datum_KBBB]&amp;Tbl_KBBB[Biljart],0)),"")</f>
        <v/>
      </c>
      <c r="G313" t="str" cm="1">
        <f t="array" ref="G313">_xlfn.IFNA(INDEX(Tbl_KBBB[wedstrijd],MATCH(Tbl_Avond[[#This Row],[Datum]]&amp;"5",Tbl_KBBB[Datum_KBBB]&amp;Tbl_KBBB[Biljart],0)),"")</f>
        <v/>
      </c>
    </row>
    <row r="314" spans="1:7" x14ac:dyDescent="0.25">
      <c r="A314" s="28">
        <v>46151</v>
      </c>
      <c r="B314">
        <f>WEEKDAY(Tbl_Avond[[#This Row],[Datum]],11)</f>
        <v>6</v>
      </c>
      <c r="C314" t="str" cm="1">
        <f t="array" ref="C314">_xlfn.IFNA(INDEX(Tbl_KBBB[wedstrijd],MATCH(Tbl_Avond[[#This Row],[Datum]]&amp;"1",Tbl_KBBB[Datum_KBBB]&amp;Tbl_KBBB[Biljart],0)),"")</f>
        <v/>
      </c>
      <c r="D314" t="str" cm="1">
        <f t="array" ref="D314">_xlfn.IFNA(INDEX(Tbl_KBBB[wedstrijd],MATCH(Tbl_Avond[[#This Row],[Datum]]&amp;"2",Tbl_KBBB[Datum_KBBB]&amp;Tbl_KBBB[Biljart],0)),"")</f>
        <v/>
      </c>
      <c r="E314" t="str" cm="1">
        <f t="array" ref="E314">_xlfn.IFNA(INDEX(Tbl_KBBB[wedstrijd],MATCH(Tbl_Avond[[#This Row],[Datum]]&amp;"3",Tbl_KBBB[Datum_KBBB]&amp;Tbl_KBBB[Biljart],0)),"")</f>
        <v/>
      </c>
      <c r="F314" t="str" cm="1">
        <f t="array" ref="F314">_xlfn.IFNA(INDEX(Tbl_KBBB[wedstrijd],MATCH(Tbl_Avond[[#This Row],[Datum]]&amp;"4",Tbl_KBBB[Datum_KBBB]&amp;Tbl_KBBB[Biljart],0)),"")</f>
        <v/>
      </c>
      <c r="G314" t="str" cm="1">
        <f t="array" ref="G314">_xlfn.IFNA(INDEX(Tbl_KBBB[wedstrijd],MATCH(Tbl_Avond[[#This Row],[Datum]]&amp;"5",Tbl_KBBB[Datum_KBBB]&amp;Tbl_KBBB[Biljart],0)),"")</f>
        <v/>
      </c>
    </row>
    <row r="315" spans="1:7" x14ac:dyDescent="0.25">
      <c r="A315" s="28">
        <v>46152</v>
      </c>
      <c r="B315">
        <f>WEEKDAY(Tbl_Avond[[#This Row],[Datum]],11)</f>
        <v>7</v>
      </c>
      <c r="C315" t="str" cm="1">
        <f t="array" ref="C315">_xlfn.IFNA(INDEX(Tbl_KBBB[wedstrijd],MATCH(Tbl_Avond[[#This Row],[Datum]]&amp;"1",Tbl_KBBB[Datum_KBBB]&amp;Tbl_KBBB[Biljart],0)),"")</f>
        <v/>
      </c>
      <c r="D315" t="str" cm="1">
        <f t="array" ref="D315">_xlfn.IFNA(INDEX(Tbl_KBBB[wedstrijd],MATCH(Tbl_Avond[[#This Row],[Datum]]&amp;"2",Tbl_KBBB[Datum_KBBB]&amp;Tbl_KBBB[Biljart],0)),"")</f>
        <v/>
      </c>
      <c r="E315" t="str" cm="1">
        <f t="array" ref="E315">_xlfn.IFNA(INDEX(Tbl_KBBB[wedstrijd],MATCH(Tbl_Avond[[#This Row],[Datum]]&amp;"3",Tbl_KBBB[Datum_KBBB]&amp;Tbl_KBBB[Biljart],0)),"")</f>
        <v/>
      </c>
      <c r="F315" t="str" cm="1">
        <f t="array" ref="F315">_xlfn.IFNA(INDEX(Tbl_KBBB[wedstrijd],MATCH(Tbl_Avond[[#This Row],[Datum]]&amp;"4",Tbl_KBBB[Datum_KBBB]&amp;Tbl_KBBB[Biljart],0)),"")</f>
        <v/>
      </c>
      <c r="G315" t="str" cm="1">
        <f t="array" ref="G315">_xlfn.IFNA(INDEX(Tbl_KBBB[wedstrijd],MATCH(Tbl_Avond[[#This Row],[Datum]]&amp;"5",Tbl_KBBB[Datum_KBBB]&amp;Tbl_KBBB[Biljart],0)),"")</f>
        <v/>
      </c>
    </row>
    <row r="316" spans="1:7" x14ac:dyDescent="0.25">
      <c r="A316" s="28">
        <v>46153</v>
      </c>
      <c r="B316">
        <f>WEEKDAY(Tbl_Avond[[#This Row],[Datum]],11)</f>
        <v>1</v>
      </c>
      <c r="C316" t="str" cm="1">
        <f t="array" ref="C316">_xlfn.IFNA(INDEX(Tbl_KBBB[wedstrijd],MATCH(Tbl_Avond[[#This Row],[Datum]]&amp;"1",Tbl_KBBB[Datum_KBBB]&amp;Tbl_KBBB[Biljart],0)),"")</f>
        <v/>
      </c>
      <c r="D316" t="str" cm="1">
        <f t="array" ref="D316">_xlfn.IFNA(INDEX(Tbl_KBBB[wedstrijd],MATCH(Tbl_Avond[[#This Row],[Datum]]&amp;"2",Tbl_KBBB[Datum_KBBB]&amp;Tbl_KBBB[Biljart],0)),"")</f>
        <v/>
      </c>
      <c r="E316" t="str" cm="1">
        <f t="array" ref="E316">_xlfn.IFNA(INDEX(Tbl_KBBB[wedstrijd],MATCH(Tbl_Avond[[#This Row],[Datum]]&amp;"3",Tbl_KBBB[Datum_KBBB]&amp;Tbl_KBBB[Biljart],0)),"")</f>
        <v/>
      </c>
      <c r="F316" t="str" cm="1">
        <f t="array" ref="F316">_xlfn.IFNA(INDEX(Tbl_KBBB[wedstrijd],MATCH(Tbl_Avond[[#This Row],[Datum]]&amp;"4",Tbl_KBBB[Datum_KBBB]&amp;Tbl_KBBB[Biljart],0)),"")</f>
        <v/>
      </c>
      <c r="G316" t="str" cm="1">
        <f t="array" ref="G316">_xlfn.IFNA(INDEX(Tbl_KBBB[wedstrijd],MATCH(Tbl_Avond[[#This Row],[Datum]]&amp;"5",Tbl_KBBB[Datum_KBBB]&amp;Tbl_KBBB[Biljart],0)),"")</f>
        <v/>
      </c>
    </row>
    <row r="317" spans="1:7" x14ac:dyDescent="0.25">
      <c r="A317" s="28">
        <v>46154</v>
      </c>
      <c r="B317">
        <f>WEEKDAY(Tbl_Avond[[#This Row],[Datum]],11)</f>
        <v>2</v>
      </c>
      <c r="C317" t="str" cm="1">
        <f t="array" ref="C317">_xlfn.IFNA(INDEX(Tbl_KBBB[wedstrijd],MATCH(Tbl_Avond[[#This Row],[Datum]]&amp;"1",Tbl_KBBB[Datum_KBBB]&amp;Tbl_KBBB[Biljart],0)),"")</f>
        <v/>
      </c>
      <c r="D317" t="str" cm="1">
        <f t="array" ref="D317">_xlfn.IFNA(INDEX(Tbl_KBBB[wedstrijd],MATCH(Tbl_Avond[[#This Row],[Datum]]&amp;"2",Tbl_KBBB[Datum_KBBB]&amp;Tbl_KBBB[Biljart],0)),"")</f>
        <v/>
      </c>
      <c r="E317" t="str" cm="1">
        <f t="array" ref="E317">_xlfn.IFNA(INDEX(Tbl_KBBB[wedstrijd],MATCH(Tbl_Avond[[#This Row],[Datum]]&amp;"3",Tbl_KBBB[Datum_KBBB]&amp;Tbl_KBBB[Biljart],0)),"")</f>
        <v/>
      </c>
      <c r="F317" t="str" cm="1">
        <f t="array" ref="F317">_xlfn.IFNA(INDEX(Tbl_KBBB[wedstrijd],MATCH(Tbl_Avond[[#This Row],[Datum]]&amp;"4",Tbl_KBBB[Datum_KBBB]&amp;Tbl_KBBB[Biljart],0)),"")</f>
        <v/>
      </c>
      <c r="G317" t="str" cm="1">
        <f t="array" ref="G317">_xlfn.IFNA(INDEX(Tbl_KBBB[wedstrijd],MATCH(Tbl_Avond[[#This Row],[Datum]]&amp;"5",Tbl_KBBB[Datum_KBBB]&amp;Tbl_KBBB[Biljart],0)),"")</f>
        <v/>
      </c>
    </row>
    <row r="318" spans="1:7" x14ac:dyDescent="0.25">
      <c r="A318" s="28">
        <v>46155</v>
      </c>
      <c r="B318">
        <f>WEEKDAY(Tbl_Avond[[#This Row],[Datum]],11)</f>
        <v>3</v>
      </c>
      <c r="C318" t="str" cm="1">
        <f t="array" ref="C318">_xlfn.IFNA(INDEX(Tbl_KBBB[wedstrijd],MATCH(Tbl_Avond[[#This Row],[Datum]]&amp;"1",Tbl_KBBB[Datum_KBBB]&amp;Tbl_KBBB[Biljart],0)),"")</f>
        <v/>
      </c>
      <c r="D318" t="str" cm="1">
        <f t="array" ref="D318">_xlfn.IFNA(INDEX(Tbl_KBBB[wedstrijd],MATCH(Tbl_Avond[[#This Row],[Datum]]&amp;"2",Tbl_KBBB[Datum_KBBB]&amp;Tbl_KBBB[Biljart],0)),"")</f>
        <v/>
      </c>
      <c r="E318" t="str" cm="1">
        <f t="array" ref="E318">_xlfn.IFNA(INDEX(Tbl_KBBB[wedstrijd],MATCH(Tbl_Avond[[#This Row],[Datum]]&amp;"3",Tbl_KBBB[Datum_KBBB]&amp;Tbl_KBBB[Biljart],0)),"")</f>
        <v/>
      </c>
      <c r="F318" t="str" cm="1">
        <f t="array" ref="F318">_xlfn.IFNA(INDEX(Tbl_KBBB[wedstrijd],MATCH(Tbl_Avond[[#This Row],[Datum]]&amp;"4",Tbl_KBBB[Datum_KBBB]&amp;Tbl_KBBB[Biljart],0)),"")</f>
        <v/>
      </c>
      <c r="G318" t="str" cm="1">
        <f t="array" ref="G318">_xlfn.IFNA(INDEX(Tbl_KBBB[wedstrijd],MATCH(Tbl_Avond[[#This Row],[Datum]]&amp;"5",Tbl_KBBB[Datum_KBBB]&amp;Tbl_KBBB[Biljart],0)),"")</f>
        <v/>
      </c>
    </row>
    <row r="319" spans="1:7" x14ac:dyDescent="0.25">
      <c r="A319" s="28">
        <v>46156</v>
      </c>
      <c r="B319">
        <f>WEEKDAY(Tbl_Avond[[#This Row],[Datum]],11)</f>
        <v>4</v>
      </c>
      <c r="C319" t="str" cm="1">
        <f t="array" ref="C319">_xlfn.IFNA(INDEX(Tbl_KBBB[wedstrijd],MATCH(Tbl_Avond[[#This Row],[Datum]]&amp;"1",Tbl_KBBB[Datum_KBBB]&amp;Tbl_KBBB[Biljart],0)),"")</f>
        <v/>
      </c>
      <c r="D319" t="str" cm="1">
        <f t="array" ref="D319">_xlfn.IFNA(INDEX(Tbl_KBBB[wedstrijd],MATCH(Tbl_Avond[[#This Row],[Datum]]&amp;"2",Tbl_KBBB[Datum_KBBB]&amp;Tbl_KBBB[Biljart],0)),"")</f>
        <v/>
      </c>
      <c r="E319" t="str" cm="1">
        <f t="array" ref="E319">_xlfn.IFNA(INDEX(Tbl_KBBB[wedstrijd],MATCH(Tbl_Avond[[#This Row],[Datum]]&amp;"3",Tbl_KBBB[Datum_KBBB]&amp;Tbl_KBBB[Biljart],0)),"")</f>
        <v/>
      </c>
      <c r="F319" t="str" cm="1">
        <f t="array" ref="F319">_xlfn.IFNA(INDEX(Tbl_KBBB[wedstrijd],MATCH(Tbl_Avond[[#This Row],[Datum]]&amp;"4",Tbl_KBBB[Datum_KBBB]&amp;Tbl_KBBB[Biljart],0)),"")</f>
        <v/>
      </c>
      <c r="G319" t="str" cm="1">
        <f t="array" ref="G319">_xlfn.IFNA(INDEX(Tbl_KBBB[wedstrijd],MATCH(Tbl_Avond[[#This Row],[Datum]]&amp;"5",Tbl_KBBB[Datum_KBBB]&amp;Tbl_KBBB[Biljart],0)),"")</f>
        <v/>
      </c>
    </row>
    <row r="320" spans="1:7" x14ac:dyDescent="0.25">
      <c r="A320" s="28">
        <v>46157</v>
      </c>
      <c r="B320">
        <f>WEEKDAY(Tbl_Avond[[#This Row],[Datum]],11)</f>
        <v>5</v>
      </c>
      <c r="C320" t="str" cm="1">
        <f t="array" ref="C320">_xlfn.IFNA(INDEX(Tbl_KBBB[wedstrijd],MATCH(Tbl_Avond[[#This Row],[Datum]]&amp;"1",Tbl_KBBB[Datum_KBBB]&amp;Tbl_KBBB[Biljart],0)),"")</f>
        <v/>
      </c>
      <c r="D320" t="str" cm="1">
        <f t="array" ref="D320">_xlfn.IFNA(INDEX(Tbl_KBBB[wedstrijd],MATCH(Tbl_Avond[[#This Row],[Datum]]&amp;"2",Tbl_KBBB[Datum_KBBB]&amp;Tbl_KBBB[Biljart],0)),"")</f>
        <v/>
      </c>
      <c r="E320" t="str" cm="1">
        <f t="array" ref="E320">_xlfn.IFNA(INDEX(Tbl_KBBB[wedstrijd],MATCH(Tbl_Avond[[#This Row],[Datum]]&amp;"3",Tbl_KBBB[Datum_KBBB]&amp;Tbl_KBBB[Biljart],0)),"")</f>
        <v/>
      </c>
      <c r="F320" t="str" cm="1">
        <f t="array" ref="F320">_xlfn.IFNA(INDEX(Tbl_KBBB[wedstrijd],MATCH(Tbl_Avond[[#This Row],[Datum]]&amp;"4",Tbl_KBBB[Datum_KBBB]&amp;Tbl_KBBB[Biljart],0)),"")</f>
        <v/>
      </c>
      <c r="G320" t="str" cm="1">
        <f t="array" ref="G320">_xlfn.IFNA(INDEX(Tbl_KBBB[wedstrijd],MATCH(Tbl_Avond[[#This Row],[Datum]]&amp;"5",Tbl_KBBB[Datum_KBBB]&amp;Tbl_KBBB[Biljart],0)),"")</f>
        <v/>
      </c>
    </row>
    <row r="321" spans="1:7" x14ac:dyDescent="0.25">
      <c r="A321" s="28">
        <v>46158</v>
      </c>
      <c r="B321">
        <f>WEEKDAY(Tbl_Avond[[#This Row],[Datum]],11)</f>
        <v>6</v>
      </c>
      <c r="C321" t="str" cm="1">
        <f t="array" ref="C321">_xlfn.IFNA(INDEX(Tbl_KBBB[wedstrijd],MATCH(Tbl_Avond[[#This Row],[Datum]]&amp;"1",Tbl_KBBB[Datum_KBBB]&amp;Tbl_KBBB[Biljart],0)),"")</f>
        <v/>
      </c>
      <c r="D321" t="str" cm="1">
        <f t="array" ref="D321">_xlfn.IFNA(INDEX(Tbl_KBBB[wedstrijd],MATCH(Tbl_Avond[[#This Row],[Datum]]&amp;"2",Tbl_KBBB[Datum_KBBB]&amp;Tbl_KBBB[Biljart],0)),"")</f>
        <v/>
      </c>
      <c r="E321" t="str" cm="1">
        <f t="array" ref="E321">_xlfn.IFNA(INDEX(Tbl_KBBB[wedstrijd],MATCH(Tbl_Avond[[#This Row],[Datum]]&amp;"3",Tbl_KBBB[Datum_KBBB]&amp;Tbl_KBBB[Biljart],0)),"")</f>
        <v/>
      </c>
      <c r="F321" t="str" cm="1">
        <f t="array" ref="F321">_xlfn.IFNA(INDEX(Tbl_KBBB[wedstrijd],MATCH(Tbl_Avond[[#This Row],[Datum]]&amp;"4",Tbl_KBBB[Datum_KBBB]&amp;Tbl_KBBB[Biljart],0)),"")</f>
        <v/>
      </c>
      <c r="G321" t="str" cm="1">
        <f t="array" ref="G321">_xlfn.IFNA(INDEX(Tbl_KBBB[wedstrijd],MATCH(Tbl_Avond[[#This Row],[Datum]]&amp;"5",Tbl_KBBB[Datum_KBBB]&amp;Tbl_KBBB[Biljart],0)),"")</f>
        <v/>
      </c>
    </row>
    <row r="322" spans="1:7" x14ac:dyDescent="0.25">
      <c r="A322" s="28">
        <v>46159</v>
      </c>
      <c r="B322">
        <f>WEEKDAY(Tbl_Avond[[#This Row],[Datum]],11)</f>
        <v>7</v>
      </c>
      <c r="C322" t="str" cm="1">
        <f t="array" ref="C322">_xlfn.IFNA(INDEX(Tbl_KBBB[wedstrijd],MATCH(Tbl_Avond[[#This Row],[Datum]]&amp;"1",Tbl_KBBB[Datum_KBBB]&amp;Tbl_KBBB[Biljart],0)),"")</f>
        <v/>
      </c>
      <c r="D322" t="str" cm="1">
        <f t="array" ref="D322">_xlfn.IFNA(INDEX(Tbl_KBBB[wedstrijd],MATCH(Tbl_Avond[[#This Row],[Datum]]&amp;"2",Tbl_KBBB[Datum_KBBB]&amp;Tbl_KBBB[Biljart],0)),"")</f>
        <v/>
      </c>
      <c r="E322" t="str" cm="1">
        <f t="array" ref="E322">_xlfn.IFNA(INDEX(Tbl_KBBB[wedstrijd],MATCH(Tbl_Avond[[#This Row],[Datum]]&amp;"3",Tbl_KBBB[Datum_KBBB]&amp;Tbl_KBBB[Biljart],0)),"")</f>
        <v/>
      </c>
      <c r="F322" t="str" cm="1">
        <f t="array" ref="F322">_xlfn.IFNA(INDEX(Tbl_KBBB[wedstrijd],MATCH(Tbl_Avond[[#This Row],[Datum]]&amp;"4",Tbl_KBBB[Datum_KBBB]&amp;Tbl_KBBB[Biljart],0)),"")</f>
        <v/>
      </c>
      <c r="G322" t="str" cm="1">
        <f t="array" ref="G322">_xlfn.IFNA(INDEX(Tbl_KBBB[wedstrijd],MATCH(Tbl_Avond[[#This Row],[Datum]]&amp;"5",Tbl_KBBB[Datum_KBBB]&amp;Tbl_KBBB[Biljart],0)),"")</f>
        <v/>
      </c>
    </row>
    <row r="323" spans="1:7" x14ac:dyDescent="0.25">
      <c r="A323" s="28">
        <v>46160</v>
      </c>
      <c r="B323">
        <f>WEEKDAY(Tbl_Avond[[#This Row],[Datum]],11)</f>
        <v>1</v>
      </c>
      <c r="C323" t="str" cm="1">
        <f t="array" ref="C323">_xlfn.IFNA(INDEX(Tbl_KBBB[wedstrijd],MATCH(Tbl_Avond[[#This Row],[Datum]]&amp;"1",Tbl_KBBB[Datum_KBBB]&amp;Tbl_KBBB[Biljart],0)),"")</f>
        <v/>
      </c>
      <c r="D323" t="str" cm="1">
        <f t="array" ref="D323">_xlfn.IFNA(INDEX(Tbl_KBBB[wedstrijd],MATCH(Tbl_Avond[[#This Row],[Datum]]&amp;"2",Tbl_KBBB[Datum_KBBB]&amp;Tbl_KBBB[Biljart],0)),"")</f>
        <v/>
      </c>
      <c r="E323" t="str" cm="1">
        <f t="array" ref="E323">_xlfn.IFNA(INDEX(Tbl_KBBB[wedstrijd],MATCH(Tbl_Avond[[#This Row],[Datum]]&amp;"3",Tbl_KBBB[Datum_KBBB]&amp;Tbl_KBBB[Biljart],0)),"")</f>
        <v/>
      </c>
      <c r="F323" t="str" cm="1">
        <f t="array" ref="F323">_xlfn.IFNA(INDEX(Tbl_KBBB[wedstrijd],MATCH(Tbl_Avond[[#This Row],[Datum]]&amp;"4",Tbl_KBBB[Datum_KBBB]&amp;Tbl_KBBB[Biljart],0)),"")</f>
        <v/>
      </c>
      <c r="G323" t="str" cm="1">
        <f t="array" ref="G323">_xlfn.IFNA(INDEX(Tbl_KBBB[wedstrijd],MATCH(Tbl_Avond[[#This Row],[Datum]]&amp;"5",Tbl_KBBB[Datum_KBBB]&amp;Tbl_KBBB[Biljart],0)),"")</f>
        <v/>
      </c>
    </row>
    <row r="324" spans="1:7" x14ac:dyDescent="0.25">
      <c r="A324" s="28">
        <v>46161</v>
      </c>
      <c r="B324">
        <f>WEEKDAY(Tbl_Avond[[#This Row],[Datum]],11)</f>
        <v>2</v>
      </c>
      <c r="C324" t="str" cm="1">
        <f t="array" ref="C324">_xlfn.IFNA(INDEX(Tbl_KBBB[wedstrijd],MATCH(Tbl_Avond[[#This Row],[Datum]]&amp;"1",Tbl_KBBB[Datum_KBBB]&amp;Tbl_KBBB[Biljart],0)),"")</f>
        <v/>
      </c>
      <c r="D324" t="str" cm="1">
        <f t="array" ref="D324">_xlfn.IFNA(INDEX(Tbl_KBBB[wedstrijd],MATCH(Tbl_Avond[[#This Row],[Datum]]&amp;"2",Tbl_KBBB[Datum_KBBB]&amp;Tbl_KBBB[Biljart],0)),"")</f>
        <v/>
      </c>
      <c r="E324" t="str" cm="1">
        <f t="array" ref="E324">_xlfn.IFNA(INDEX(Tbl_KBBB[wedstrijd],MATCH(Tbl_Avond[[#This Row],[Datum]]&amp;"3",Tbl_KBBB[Datum_KBBB]&amp;Tbl_KBBB[Biljart],0)),"")</f>
        <v/>
      </c>
      <c r="F324" t="str" cm="1">
        <f t="array" ref="F324">_xlfn.IFNA(INDEX(Tbl_KBBB[wedstrijd],MATCH(Tbl_Avond[[#This Row],[Datum]]&amp;"4",Tbl_KBBB[Datum_KBBB]&amp;Tbl_KBBB[Biljart],0)),"")</f>
        <v/>
      </c>
      <c r="G324" t="str" cm="1">
        <f t="array" ref="G324">_xlfn.IFNA(INDEX(Tbl_KBBB[wedstrijd],MATCH(Tbl_Avond[[#This Row],[Datum]]&amp;"5",Tbl_KBBB[Datum_KBBB]&amp;Tbl_KBBB[Biljart],0)),"")</f>
        <v/>
      </c>
    </row>
    <row r="325" spans="1:7" x14ac:dyDescent="0.25">
      <c r="A325" s="28">
        <v>46162</v>
      </c>
      <c r="B325">
        <f>WEEKDAY(Tbl_Avond[[#This Row],[Datum]],11)</f>
        <v>3</v>
      </c>
      <c r="C325" t="str" cm="1">
        <f t="array" ref="C325">_xlfn.IFNA(INDEX(Tbl_KBBB[wedstrijd],MATCH(Tbl_Avond[[#This Row],[Datum]]&amp;"1",Tbl_KBBB[Datum_KBBB]&amp;Tbl_KBBB[Biljart],0)),"")</f>
        <v/>
      </c>
      <c r="D325" t="str" cm="1">
        <f t="array" ref="D325">_xlfn.IFNA(INDEX(Tbl_KBBB[wedstrijd],MATCH(Tbl_Avond[[#This Row],[Datum]]&amp;"2",Tbl_KBBB[Datum_KBBB]&amp;Tbl_KBBB[Biljart],0)),"")</f>
        <v/>
      </c>
      <c r="E325" t="str" cm="1">
        <f t="array" ref="E325">_xlfn.IFNA(INDEX(Tbl_KBBB[wedstrijd],MATCH(Tbl_Avond[[#This Row],[Datum]]&amp;"3",Tbl_KBBB[Datum_KBBB]&amp;Tbl_KBBB[Biljart],0)),"")</f>
        <v/>
      </c>
      <c r="F325" t="str" cm="1">
        <f t="array" ref="F325">_xlfn.IFNA(INDEX(Tbl_KBBB[wedstrijd],MATCH(Tbl_Avond[[#This Row],[Datum]]&amp;"4",Tbl_KBBB[Datum_KBBB]&amp;Tbl_KBBB[Biljart],0)),"")</f>
        <v/>
      </c>
      <c r="G325" t="str" cm="1">
        <f t="array" ref="G325">_xlfn.IFNA(INDEX(Tbl_KBBB[wedstrijd],MATCH(Tbl_Avond[[#This Row],[Datum]]&amp;"5",Tbl_KBBB[Datum_KBBB]&amp;Tbl_KBBB[Biljart],0)),"")</f>
        <v/>
      </c>
    </row>
    <row r="326" spans="1:7" x14ac:dyDescent="0.25">
      <c r="A326" s="28">
        <v>46163</v>
      </c>
      <c r="B326">
        <f>WEEKDAY(Tbl_Avond[[#This Row],[Datum]],11)</f>
        <v>4</v>
      </c>
      <c r="C326" t="str" cm="1">
        <f t="array" ref="C326">_xlfn.IFNA(INDEX(Tbl_KBBB[wedstrijd],MATCH(Tbl_Avond[[#This Row],[Datum]]&amp;"1",Tbl_KBBB[Datum_KBBB]&amp;Tbl_KBBB[Biljart],0)),"")</f>
        <v/>
      </c>
      <c r="D326" t="str" cm="1">
        <f t="array" ref="D326">_xlfn.IFNA(INDEX(Tbl_KBBB[wedstrijd],MATCH(Tbl_Avond[[#This Row],[Datum]]&amp;"2",Tbl_KBBB[Datum_KBBB]&amp;Tbl_KBBB[Biljart],0)),"")</f>
        <v/>
      </c>
      <c r="E326" t="str" cm="1">
        <f t="array" ref="E326">_xlfn.IFNA(INDEX(Tbl_KBBB[wedstrijd],MATCH(Tbl_Avond[[#This Row],[Datum]]&amp;"3",Tbl_KBBB[Datum_KBBB]&amp;Tbl_KBBB[Biljart],0)),"")</f>
        <v/>
      </c>
      <c r="F326" t="str" cm="1">
        <f t="array" ref="F326">_xlfn.IFNA(INDEX(Tbl_KBBB[wedstrijd],MATCH(Tbl_Avond[[#This Row],[Datum]]&amp;"4",Tbl_KBBB[Datum_KBBB]&amp;Tbl_KBBB[Biljart],0)),"")</f>
        <v/>
      </c>
      <c r="G326" t="str" cm="1">
        <f t="array" ref="G326">_xlfn.IFNA(INDEX(Tbl_KBBB[wedstrijd],MATCH(Tbl_Avond[[#This Row],[Datum]]&amp;"5",Tbl_KBBB[Datum_KBBB]&amp;Tbl_KBBB[Biljart],0)),"")</f>
        <v/>
      </c>
    </row>
    <row r="327" spans="1:7" x14ac:dyDescent="0.25">
      <c r="A327" s="28">
        <v>46164</v>
      </c>
      <c r="B327">
        <f>WEEKDAY(Tbl_Avond[[#This Row],[Datum]],11)</f>
        <v>5</v>
      </c>
      <c r="C327" t="str" cm="1">
        <f t="array" ref="C327">_xlfn.IFNA(INDEX(Tbl_KBBB[wedstrijd],MATCH(Tbl_Avond[[#This Row],[Datum]]&amp;"1",Tbl_KBBB[Datum_KBBB]&amp;Tbl_KBBB[Biljart],0)),"")</f>
        <v/>
      </c>
      <c r="D327" t="str" cm="1">
        <f t="array" ref="D327">_xlfn.IFNA(INDEX(Tbl_KBBB[wedstrijd],MATCH(Tbl_Avond[[#This Row],[Datum]]&amp;"2",Tbl_KBBB[Datum_KBBB]&amp;Tbl_KBBB[Biljart],0)),"")</f>
        <v/>
      </c>
      <c r="E327" t="str" cm="1">
        <f t="array" ref="E327">_xlfn.IFNA(INDEX(Tbl_KBBB[wedstrijd],MATCH(Tbl_Avond[[#This Row],[Datum]]&amp;"3",Tbl_KBBB[Datum_KBBB]&amp;Tbl_KBBB[Biljart],0)),"")</f>
        <v/>
      </c>
      <c r="F327" t="str" cm="1">
        <f t="array" ref="F327">_xlfn.IFNA(INDEX(Tbl_KBBB[wedstrijd],MATCH(Tbl_Avond[[#This Row],[Datum]]&amp;"4",Tbl_KBBB[Datum_KBBB]&amp;Tbl_KBBB[Biljart],0)),"")</f>
        <v/>
      </c>
      <c r="G327" t="str" cm="1">
        <f t="array" ref="G327">_xlfn.IFNA(INDEX(Tbl_KBBB[wedstrijd],MATCH(Tbl_Avond[[#This Row],[Datum]]&amp;"5",Tbl_KBBB[Datum_KBBB]&amp;Tbl_KBBB[Biljart],0)),"")</f>
        <v/>
      </c>
    </row>
    <row r="328" spans="1:7" x14ac:dyDescent="0.25">
      <c r="A328" s="28">
        <v>46165</v>
      </c>
      <c r="B328">
        <f>WEEKDAY(Tbl_Avond[[#This Row],[Datum]],11)</f>
        <v>6</v>
      </c>
      <c r="C328" t="str" cm="1">
        <f t="array" ref="C328">_xlfn.IFNA(INDEX(Tbl_KBBB[wedstrijd],MATCH(Tbl_Avond[[#This Row],[Datum]]&amp;"1",Tbl_KBBB[Datum_KBBB]&amp;Tbl_KBBB[Biljart],0)),"")</f>
        <v/>
      </c>
      <c r="D328" t="str" cm="1">
        <f t="array" ref="D328">_xlfn.IFNA(INDEX(Tbl_KBBB[wedstrijd],MATCH(Tbl_Avond[[#This Row],[Datum]]&amp;"2",Tbl_KBBB[Datum_KBBB]&amp;Tbl_KBBB[Biljart],0)),"")</f>
        <v/>
      </c>
      <c r="E328" t="str" cm="1">
        <f t="array" ref="E328">_xlfn.IFNA(INDEX(Tbl_KBBB[wedstrijd],MATCH(Tbl_Avond[[#This Row],[Datum]]&amp;"3",Tbl_KBBB[Datum_KBBB]&amp;Tbl_KBBB[Biljart],0)),"")</f>
        <v/>
      </c>
      <c r="F328" t="str" cm="1">
        <f t="array" ref="F328">_xlfn.IFNA(INDEX(Tbl_KBBB[wedstrijd],MATCH(Tbl_Avond[[#This Row],[Datum]]&amp;"4",Tbl_KBBB[Datum_KBBB]&amp;Tbl_KBBB[Biljart],0)),"")</f>
        <v/>
      </c>
      <c r="G328" t="str" cm="1">
        <f t="array" ref="G328">_xlfn.IFNA(INDEX(Tbl_KBBB[wedstrijd],MATCH(Tbl_Avond[[#This Row],[Datum]]&amp;"5",Tbl_KBBB[Datum_KBBB]&amp;Tbl_KBBB[Biljart],0)),"")</f>
        <v/>
      </c>
    </row>
    <row r="329" spans="1:7" x14ac:dyDescent="0.25">
      <c r="A329" s="28">
        <v>46166</v>
      </c>
      <c r="B329">
        <f>WEEKDAY(Tbl_Avond[[#This Row],[Datum]],11)</f>
        <v>7</v>
      </c>
      <c r="C329" t="str" cm="1">
        <f t="array" ref="C329">_xlfn.IFNA(INDEX(Tbl_KBBB[wedstrijd],MATCH(Tbl_Avond[[#This Row],[Datum]]&amp;"1",Tbl_KBBB[Datum_KBBB]&amp;Tbl_KBBB[Biljart],0)),"")</f>
        <v/>
      </c>
      <c r="D329" t="str" cm="1">
        <f t="array" ref="D329">_xlfn.IFNA(INDEX(Tbl_KBBB[wedstrijd],MATCH(Tbl_Avond[[#This Row],[Datum]]&amp;"2",Tbl_KBBB[Datum_KBBB]&amp;Tbl_KBBB[Biljart],0)),"")</f>
        <v/>
      </c>
      <c r="E329" t="str" cm="1">
        <f t="array" ref="E329">_xlfn.IFNA(INDEX(Tbl_KBBB[wedstrijd],MATCH(Tbl_Avond[[#This Row],[Datum]]&amp;"3",Tbl_KBBB[Datum_KBBB]&amp;Tbl_KBBB[Biljart],0)),"")</f>
        <v/>
      </c>
      <c r="F329" t="str" cm="1">
        <f t="array" ref="F329">_xlfn.IFNA(INDEX(Tbl_KBBB[wedstrijd],MATCH(Tbl_Avond[[#This Row],[Datum]]&amp;"4",Tbl_KBBB[Datum_KBBB]&amp;Tbl_KBBB[Biljart],0)),"")</f>
        <v/>
      </c>
      <c r="G329" t="str" cm="1">
        <f t="array" ref="G329">_xlfn.IFNA(INDEX(Tbl_KBBB[wedstrijd],MATCH(Tbl_Avond[[#This Row],[Datum]]&amp;"5",Tbl_KBBB[Datum_KBBB]&amp;Tbl_KBBB[Biljart],0)),"")</f>
        <v/>
      </c>
    </row>
    <row r="330" spans="1:7" x14ac:dyDescent="0.25">
      <c r="A330" s="28">
        <v>46167</v>
      </c>
      <c r="B330">
        <f>WEEKDAY(Tbl_Avond[[#This Row],[Datum]],11)</f>
        <v>1</v>
      </c>
      <c r="C330" t="str" cm="1">
        <f t="array" ref="C330">_xlfn.IFNA(INDEX(Tbl_KBBB[wedstrijd],MATCH(Tbl_Avond[[#This Row],[Datum]]&amp;"1",Tbl_KBBB[Datum_KBBB]&amp;Tbl_KBBB[Biljart],0)),"")</f>
        <v/>
      </c>
      <c r="D330" t="str" cm="1">
        <f t="array" ref="D330">_xlfn.IFNA(INDEX(Tbl_KBBB[wedstrijd],MATCH(Tbl_Avond[[#This Row],[Datum]]&amp;"2",Tbl_KBBB[Datum_KBBB]&amp;Tbl_KBBB[Biljart],0)),"")</f>
        <v/>
      </c>
      <c r="E330" t="str" cm="1">
        <f t="array" ref="E330">_xlfn.IFNA(INDEX(Tbl_KBBB[wedstrijd],MATCH(Tbl_Avond[[#This Row],[Datum]]&amp;"3",Tbl_KBBB[Datum_KBBB]&amp;Tbl_KBBB[Biljart],0)),"")</f>
        <v/>
      </c>
      <c r="F330" t="str" cm="1">
        <f t="array" ref="F330">_xlfn.IFNA(INDEX(Tbl_KBBB[wedstrijd],MATCH(Tbl_Avond[[#This Row],[Datum]]&amp;"4",Tbl_KBBB[Datum_KBBB]&amp;Tbl_KBBB[Biljart],0)),"")</f>
        <v/>
      </c>
      <c r="G330" t="str" cm="1">
        <f t="array" ref="G330">_xlfn.IFNA(INDEX(Tbl_KBBB[wedstrijd],MATCH(Tbl_Avond[[#This Row],[Datum]]&amp;"5",Tbl_KBBB[Datum_KBBB]&amp;Tbl_KBBB[Biljart],0)),"")</f>
        <v/>
      </c>
    </row>
    <row r="331" spans="1:7" x14ac:dyDescent="0.25">
      <c r="A331" s="28">
        <v>46168</v>
      </c>
      <c r="B331">
        <f>WEEKDAY(Tbl_Avond[[#This Row],[Datum]],11)</f>
        <v>2</v>
      </c>
      <c r="C331" t="str" cm="1">
        <f t="array" ref="C331">_xlfn.IFNA(INDEX(Tbl_KBBB[wedstrijd],MATCH(Tbl_Avond[[#This Row],[Datum]]&amp;"1",Tbl_KBBB[Datum_KBBB]&amp;Tbl_KBBB[Biljart],0)),"")</f>
        <v/>
      </c>
      <c r="D331" t="str" cm="1">
        <f t="array" ref="D331">_xlfn.IFNA(INDEX(Tbl_KBBB[wedstrijd],MATCH(Tbl_Avond[[#This Row],[Datum]]&amp;"2",Tbl_KBBB[Datum_KBBB]&amp;Tbl_KBBB[Biljart],0)),"")</f>
        <v/>
      </c>
      <c r="E331" t="str" cm="1">
        <f t="array" ref="E331">_xlfn.IFNA(INDEX(Tbl_KBBB[wedstrijd],MATCH(Tbl_Avond[[#This Row],[Datum]]&amp;"3",Tbl_KBBB[Datum_KBBB]&amp;Tbl_KBBB[Biljart],0)),"")</f>
        <v/>
      </c>
      <c r="F331" t="str" cm="1">
        <f t="array" ref="F331">_xlfn.IFNA(INDEX(Tbl_KBBB[wedstrijd],MATCH(Tbl_Avond[[#This Row],[Datum]]&amp;"4",Tbl_KBBB[Datum_KBBB]&amp;Tbl_KBBB[Biljart],0)),"")</f>
        <v/>
      </c>
      <c r="G331" t="str" cm="1">
        <f t="array" ref="G331">_xlfn.IFNA(INDEX(Tbl_KBBB[wedstrijd],MATCH(Tbl_Avond[[#This Row],[Datum]]&amp;"5",Tbl_KBBB[Datum_KBBB]&amp;Tbl_KBBB[Biljart],0)),"")</f>
        <v/>
      </c>
    </row>
    <row r="332" spans="1:7" x14ac:dyDescent="0.25">
      <c r="A332" s="28">
        <v>46169</v>
      </c>
      <c r="B332">
        <f>WEEKDAY(Tbl_Avond[[#This Row],[Datum]],11)</f>
        <v>3</v>
      </c>
      <c r="C332" t="str" cm="1">
        <f t="array" ref="C332">_xlfn.IFNA(INDEX(Tbl_KBBB[wedstrijd],MATCH(Tbl_Avond[[#This Row],[Datum]]&amp;"1",Tbl_KBBB[Datum_KBBB]&amp;Tbl_KBBB[Biljart],0)),"")</f>
        <v/>
      </c>
      <c r="D332" t="str" cm="1">
        <f t="array" ref="D332">_xlfn.IFNA(INDEX(Tbl_KBBB[wedstrijd],MATCH(Tbl_Avond[[#This Row],[Datum]]&amp;"2",Tbl_KBBB[Datum_KBBB]&amp;Tbl_KBBB[Biljart],0)),"")</f>
        <v/>
      </c>
      <c r="E332" t="str" cm="1">
        <f t="array" ref="E332">_xlfn.IFNA(INDEX(Tbl_KBBB[wedstrijd],MATCH(Tbl_Avond[[#This Row],[Datum]]&amp;"3",Tbl_KBBB[Datum_KBBB]&amp;Tbl_KBBB[Biljart],0)),"")</f>
        <v/>
      </c>
      <c r="F332" t="str" cm="1">
        <f t="array" ref="F332">_xlfn.IFNA(INDEX(Tbl_KBBB[wedstrijd],MATCH(Tbl_Avond[[#This Row],[Datum]]&amp;"4",Tbl_KBBB[Datum_KBBB]&amp;Tbl_KBBB[Biljart],0)),"")</f>
        <v/>
      </c>
      <c r="G332" t="str" cm="1">
        <f t="array" ref="G332">_xlfn.IFNA(INDEX(Tbl_KBBB[wedstrijd],MATCH(Tbl_Avond[[#This Row],[Datum]]&amp;"5",Tbl_KBBB[Datum_KBBB]&amp;Tbl_KBBB[Biljart],0)),"")</f>
        <v/>
      </c>
    </row>
    <row r="333" spans="1:7" x14ac:dyDescent="0.25">
      <c r="A333" s="28">
        <v>46170</v>
      </c>
      <c r="B333">
        <f>WEEKDAY(Tbl_Avond[[#This Row],[Datum]],11)</f>
        <v>4</v>
      </c>
      <c r="C333" t="str" cm="1">
        <f t="array" ref="C333">_xlfn.IFNA(INDEX(Tbl_KBBB[wedstrijd],MATCH(Tbl_Avond[[#This Row],[Datum]]&amp;"1",Tbl_KBBB[Datum_KBBB]&amp;Tbl_KBBB[Biljart],0)),"")</f>
        <v/>
      </c>
      <c r="D333" t="str" cm="1">
        <f t="array" ref="D333">_xlfn.IFNA(INDEX(Tbl_KBBB[wedstrijd],MATCH(Tbl_Avond[[#This Row],[Datum]]&amp;"2",Tbl_KBBB[Datum_KBBB]&amp;Tbl_KBBB[Biljart],0)),"")</f>
        <v/>
      </c>
      <c r="E333" t="str" cm="1">
        <f t="array" ref="E333">_xlfn.IFNA(INDEX(Tbl_KBBB[wedstrijd],MATCH(Tbl_Avond[[#This Row],[Datum]]&amp;"3",Tbl_KBBB[Datum_KBBB]&amp;Tbl_KBBB[Biljart],0)),"")</f>
        <v/>
      </c>
      <c r="F333" t="str" cm="1">
        <f t="array" ref="F333">_xlfn.IFNA(INDEX(Tbl_KBBB[wedstrijd],MATCH(Tbl_Avond[[#This Row],[Datum]]&amp;"4",Tbl_KBBB[Datum_KBBB]&amp;Tbl_KBBB[Biljart],0)),"")</f>
        <v/>
      </c>
      <c r="G333" t="str" cm="1">
        <f t="array" ref="G333">_xlfn.IFNA(INDEX(Tbl_KBBB[wedstrijd],MATCH(Tbl_Avond[[#This Row],[Datum]]&amp;"5",Tbl_KBBB[Datum_KBBB]&amp;Tbl_KBBB[Biljart],0)),"")</f>
        <v/>
      </c>
    </row>
    <row r="334" spans="1:7" x14ac:dyDescent="0.25">
      <c r="A334" s="28">
        <v>46171</v>
      </c>
      <c r="B334">
        <f>WEEKDAY(Tbl_Avond[[#This Row],[Datum]],11)</f>
        <v>5</v>
      </c>
      <c r="C334" t="str" cm="1">
        <f t="array" ref="C334">_xlfn.IFNA(INDEX(Tbl_KBBB[wedstrijd],MATCH(Tbl_Avond[[#This Row],[Datum]]&amp;"1",Tbl_KBBB[Datum_KBBB]&amp;Tbl_KBBB[Biljart],0)),"")</f>
        <v/>
      </c>
      <c r="D334" t="str" cm="1">
        <f t="array" ref="D334">_xlfn.IFNA(INDEX(Tbl_KBBB[wedstrijd],MATCH(Tbl_Avond[[#This Row],[Datum]]&amp;"2",Tbl_KBBB[Datum_KBBB]&amp;Tbl_KBBB[Biljart],0)),"")</f>
        <v/>
      </c>
      <c r="E334" t="str" cm="1">
        <f t="array" ref="E334">_xlfn.IFNA(INDEX(Tbl_KBBB[wedstrijd],MATCH(Tbl_Avond[[#This Row],[Datum]]&amp;"3",Tbl_KBBB[Datum_KBBB]&amp;Tbl_KBBB[Biljart],0)),"")</f>
        <v/>
      </c>
      <c r="F334" t="str" cm="1">
        <f t="array" ref="F334">_xlfn.IFNA(INDEX(Tbl_KBBB[wedstrijd],MATCH(Tbl_Avond[[#This Row],[Datum]]&amp;"4",Tbl_KBBB[Datum_KBBB]&amp;Tbl_KBBB[Biljart],0)),"")</f>
        <v/>
      </c>
      <c r="G334" t="str" cm="1">
        <f t="array" ref="G334">_xlfn.IFNA(INDEX(Tbl_KBBB[wedstrijd],MATCH(Tbl_Avond[[#This Row],[Datum]]&amp;"5",Tbl_KBBB[Datum_KBBB]&amp;Tbl_KBBB[Biljart],0)),"")</f>
        <v/>
      </c>
    </row>
    <row r="335" spans="1:7" x14ac:dyDescent="0.25">
      <c r="A335" s="28">
        <v>46172</v>
      </c>
      <c r="B335">
        <f>WEEKDAY(Tbl_Avond[[#This Row],[Datum]],11)</f>
        <v>6</v>
      </c>
      <c r="C335" t="str" cm="1">
        <f t="array" ref="C335">_xlfn.IFNA(INDEX(Tbl_KBBB[wedstrijd],MATCH(Tbl_Avond[[#This Row],[Datum]]&amp;"1",Tbl_KBBB[Datum_KBBB]&amp;Tbl_KBBB[Biljart],0)),"")</f>
        <v/>
      </c>
      <c r="D335" t="str" cm="1">
        <f t="array" ref="D335">_xlfn.IFNA(INDEX(Tbl_KBBB[wedstrijd],MATCH(Tbl_Avond[[#This Row],[Datum]]&amp;"2",Tbl_KBBB[Datum_KBBB]&amp;Tbl_KBBB[Biljart],0)),"")</f>
        <v/>
      </c>
      <c r="E335" t="str" cm="1">
        <f t="array" ref="E335">_xlfn.IFNA(INDEX(Tbl_KBBB[wedstrijd],MATCH(Tbl_Avond[[#This Row],[Datum]]&amp;"3",Tbl_KBBB[Datum_KBBB]&amp;Tbl_KBBB[Biljart],0)),"")</f>
        <v/>
      </c>
      <c r="F335" t="str" cm="1">
        <f t="array" ref="F335">_xlfn.IFNA(INDEX(Tbl_KBBB[wedstrijd],MATCH(Tbl_Avond[[#This Row],[Datum]]&amp;"4",Tbl_KBBB[Datum_KBBB]&amp;Tbl_KBBB[Biljart],0)),"")</f>
        <v/>
      </c>
      <c r="G335" t="str" cm="1">
        <f t="array" ref="G335">_xlfn.IFNA(INDEX(Tbl_KBBB[wedstrijd],MATCH(Tbl_Avond[[#This Row],[Datum]]&amp;"5",Tbl_KBBB[Datum_KBBB]&amp;Tbl_KBBB[Biljart],0)),"")</f>
        <v/>
      </c>
    </row>
    <row r="336" spans="1:7" x14ac:dyDescent="0.25">
      <c r="A336" s="28">
        <v>46173</v>
      </c>
      <c r="B336">
        <f>WEEKDAY(Tbl_Avond[[#This Row],[Datum]],11)</f>
        <v>7</v>
      </c>
      <c r="C336" t="str" cm="1">
        <f t="array" ref="C336">_xlfn.IFNA(INDEX(Tbl_KBBB[wedstrijd],MATCH(Tbl_Avond[[#This Row],[Datum]]&amp;"1",Tbl_KBBB[Datum_KBBB]&amp;Tbl_KBBB[Biljart],0)),"")</f>
        <v/>
      </c>
      <c r="D336" t="str" cm="1">
        <f t="array" ref="D336">_xlfn.IFNA(INDEX(Tbl_KBBB[wedstrijd],MATCH(Tbl_Avond[[#This Row],[Datum]]&amp;"2",Tbl_KBBB[Datum_KBBB]&amp;Tbl_KBBB[Biljart],0)),"")</f>
        <v/>
      </c>
      <c r="E336" t="str" cm="1">
        <f t="array" ref="E336">_xlfn.IFNA(INDEX(Tbl_KBBB[wedstrijd],MATCH(Tbl_Avond[[#This Row],[Datum]]&amp;"3",Tbl_KBBB[Datum_KBBB]&amp;Tbl_KBBB[Biljart],0)),"")</f>
        <v/>
      </c>
      <c r="F336" t="str" cm="1">
        <f t="array" ref="F336">_xlfn.IFNA(INDEX(Tbl_KBBB[wedstrijd],MATCH(Tbl_Avond[[#This Row],[Datum]]&amp;"4",Tbl_KBBB[Datum_KBBB]&amp;Tbl_KBBB[Biljart],0)),"")</f>
        <v/>
      </c>
      <c r="G336" t="str" cm="1">
        <f t="array" ref="G336">_xlfn.IFNA(INDEX(Tbl_KBBB[wedstrijd],MATCH(Tbl_Avond[[#This Row],[Datum]]&amp;"5",Tbl_KBBB[Datum_KBBB]&amp;Tbl_KBBB[Biljart],0)),"")</f>
        <v/>
      </c>
    </row>
    <row r="337" spans="1:7" x14ac:dyDescent="0.25">
      <c r="A337" s="28">
        <v>46174</v>
      </c>
      <c r="B337">
        <f>WEEKDAY(Tbl_Avond[[#This Row],[Datum]],11)</f>
        <v>1</v>
      </c>
      <c r="C337" t="str" cm="1">
        <f t="array" ref="C337">_xlfn.IFNA(INDEX(Tbl_KBBB[wedstrijd],MATCH(Tbl_Avond[[#This Row],[Datum]]&amp;"1",Tbl_KBBB[Datum_KBBB]&amp;Tbl_KBBB[Biljart],0)),"")</f>
        <v/>
      </c>
      <c r="D337" t="str" cm="1">
        <f t="array" ref="D337">_xlfn.IFNA(INDEX(Tbl_KBBB[wedstrijd],MATCH(Tbl_Avond[[#This Row],[Datum]]&amp;"2",Tbl_KBBB[Datum_KBBB]&amp;Tbl_KBBB[Biljart],0)),"")</f>
        <v/>
      </c>
      <c r="E337" t="str" cm="1">
        <f t="array" ref="E337">_xlfn.IFNA(INDEX(Tbl_KBBB[wedstrijd],MATCH(Tbl_Avond[[#This Row],[Datum]]&amp;"3",Tbl_KBBB[Datum_KBBB]&amp;Tbl_KBBB[Biljart],0)),"")</f>
        <v/>
      </c>
      <c r="F337" t="str" cm="1">
        <f t="array" ref="F337">_xlfn.IFNA(INDEX(Tbl_KBBB[wedstrijd],MATCH(Tbl_Avond[[#This Row],[Datum]]&amp;"4",Tbl_KBBB[Datum_KBBB]&amp;Tbl_KBBB[Biljart],0)),"")</f>
        <v/>
      </c>
      <c r="G337" t="str" cm="1">
        <f t="array" ref="G337">_xlfn.IFNA(INDEX(Tbl_KBBB[wedstrijd],MATCH(Tbl_Avond[[#This Row],[Datum]]&amp;"5",Tbl_KBBB[Datum_KBBB]&amp;Tbl_KBBB[Biljart],0)),"")</f>
        <v/>
      </c>
    </row>
    <row r="338" spans="1:7" x14ac:dyDescent="0.25">
      <c r="A338" s="28">
        <v>46175</v>
      </c>
      <c r="B338">
        <f>WEEKDAY(Tbl_Avond[[#This Row],[Datum]],11)</f>
        <v>2</v>
      </c>
      <c r="C338" t="str" cm="1">
        <f t="array" ref="C338">_xlfn.IFNA(INDEX(Tbl_KBBB[wedstrijd],MATCH(Tbl_Avond[[#This Row],[Datum]]&amp;"1",Tbl_KBBB[Datum_KBBB]&amp;Tbl_KBBB[Biljart],0)),"")</f>
        <v/>
      </c>
      <c r="D338" t="str" cm="1">
        <f t="array" ref="D338">_xlfn.IFNA(INDEX(Tbl_KBBB[wedstrijd],MATCH(Tbl_Avond[[#This Row],[Datum]]&amp;"2",Tbl_KBBB[Datum_KBBB]&amp;Tbl_KBBB[Biljart],0)),"")</f>
        <v/>
      </c>
      <c r="E338" t="str" cm="1">
        <f t="array" ref="E338">_xlfn.IFNA(INDEX(Tbl_KBBB[wedstrijd],MATCH(Tbl_Avond[[#This Row],[Datum]]&amp;"3",Tbl_KBBB[Datum_KBBB]&amp;Tbl_KBBB[Biljart],0)),"")</f>
        <v/>
      </c>
      <c r="F338" t="str" cm="1">
        <f t="array" ref="F338">_xlfn.IFNA(INDEX(Tbl_KBBB[wedstrijd],MATCH(Tbl_Avond[[#This Row],[Datum]]&amp;"4",Tbl_KBBB[Datum_KBBB]&amp;Tbl_KBBB[Biljart],0)),"")</f>
        <v/>
      </c>
      <c r="G338" t="str" cm="1">
        <f t="array" ref="G338">_xlfn.IFNA(INDEX(Tbl_KBBB[wedstrijd],MATCH(Tbl_Avond[[#This Row],[Datum]]&amp;"5",Tbl_KBBB[Datum_KBBB]&amp;Tbl_KBBB[Biljart],0)),"")</f>
        <v/>
      </c>
    </row>
    <row r="339" spans="1:7" x14ac:dyDescent="0.25">
      <c r="A339" s="28">
        <v>46176</v>
      </c>
      <c r="B339">
        <f>WEEKDAY(Tbl_Avond[[#This Row],[Datum]],11)</f>
        <v>3</v>
      </c>
      <c r="C339" t="str" cm="1">
        <f t="array" ref="C339">_xlfn.IFNA(INDEX(Tbl_KBBB[wedstrijd],MATCH(Tbl_Avond[[#This Row],[Datum]]&amp;"1",Tbl_KBBB[Datum_KBBB]&amp;Tbl_KBBB[Biljart],0)),"")</f>
        <v/>
      </c>
      <c r="D339" t="str" cm="1">
        <f t="array" ref="D339">_xlfn.IFNA(INDEX(Tbl_KBBB[wedstrijd],MATCH(Tbl_Avond[[#This Row],[Datum]]&amp;"2",Tbl_KBBB[Datum_KBBB]&amp;Tbl_KBBB[Biljart],0)),"")</f>
        <v/>
      </c>
      <c r="E339" t="str" cm="1">
        <f t="array" ref="E339">_xlfn.IFNA(INDEX(Tbl_KBBB[wedstrijd],MATCH(Tbl_Avond[[#This Row],[Datum]]&amp;"3",Tbl_KBBB[Datum_KBBB]&amp;Tbl_KBBB[Biljart],0)),"")</f>
        <v/>
      </c>
      <c r="F339" t="str" cm="1">
        <f t="array" ref="F339">_xlfn.IFNA(INDEX(Tbl_KBBB[wedstrijd],MATCH(Tbl_Avond[[#This Row],[Datum]]&amp;"4",Tbl_KBBB[Datum_KBBB]&amp;Tbl_KBBB[Biljart],0)),"")</f>
        <v/>
      </c>
      <c r="G339" t="str" cm="1">
        <f t="array" ref="G339">_xlfn.IFNA(INDEX(Tbl_KBBB[wedstrijd],MATCH(Tbl_Avond[[#This Row],[Datum]]&amp;"5",Tbl_KBBB[Datum_KBBB]&amp;Tbl_KBBB[Biljart],0)),"")</f>
        <v/>
      </c>
    </row>
    <row r="340" spans="1:7" x14ac:dyDescent="0.25">
      <c r="A340" s="28">
        <v>46177</v>
      </c>
      <c r="B340">
        <f>WEEKDAY(Tbl_Avond[[#This Row],[Datum]],11)</f>
        <v>4</v>
      </c>
      <c r="C340" t="str" cm="1">
        <f t="array" ref="C340">_xlfn.IFNA(INDEX(Tbl_KBBB[wedstrijd],MATCH(Tbl_Avond[[#This Row],[Datum]]&amp;"1",Tbl_KBBB[Datum_KBBB]&amp;Tbl_KBBB[Biljart],0)),"")</f>
        <v/>
      </c>
      <c r="D340" t="str" cm="1">
        <f t="array" ref="D340">_xlfn.IFNA(INDEX(Tbl_KBBB[wedstrijd],MATCH(Tbl_Avond[[#This Row],[Datum]]&amp;"2",Tbl_KBBB[Datum_KBBB]&amp;Tbl_KBBB[Biljart],0)),"")</f>
        <v/>
      </c>
      <c r="E340" t="str" cm="1">
        <f t="array" ref="E340">_xlfn.IFNA(INDEX(Tbl_KBBB[wedstrijd],MATCH(Tbl_Avond[[#This Row],[Datum]]&amp;"3",Tbl_KBBB[Datum_KBBB]&amp;Tbl_KBBB[Biljart],0)),"")</f>
        <v/>
      </c>
      <c r="F340" t="str" cm="1">
        <f t="array" ref="F340">_xlfn.IFNA(INDEX(Tbl_KBBB[wedstrijd],MATCH(Tbl_Avond[[#This Row],[Datum]]&amp;"4",Tbl_KBBB[Datum_KBBB]&amp;Tbl_KBBB[Biljart],0)),"")</f>
        <v/>
      </c>
      <c r="G340" t="str" cm="1">
        <f t="array" ref="G340">_xlfn.IFNA(INDEX(Tbl_KBBB[wedstrijd],MATCH(Tbl_Avond[[#This Row],[Datum]]&amp;"5",Tbl_KBBB[Datum_KBBB]&amp;Tbl_KBBB[Biljart],0)),"")</f>
        <v/>
      </c>
    </row>
    <row r="341" spans="1:7" x14ac:dyDescent="0.25">
      <c r="A341" s="28">
        <v>46178</v>
      </c>
      <c r="B341">
        <f>WEEKDAY(Tbl_Avond[[#This Row],[Datum]],11)</f>
        <v>5</v>
      </c>
      <c r="C341" t="str" cm="1">
        <f t="array" ref="C341">_xlfn.IFNA(INDEX(Tbl_KBBB[wedstrijd],MATCH(Tbl_Avond[[#This Row],[Datum]]&amp;"1",Tbl_KBBB[Datum_KBBB]&amp;Tbl_KBBB[Biljart],0)),"")</f>
        <v/>
      </c>
      <c r="D341" t="str" cm="1">
        <f t="array" ref="D341">_xlfn.IFNA(INDEX(Tbl_KBBB[wedstrijd],MATCH(Tbl_Avond[[#This Row],[Datum]]&amp;"2",Tbl_KBBB[Datum_KBBB]&amp;Tbl_KBBB[Biljart],0)),"")</f>
        <v/>
      </c>
      <c r="E341" t="str" cm="1">
        <f t="array" ref="E341">_xlfn.IFNA(INDEX(Tbl_KBBB[wedstrijd],MATCH(Tbl_Avond[[#This Row],[Datum]]&amp;"3",Tbl_KBBB[Datum_KBBB]&amp;Tbl_KBBB[Biljart],0)),"")</f>
        <v/>
      </c>
      <c r="F341" t="str" cm="1">
        <f t="array" ref="F341">_xlfn.IFNA(INDEX(Tbl_KBBB[wedstrijd],MATCH(Tbl_Avond[[#This Row],[Datum]]&amp;"4",Tbl_KBBB[Datum_KBBB]&amp;Tbl_KBBB[Biljart],0)),"")</f>
        <v/>
      </c>
      <c r="G341" t="str" cm="1">
        <f t="array" ref="G341">_xlfn.IFNA(INDEX(Tbl_KBBB[wedstrijd],MATCH(Tbl_Avond[[#This Row],[Datum]]&amp;"5",Tbl_KBBB[Datum_KBBB]&amp;Tbl_KBBB[Biljart],0)),"")</f>
        <v/>
      </c>
    </row>
    <row r="342" spans="1:7" x14ac:dyDescent="0.25">
      <c r="A342" s="28">
        <v>46179</v>
      </c>
      <c r="B342">
        <f>WEEKDAY(Tbl_Avond[[#This Row],[Datum]],11)</f>
        <v>6</v>
      </c>
      <c r="C342" t="str" cm="1">
        <f t="array" ref="C342">_xlfn.IFNA(INDEX(Tbl_KBBB[wedstrijd],MATCH(Tbl_Avond[[#This Row],[Datum]]&amp;"1",Tbl_KBBB[Datum_KBBB]&amp;Tbl_KBBB[Biljart],0)),"")</f>
        <v/>
      </c>
      <c r="D342" t="str" cm="1">
        <f t="array" ref="D342">_xlfn.IFNA(INDEX(Tbl_KBBB[wedstrijd],MATCH(Tbl_Avond[[#This Row],[Datum]]&amp;"2",Tbl_KBBB[Datum_KBBB]&amp;Tbl_KBBB[Biljart],0)),"")</f>
        <v/>
      </c>
      <c r="E342" t="str" cm="1">
        <f t="array" ref="E342">_xlfn.IFNA(INDEX(Tbl_KBBB[wedstrijd],MATCH(Tbl_Avond[[#This Row],[Datum]]&amp;"3",Tbl_KBBB[Datum_KBBB]&amp;Tbl_KBBB[Biljart],0)),"")</f>
        <v/>
      </c>
      <c r="F342" t="str" cm="1">
        <f t="array" ref="F342">_xlfn.IFNA(INDEX(Tbl_KBBB[wedstrijd],MATCH(Tbl_Avond[[#This Row],[Datum]]&amp;"4",Tbl_KBBB[Datum_KBBB]&amp;Tbl_KBBB[Biljart],0)),"")</f>
        <v/>
      </c>
      <c r="G342" t="str" cm="1">
        <f t="array" ref="G342">_xlfn.IFNA(INDEX(Tbl_KBBB[wedstrijd],MATCH(Tbl_Avond[[#This Row],[Datum]]&amp;"5",Tbl_KBBB[Datum_KBBB]&amp;Tbl_KBBB[Biljart],0)),"")</f>
        <v/>
      </c>
    </row>
    <row r="343" spans="1:7" x14ac:dyDescent="0.25">
      <c r="A343" s="28">
        <v>46180</v>
      </c>
      <c r="B343">
        <f>WEEKDAY(Tbl_Avond[[#This Row],[Datum]],11)</f>
        <v>7</v>
      </c>
      <c r="C343" t="str" cm="1">
        <f t="array" ref="C343">_xlfn.IFNA(INDEX(Tbl_KBBB[wedstrijd],MATCH(Tbl_Avond[[#This Row],[Datum]]&amp;"1",Tbl_KBBB[Datum_KBBB]&amp;Tbl_KBBB[Biljart],0)),"")</f>
        <v/>
      </c>
      <c r="D343" t="str" cm="1">
        <f t="array" ref="D343">_xlfn.IFNA(INDEX(Tbl_KBBB[wedstrijd],MATCH(Tbl_Avond[[#This Row],[Datum]]&amp;"2",Tbl_KBBB[Datum_KBBB]&amp;Tbl_KBBB[Biljart],0)),"")</f>
        <v/>
      </c>
      <c r="E343" t="str" cm="1">
        <f t="array" ref="E343">_xlfn.IFNA(INDEX(Tbl_KBBB[wedstrijd],MATCH(Tbl_Avond[[#This Row],[Datum]]&amp;"3",Tbl_KBBB[Datum_KBBB]&amp;Tbl_KBBB[Biljart],0)),"")</f>
        <v/>
      </c>
      <c r="F343" t="str" cm="1">
        <f t="array" ref="F343">_xlfn.IFNA(INDEX(Tbl_KBBB[wedstrijd],MATCH(Tbl_Avond[[#This Row],[Datum]]&amp;"4",Tbl_KBBB[Datum_KBBB]&amp;Tbl_KBBB[Biljart],0)),"")</f>
        <v/>
      </c>
      <c r="G343" t="str" cm="1">
        <f t="array" ref="G343">_xlfn.IFNA(INDEX(Tbl_KBBB[wedstrijd],MATCH(Tbl_Avond[[#This Row],[Datum]]&amp;"5",Tbl_KBBB[Datum_KBBB]&amp;Tbl_KBBB[Biljart],0)),"")</f>
        <v/>
      </c>
    </row>
    <row r="344" spans="1:7" x14ac:dyDescent="0.25">
      <c r="A344" s="28">
        <v>46181</v>
      </c>
      <c r="B344">
        <f>WEEKDAY(Tbl_Avond[[#This Row],[Datum]],11)</f>
        <v>1</v>
      </c>
      <c r="C344" t="str" cm="1">
        <f t="array" ref="C344">_xlfn.IFNA(INDEX(Tbl_KBBB[wedstrijd],MATCH(Tbl_Avond[[#This Row],[Datum]]&amp;"1",Tbl_KBBB[Datum_KBBB]&amp;Tbl_KBBB[Biljart],0)),"")</f>
        <v/>
      </c>
      <c r="D344" t="str" cm="1">
        <f t="array" ref="D344">_xlfn.IFNA(INDEX(Tbl_KBBB[wedstrijd],MATCH(Tbl_Avond[[#This Row],[Datum]]&amp;"2",Tbl_KBBB[Datum_KBBB]&amp;Tbl_KBBB[Biljart],0)),"")</f>
        <v/>
      </c>
      <c r="E344" t="str" cm="1">
        <f t="array" ref="E344">_xlfn.IFNA(INDEX(Tbl_KBBB[wedstrijd],MATCH(Tbl_Avond[[#This Row],[Datum]]&amp;"3",Tbl_KBBB[Datum_KBBB]&amp;Tbl_KBBB[Biljart],0)),"")</f>
        <v/>
      </c>
      <c r="F344" t="str" cm="1">
        <f t="array" ref="F344">_xlfn.IFNA(INDEX(Tbl_KBBB[wedstrijd],MATCH(Tbl_Avond[[#This Row],[Datum]]&amp;"4",Tbl_KBBB[Datum_KBBB]&amp;Tbl_KBBB[Biljart],0)),"")</f>
        <v/>
      </c>
      <c r="G344" t="str" cm="1">
        <f t="array" ref="G344">_xlfn.IFNA(INDEX(Tbl_KBBB[wedstrijd],MATCH(Tbl_Avond[[#This Row],[Datum]]&amp;"5",Tbl_KBBB[Datum_KBBB]&amp;Tbl_KBBB[Biljart],0)),"")</f>
        <v/>
      </c>
    </row>
    <row r="345" spans="1:7" x14ac:dyDescent="0.25">
      <c r="A345" s="28">
        <v>46182</v>
      </c>
      <c r="B345">
        <f>WEEKDAY(Tbl_Avond[[#This Row],[Datum]],11)</f>
        <v>2</v>
      </c>
      <c r="C345" t="str" cm="1">
        <f t="array" ref="C345">_xlfn.IFNA(INDEX(Tbl_KBBB[wedstrijd],MATCH(Tbl_Avond[[#This Row],[Datum]]&amp;"1",Tbl_KBBB[Datum_KBBB]&amp;Tbl_KBBB[Biljart],0)),"")</f>
        <v/>
      </c>
      <c r="D345" t="str" cm="1">
        <f t="array" ref="D345">_xlfn.IFNA(INDEX(Tbl_KBBB[wedstrijd],MATCH(Tbl_Avond[[#This Row],[Datum]]&amp;"2",Tbl_KBBB[Datum_KBBB]&amp;Tbl_KBBB[Biljart],0)),"")</f>
        <v/>
      </c>
      <c r="E345" t="str" cm="1">
        <f t="array" ref="E345">_xlfn.IFNA(INDEX(Tbl_KBBB[wedstrijd],MATCH(Tbl_Avond[[#This Row],[Datum]]&amp;"3",Tbl_KBBB[Datum_KBBB]&amp;Tbl_KBBB[Biljart],0)),"")</f>
        <v/>
      </c>
      <c r="F345" t="str" cm="1">
        <f t="array" ref="F345">_xlfn.IFNA(INDEX(Tbl_KBBB[wedstrijd],MATCH(Tbl_Avond[[#This Row],[Datum]]&amp;"4",Tbl_KBBB[Datum_KBBB]&amp;Tbl_KBBB[Biljart],0)),"")</f>
        <v/>
      </c>
      <c r="G345" t="str" cm="1">
        <f t="array" ref="G345">_xlfn.IFNA(INDEX(Tbl_KBBB[wedstrijd],MATCH(Tbl_Avond[[#This Row],[Datum]]&amp;"5",Tbl_KBBB[Datum_KBBB]&amp;Tbl_KBBB[Biljart],0)),"")</f>
        <v/>
      </c>
    </row>
    <row r="346" spans="1:7" x14ac:dyDescent="0.25">
      <c r="A346" s="28">
        <v>46183</v>
      </c>
      <c r="B346">
        <f>WEEKDAY(Tbl_Avond[[#This Row],[Datum]],11)</f>
        <v>3</v>
      </c>
      <c r="C346" t="str" cm="1">
        <f t="array" ref="C346">_xlfn.IFNA(INDEX(Tbl_KBBB[wedstrijd],MATCH(Tbl_Avond[[#This Row],[Datum]]&amp;"1",Tbl_KBBB[Datum_KBBB]&amp;Tbl_KBBB[Biljart],0)),"")</f>
        <v/>
      </c>
      <c r="D346" t="str" cm="1">
        <f t="array" ref="D346">_xlfn.IFNA(INDEX(Tbl_KBBB[wedstrijd],MATCH(Tbl_Avond[[#This Row],[Datum]]&amp;"2",Tbl_KBBB[Datum_KBBB]&amp;Tbl_KBBB[Biljart],0)),"")</f>
        <v/>
      </c>
      <c r="E346" t="str" cm="1">
        <f t="array" ref="E346">_xlfn.IFNA(INDEX(Tbl_KBBB[wedstrijd],MATCH(Tbl_Avond[[#This Row],[Datum]]&amp;"3",Tbl_KBBB[Datum_KBBB]&amp;Tbl_KBBB[Biljart],0)),"")</f>
        <v/>
      </c>
      <c r="F346" t="str" cm="1">
        <f t="array" ref="F346">_xlfn.IFNA(INDEX(Tbl_KBBB[wedstrijd],MATCH(Tbl_Avond[[#This Row],[Datum]]&amp;"4",Tbl_KBBB[Datum_KBBB]&amp;Tbl_KBBB[Biljart],0)),"")</f>
        <v/>
      </c>
      <c r="G346" t="str" cm="1">
        <f t="array" ref="G346">_xlfn.IFNA(INDEX(Tbl_KBBB[wedstrijd],MATCH(Tbl_Avond[[#This Row],[Datum]]&amp;"5",Tbl_KBBB[Datum_KBBB]&amp;Tbl_KBBB[Biljart],0)),"")</f>
        <v/>
      </c>
    </row>
    <row r="347" spans="1:7" x14ac:dyDescent="0.25">
      <c r="A347" s="28">
        <v>46184</v>
      </c>
      <c r="B347">
        <f>WEEKDAY(Tbl_Avond[[#This Row],[Datum]],11)</f>
        <v>4</v>
      </c>
      <c r="C347" t="str" cm="1">
        <f t="array" ref="C347">_xlfn.IFNA(INDEX(Tbl_KBBB[wedstrijd],MATCH(Tbl_Avond[[#This Row],[Datum]]&amp;"1",Tbl_KBBB[Datum_KBBB]&amp;Tbl_KBBB[Biljart],0)),"")</f>
        <v/>
      </c>
      <c r="D347" t="str" cm="1">
        <f t="array" ref="D347">_xlfn.IFNA(INDEX(Tbl_KBBB[wedstrijd],MATCH(Tbl_Avond[[#This Row],[Datum]]&amp;"2",Tbl_KBBB[Datum_KBBB]&amp;Tbl_KBBB[Biljart],0)),"")</f>
        <v/>
      </c>
      <c r="E347" t="str" cm="1">
        <f t="array" ref="E347">_xlfn.IFNA(INDEX(Tbl_KBBB[wedstrijd],MATCH(Tbl_Avond[[#This Row],[Datum]]&amp;"3",Tbl_KBBB[Datum_KBBB]&amp;Tbl_KBBB[Biljart],0)),"")</f>
        <v/>
      </c>
      <c r="F347" t="str" cm="1">
        <f t="array" ref="F347">_xlfn.IFNA(INDEX(Tbl_KBBB[wedstrijd],MATCH(Tbl_Avond[[#This Row],[Datum]]&amp;"4",Tbl_KBBB[Datum_KBBB]&amp;Tbl_KBBB[Biljart],0)),"")</f>
        <v/>
      </c>
      <c r="G347" t="str" cm="1">
        <f t="array" ref="G347">_xlfn.IFNA(INDEX(Tbl_KBBB[wedstrijd],MATCH(Tbl_Avond[[#This Row],[Datum]]&amp;"5",Tbl_KBBB[Datum_KBBB]&amp;Tbl_KBBB[Biljart],0)),"")</f>
        <v/>
      </c>
    </row>
    <row r="348" spans="1:7" x14ac:dyDescent="0.25">
      <c r="A348" s="28">
        <v>46185</v>
      </c>
      <c r="B348">
        <f>WEEKDAY(Tbl_Avond[[#This Row],[Datum]],11)</f>
        <v>5</v>
      </c>
      <c r="C348" t="str" cm="1">
        <f t="array" ref="C348">_xlfn.IFNA(INDEX(Tbl_KBBB[wedstrijd],MATCH(Tbl_Avond[[#This Row],[Datum]]&amp;"1",Tbl_KBBB[Datum_KBBB]&amp;Tbl_KBBB[Biljart],0)),"")</f>
        <v/>
      </c>
      <c r="D348" t="str" cm="1">
        <f t="array" ref="D348">_xlfn.IFNA(INDEX(Tbl_KBBB[wedstrijd],MATCH(Tbl_Avond[[#This Row],[Datum]]&amp;"2",Tbl_KBBB[Datum_KBBB]&amp;Tbl_KBBB[Biljart],0)),"")</f>
        <v/>
      </c>
      <c r="E348" t="str" cm="1">
        <f t="array" ref="E348">_xlfn.IFNA(INDEX(Tbl_KBBB[wedstrijd],MATCH(Tbl_Avond[[#This Row],[Datum]]&amp;"3",Tbl_KBBB[Datum_KBBB]&amp;Tbl_KBBB[Biljart],0)),"")</f>
        <v/>
      </c>
      <c r="F348" t="str" cm="1">
        <f t="array" ref="F348">_xlfn.IFNA(INDEX(Tbl_KBBB[wedstrijd],MATCH(Tbl_Avond[[#This Row],[Datum]]&amp;"4",Tbl_KBBB[Datum_KBBB]&amp;Tbl_KBBB[Biljart],0)),"")</f>
        <v/>
      </c>
      <c r="G348" t="str" cm="1">
        <f t="array" ref="G348">_xlfn.IFNA(INDEX(Tbl_KBBB[wedstrijd],MATCH(Tbl_Avond[[#This Row],[Datum]]&amp;"5",Tbl_KBBB[Datum_KBBB]&amp;Tbl_KBBB[Biljart],0)),"")</f>
        <v/>
      </c>
    </row>
    <row r="349" spans="1:7" x14ac:dyDescent="0.25">
      <c r="A349" s="28">
        <v>46186</v>
      </c>
      <c r="B349">
        <f>WEEKDAY(Tbl_Avond[[#This Row],[Datum]],11)</f>
        <v>6</v>
      </c>
      <c r="C349" t="str" cm="1">
        <f t="array" ref="C349">_xlfn.IFNA(INDEX(Tbl_KBBB[wedstrijd],MATCH(Tbl_Avond[[#This Row],[Datum]]&amp;"1",Tbl_KBBB[Datum_KBBB]&amp;Tbl_KBBB[Biljart],0)),"")</f>
        <v/>
      </c>
      <c r="D349" t="str" cm="1">
        <f t="array" ref="D349">_xlfn.IFNA(INDEX(Tbl_KBBB[wedstrijd],MATCH(Tbl_Avond[[#This Row],[Datum]]&amp;"2",Tbl_KBBB[Datum_KBBB]&amp;Tbl_KBBB[Biljart],0)),"")</f>
        <v/>
      </c>
      <c r="E349" t="str" cm="1">
        <f t="array" ref="E349">_xlfn.IFNA(INDEX(Tbl_KBBB[wedstrijd],MATCH(Tbl_Avond[[#This Row],[Datum]]&amp;"3",Tbl_KBBB[Datum_KBBB]&amp;Tbl_KBBB[Biljart],0)),"")</f>
        <v/>
      </c>
      <c r="F349" t="str" cm="1">
        <f t="array" ref="F349">_xlfn.IFNA(INDEX(Tbl_KBBB[wedstrijd],MATCH(Tbl_Avond[[#This Row],[Datum]]&amp;"4",Tbl_KBBB[Datum_KBBB]&amp;Tbl_KBBB[Biljart],0)),"")</f>
        <v/>
      </c>
      <c r="G349" t="str" cm="1">
        <f t="array" ref="G349">_xlfn.IFNA(INDEX(Tbl_KBBB[wedstrijd],MATCH(Tbl_Avond[[#This Row],[Datum]]&amp;"5",Tbl_KBBB[Datum_KBBB]&amp;Tbl_KBBB[Biljart],0)),"")</f>
        <v/>
      </c>
    </row>
    <row r="350" spans="1:7" x14ac:dyDescent="0.25">
      <c r="A350" s="28">
        <v>46187</v>
      </c>
      <c r="B350">
        <f>WEEKDAY(Tbl_Avond[[#This Row],[Datum]],11)</f>
        <v>7</v>
      </c>
      <c r="C350" t="str" cm="1">
        <f t="array" ref="C350">_xlfn.IFNA(INDEX(Tbl_KBBB[wedstrijd],MATCH(Tbl_Avond[[#This Row],[Datum]]&amp;"1",Tbl_KBBB[Datum_KBBB]&amp;Tbl_KBBB[Biljart],0)),"")</f>
        <v/>
      </c>
      <c r="D350" t="str" cm="1">
        <f t="array" ref="D350">_xlfn.IFNA(INDEX(Tbl_KBBB[wedstrijd],MATCH(Tbl_Avond[[#This Row],[Datum]]&amp;"2",Tbl_KBBB[Datum_KBBB]&amp;Tbl_KBBB[Biljart],0)),"")</f>
        <v/>
      </c>
      <c r="E350" t="str" cm="1">
        <f t="array" ref="E350">_xlfn.IFNA(INDEX(Tbl_KBBB[wedstrijd],MATCH(Tbl_Avond[[#This Row],[Datum]]&amp;"3",Tbl_KBBB[Datum_KBBB]&amp;Tbl_KBBB[Biljart],0)),"")</f>
        <v/>
      </c>
      <c r="F350" t="str" cm="1">
        <f t="array" ref="F350">_xlfn.IFNA(INDEX(Tbl_KBBB[wedstrijd],MATCH(Tbl_Avond[[#This Row],[Datum]]&amp;"4",Tbl_KBBB[Datum_KBBB]&amp;Tbl_KBBB[Biljart],0)),"")</f>
        <v/>
      </c>
      <c r="G350" t="str" cm="1">
        <f t="array" ref="G350">_xlfn.IFNA(INDEX(Tbl_KBBB[wedstrijd],MATCH(Tbl_Avond[[#This Row],[Datum]]&amp;"5",Tbl_KBBB[Datum_KBBB]&amp;Tbl_KBBB[Biljart],0)),"")</f>
        <v/>
      </c>
    </row>
    <row r="351" spans="1:7" x14ac:dyDescent="0.25">
      <c r="A351" s="28">
        <v>46188</v>
      </c>
      <c r="B351">
        <f>WEEKDAY(Tbl_Avond[[#This Row],[Datum]],11)</f>
        <v>1</v>
      </c>
      <c r="C351" t="str" cm="1">
        <f t="array" ref="C351">_xlfn.IFNA(INDEX(Tbl_KBBB[wedstrijd],MATCH(Tbl_Avond[[#This Row],[Datum]]&amp;"1",Tbl_KBBB[Datum_KBBB]&amp;Tbl_KBBB[Biljart],0)),"")</f>
        <v/>
      </c>
      <c r="D351" t="str" cm="1">
        <f t="array" ref="D351">_xlfn.IFNA(INDEX(Tbl_KBBB[wedstrijd],MATCH(Tbl_Avond[[#This Row],[Datum]]&amp;"2",Tbl_KBBB[Datum_KBBB]&amp;Tbl_KBBB[Biljart],0)),"")</f>
        <v/>
      </c>
      <c r="E351" t="str" cm="1">
        <f t="array" ref="E351">_xlfn.IFNA(INDEX(Tbl_KBBB[wedstrijd],MATCH(Tbl_Avond[[#This Row],[Datum]]&amp;"3",Tbl_KBBB[Datum_KBBB]&amp;Tbl_KBBB[Biljart],0)),"")</f>
        <v/>
      </c>
      <c r="F351" t="str" cm="1">
        <f t="array" ref="F351">_xlfn.IFNA(INDEX(Tbl_KBBB[wedstrijd],MATCH(Tbl_Avond[[#This Row],[Datum]]&amp;"4",Tbl_KBBB[Datum_KBBB]&amp;Tbl_KBBB[Biljart],0)),"")</f>
        <v/>
      </c>
      <c r="G351" t="str" cm="1">
        <f t="array" ref="G351">_xlfn.IFNA(INDEX(Tbl_KBBB[wedstrijd],MATCH(Tbl_Avond[[#This Row],[Datum]]&amp;"5",Tbl_KBBB[Datum_KBBB]&amp;Tbl_KBBB[Biljart],0)),"")</f>
        <v/>
      </c>
    </row>
    <row r="352" spans="1:7" x14ac:dyDescent="0.25">
      <c r="A352" s="28">
        <v>46189</v>
      </c>
      <c r="B352">
        <f>WEEKDAY(Tbl_Avond[[#This Row],[Datum]],11)</f>
        <v>2</v>
      </c>
      <c r="C352" t="str" cm="1">
        <f t="array" ref="C352">_xlfn.IFNA(INDEX(Tbl_KBBB[wedstrijd],MATCH(Tbl_Avond[[#This Row],[Datum]]&amp;"1",Tbl_KBBB[Datum_KBBB]&amp;Tbl_KBBB[Biljart],0)),"")</f>
        <v/>
      </c>
      <c r="D352" t="str" cm="1">
        <f t="array" ref="D352">_xlfn.IFNA(INDEX(Tbl_KBBB[wedstrijd],MATCH(Tbl_Avond[[#This Row],[Datum]]&amp;"2",Tbl_KBBB[Datum_KBBB]&amp;Tbl_KBBB[Biljart],0)),"")</f>
        <v/>
      </c>
      <c r="E352" t="str" cm="1">
        <f t="array" ref="E352">_xlfn.IFNA(INDEX(Tbl_KBBB[wedstrijd],MATCH(Tbl_Avond[[#This Row],[Datum]]&amp;"3",Tbl_KBBB[Datum_KBBB]&amp;Tbl_KBBB[Biljart],0)),"")</f>
        <v/>
      </c>
      <c r="F352" t="str" cm="1">
        <f t="array" ref="F352">_xlfn.IFNA(INDEX(Tbl_KBBB[wedstrijd],MATCH(Tbl_Avond[[#This Row],[Datum]]&amp;"4",Tbl_KBBB[Datum_KBBB]&amp;Tbl_KBBB[Biljart],0)),"")</f>
        <v/>
      </c>
      <c r="G352" t="str" cm="1">
        <f t="array" ref="G352">_xlfn.IFNA(INDEX(Tbl_KBBB[wedstrijd],MATCH(Tbl_Avond[[#This Row],[Datum]]&amp;"5",Tbl_KBBB[Datum_KBBB]&amp;Tbl_KBBB[Biljart],0)),"")</f>
        <v/>
      </c>
    </row>
    <row r="353" spans="1:7" x14ac:dyDescent="0.25">
      <c r="A353" s="28">
        <v>46190</v>
      </c>
      <c r="B353">
        <f>WEEKDAY(Tbl_Avond[[#This Row],[Datum]],11)</f>
        <v>3</v>
      </c>
      <c r="C353" t="str" cm="1">
        <f t="array" ref="C353">_xlfn.IFNA(INDEX(Tbl_KBBB[wedstrijd],MATCH(Tbl_Avond[[#This Row],[Datum]]&amp;"1",Tbl_KBBB[Datum_KBBB]&amp;Tbl_KBBB[Biljart],0)),"")</f>
        <v/>
      </c>
      <c r="D353" t="str" cm="1">
        <f t="array" ref="D353">_xlfn.IFNA(INDEX(Tbl_KBBB[wedstrijd],MATCH(Tbl_Avond[[#This Row],[Datum]]&amp;"2",Tbl_KBBB[Datum_KBBB]&amp;Tbl_KBBB[Biljart],0)),"")</f>
        <v/>
      </c>
      <c r="E353" t="str" cm="1">
        <f t="array" ref="E353">_xlfn.IFNA(INDEX(Tbl_KBBB[wedstrijd],MATCH(Tbl_Avond[[#This Row],[Datum]]&amp;"3",Tbl_KBBB[Datum_KBBB]&amp;Tbl_KBBB[Biljart],0)),"")</f>
        <v/>
      </c>
      <c r="F353" t="str" cm="1">
        <f t="array" ref="F353">_xlfn.IFNA(INDEX(Tbl_KBBB[wedstrijd],MATCH(Tbl_Avond[[#This Row],[Datum]]&amp;"4",Tbl_KBBB[Datum_KBBB]&amp;Tbl_KBBB[Biljart],0)),"")</f>
        <v/>
      </c>
      <c r="G353" t="str" cm="1">
        <f t="array" ref="G353">_xlfn.IFNA(INDEX(Tbl_KBBB[wedstrijd],MATCH(Tbl_Avond[[#This Row],[Datum]]&amp;"5",Tbl_KBBB[Datum_KBBB]&amp;Tbl_KBBB[Biljart],0)),"")</f>
        <v/>
      </c>
    </row>
    <row r="354" spans="1:7" x14ac:dyDescent="0.25">
      <c r="A354" s="28">
        <v>46191</v>
      </c>
      <c r="B354">
        <f>WEEKDAY(Tbl_Avond[[#This Row],[Datum]],11)</f>
        <v>4</v>
      </c>
      <c r="C354" t="str" cm="1">
        <f t="array" ref="C354">_xlfn.IFNA(INDEX(Tbl_KBBB[wedstrijd],MATCH(Tbl_Avond[[#This Row],[Datum]]&amp;"1",Tbl_KBBB[Datum_KBBB]&amp;Tbl_KBBB[Biljart],0)),"")</f>
        <v/>
      </c>
      <c r="D354" t="str" cm="1">
        <f t="array" ref="D354">_xlfn.IFNA(INDEX(Tbl_KBBB[wedstrijd],MATCH(Tbl_Avond[[#This Row],[Datum]]&amp;"2",Tbl_KBBB[Datum_KBBB]&amp;Tbl_KBBB[Biljart],0)),"")</f>
        <v/>
      </c>
      <c r="E354" t="str" cm="1">
        <f t="array" ref="E354">_xlfn.IFNA(INDEX(Tbl_KBBB[wedstrijd],MATCH(Tbl_Avond[[#This Row],[Datum]]&amp;"3",Tbl_KBBB[Datum_KBBB]&amp;Tbl_KBBB[Biljart],0)),"")</f>
        <v/>
      </c>
      <c r="F354" t="str" cm="1">
        <f t="array" ref="F354">_xlfn.IFNA(INDEX(Tbl_KBBB[wedstrijd],MATCH(Tbl_Avond[[#This Row],[Datum]]&amp;"4",Tbl_KBBB[Datum_KBBB]&amp;Tbl_KBBB[Biljart],0)),"")</f>
        <v/>
      </c>
      <c r="G354" t="str" cm="1">
        <f t="array" ref="G354">_xlfn.IFNA(INDEX(Tbl_KBBB[wedstrijd],MATCH(Tbl_Avond[[#This Row],[Datum]]&amp;"5",Tbl_KBBB[Datum_KBBB]&amp;Tbl_KBBB[Biljart],0)),"")</f>
        <v/>
      </c>
    </row>
    <row r="355" spans="1:7" x14ac:dyDescent="0.25">
      <c r="A355" s="28">
        <v>46192</v>
      </c>
      <c r="B355">
        <f>WEEKDAY(Tbl_Avond[[#This Row],[Datum]],11)</f>
        <v>5</v>
      </c>
      <c r="C355" t="str" cm="1">
        <f t="array" ref="C355">_xlfn.IFNA(INDEX(Tbl_KBBB[wedstrijd],MATCH(Tbl_Avond[[#This Row],[Datum]]&amp;"1",Tbl_KBBB[Datum_KBBB]&amp;Tbl_KBBB[Biljart],0)),"")</f>
        <v/>
      </c>
      <c r="D355" t="str" cm="1">
        <f t="array" ref="D355">_xlfn.IFNA(INDEX(Tbl_KBBB[wedstrijd],MATCH(Tbl_Avond[[#This Row],[Datum]]&amp;"2",Tbl_KBBB[Datum_KBBB]&amp;Tbl_KBBB[Biljart],0)),"")</f>
        <v/>
      </c>
      <c r="E355" t="str" cm="1">
        <f t="array" ref="E355">_xlfn.IFNA(INDEX(Tbl_KBBB[wedstrijd],MATCH(Tbl_Avond[[#This Row],[Datum]]&amp;"3",Tbl_KBBB[Datum_KBBB]&amp;Tbl_KBBB[Biljart],0)),"")</f>
        <v/>
      </c>
      <c r="F355" t="str" cm="1">
        <f t="array" ref="F355">_xlfn.IFNA(INDEX(Tbl_KBBB[wedstrijd],MATCH(Tbl_Avond[[#This Row],[Datum]]&amp;"4",Tbl_KBBB[Datum_KBBB]&amp;Tbl_KBBB[Biljart],0)),"")</f>
        <v/>
      </c>
      <c r="G355" t="str" cm="1">
        <f t="array" ref="G355">_xlfn.IFNA(INDEX(Tbl_KBBB[wedstrijd],MATCH(Tbl_Avond[[#This Row],[Datum]]&amp;"5",Tbl_KBBB[Datum_KBBB]&amp;Tbl_KBBB[Biljart],0)),"")</f>
        <v/>
      </c>
    </row>
    <row r="356" spans="1:7" x14ac:dyDescent="0.25">
      <c r="A356" s="28">
        <v>46193</v>
      </c>
      <c r="B356">
        <f>WEEKDAY(Tbl_Avond[[#This Row],[Datum]],11)</f>
        <v>6</v>
      </c>
      <c r="C356" t="str" cm="1">
        <f t="array" ref="C356">_xlfn.IFNA(INDEX(Tbl_KBBB[wedstrijd],MATCH(Tbl_Avond[[#This Row],[Datum]]&amp;"1",Tbl_KBBB[Datum_KBBB]&amp;Tbl_KBBB[Biljart],0)),"")</f>
        <v/>
      </c>
      <c r="D356" t="str" cm="1">
        <f t="array" ref="D356">_xlfn.IFNA(INDEX(Tbl_KBBB[wedstrijd],MATCH(Tbl_Avond[[#This Row],[Datum]]&amp;"2",Tbl_KBBB[Datum_KBBB]&amp;Tbl_KBBB[Biljart],0)),"")</f>
        <v/>
      </c>
      <c r="E356" t="str" cm="1">
        <f t="array" ref="E356">_xlfn.IFNA(INDEX(Tbl_KBBB[wedstrijd],MATCH(Tbl_Avond[[#This Row],[Datum]]&amp;"3",Tbl_KBBB[Datum_KBBB]&amp;Tbl_KBBB[Biljart],0)),"")</f>
        <v/>
      </c>
      <c r="F356" t="str" cm="1">
        <f t="array" ref="F356">_xlfn.IFNA(INDEX(Tbl_KBBB[wedstrijd],MATCH(Tbl_Avond[[#This Row],[Datum]]&amp;"4",Tbl_KBBB[Datum_KBBB]&amp;Tbl_KBBB[Biljart],0)),"")</f>
        <v/>
      </c>
      <c r="G356" t="str" cm="1">
        <f t="array" ref="G356">_xlfn.IFNA(INDEX(Tbl_KBBB[wedstrijd],MATCH(Tbl_Avond[[#This Row],[Datum]]&amp;"5",Tbl_KBBB[Datum_KBBB]&amp;Tbl_KBBB[Biljart],0)),"")</f>
        <v/>
      </c>
    </row>
    <row r="357" spans="1:7" x14ac:dyDescent="0.25">
      <c r="A357" s="28">
        <v>46194</v>
      </c>
      <c r="B357">
        <f>WEEKDAY(Tbl_Avond[[#This Row],[Datum]],11)</f>
        <v>7</v>
      </c>
      <c r="C357" t="str" cm="1">
        <f t="array" ref="C357">_xlfn.IFNA(INDEX(Tbl_KBBB[wedstrijd],MATCH(Tbl_Avond[[#This Row],[Datum]]&amp;"1",Tbl_KBBB[Datum_KBBB]&amp;Tbl_KBBB[Biljart],0)),"")</f>
        <v/>
      </c>
      <c r="D357" t="str" cm="1">
        <f t="array" ref="D357">_xlfn.IFNA(INDEX(Tbl_KBBB[wedstrijd],MATCH(Tbl_Avond[[#This Row],[Datum]]&amp;"2",Tbl_KBBB[Datum_KBBB]&amp;Tbl_KBBB[Biljart],0)),"")</f>
        <v/>
      </c>
      <c r="E357" t="str" cm="1">
        <f t="array" ref="E357">_xlfn.IFNA(INDEX(Tbl_KBBB[wedstrijd],MATCH(Tbl_Avond[[#This Row],[Datum]]&amp;"3",Tbl_KBBB[Datum_KBBB]&amp;Tbl_KBBB[Biljart],0)),"")</f>
        <v/>
      </c>
      <c r="F357" t="str" cm="1">
        <f t="array" ref="F357">_xlfn.IFNA(INDEX(Tbl_KBBB[wedstrijd],MATCH(Tbl_Avond[[#This Row],[Datum]]&amp;"4",Tbl_KBBB[Datum_KBBB]&amp;Tbl_KBBB[Biljart],0)),"")</f>
        <v/>
      </c>
      <c r="G357" t="str" cm="1">
        <f t="array" ref="G357">_xlfn.IFNA(INDEX(Tbl_KBBB[wedstrijd],MATCH(Tbl_Avond[[#This Row],[Datum]]&amp;"5",Tbl_KBBB[Datum_KBBB]&amp;Tbl_KBBB[Biljart],0)),"")</f>
        <v/>
      </c>
    </row>
    <row r="358" spans="1:7" x14ac:dyDescent="0.25">
      <c r="A358" s="28">
        <v>46195</v>
      </c>
      <c r="B358">
        <f>WEEKDAY(Tbl_Avond[[#This Row],[Datum]],11)</f>
        <v>1</v>
      </c>
      <c r="C358" t="str" cm="1">
        <f t="array" ref="C358">_xlfn.IFNA(INDEX(Tbl_KBBB[wedstrijd],MATCH(Tbl_Avond[[#This Row],[Datum]]&amp;"1",Tbl_KBBB[Datum_KBBB]&amp;Tbl_KBBB[Biljart],0)),"")</f>
        <v/>
      </c>
      <c r="D358" t="str" cm="1">
        <f t="array" ref="D358">_xlfn.IFNA(INDEX(Tbl_KBBB[wedstrijd],MATCH(Tbl_Avond[[#This Row],[Datum]]&amp;"2",Tbl_KBBB[Datum_KBBB]&amp;Tbl_KBBB[Biljart],0)),"")</f>
        <v/>
      </c>
      <c r="E358" t="str" cm="1">
        <f t="array" ref="E358">_xlfn.IFNA(INDEX(Tbl_KBBB[wedstrijd],MATCH(Tbl_Avond[[#This Row],[Datum]]&amp;"3",Tbl_KBBB[Datum_KBBB]&amp;Tbl_KBBB[Biljart],0)),"")</f>
        <v/>
      </c>
      <c r="F358" t="str" cm="1">
        <f t="array" ref="F358">_xlfn.IFNA(INDEX(Tbl_KBBB[wedstrijd],MATCH(Tbl_Avond[[#This Row],[Datum]]&amp;"4",Tbl_KBBB[Datum_KBBB]&amp;Tbl_KBBB[Biljart],0)),"")</f>
        <v/>
      </c>
      <c r="G358" t="str" cm="1">
        <f t="array" ref="G358">_xlfn.IFNA(INDEX(Tbl_KBBB[wedstrijd],MATCH(Tbl_Avond[[#This Row],[Datum]]&amp;"5",Tbl_KBBB[Datum_KBBB]&amp;Tbl_KBBB[Biljart],0)),"")</f>
        <v/>
      </c>
    </row>
    <row r="359" spans="1:7" x14ac:dyDescent="0.25">
      <c r="A359" s="28">
        <v>46196</v>
      </c>
      <c r="B359">
        <f>WEEKDAY(Tbl_Avond[[#This Row],[Datum]],11)</f>
        <v>2</v>
      </c>
      <c r="C359" t="str" cm="1">
        <f t="array" ref="C359">_xlfn.IFNA(INDEX(Tbl_KBBB[wedstrijd],MATCH(Tbl_Avond[[#This Row],[Datum]]&amp;"1",Tbl_KBBB[Datum_KBBB]&amp;Tbl_KBBB[Biljart],0)),"")</f>
        <v/>
      </c>
      <c r="D359" t="str" cm="1">
        <f t="array" ref="D359">_xlfn.IFNA(INDEX(Tbl_KBBB[wedstrijd],MATCH(Tbl_Avond[[#This Row],[Datum]]&amp;"2",Tbl_KBBB[Datum_KBBB]&amp;Tbl_KBBB[Biljart],0)),"")</f>
        <v/>
      </c>
      <c r="E359" t="str" cm="1">
        <f t="array" ref="E359">_xlfn.IFNA(INDEX(Tbl_KBBB[wedstrijd],MATCH(Tbl_Avond[[#This Row],[Datum]]&amp;"3",Tbl_KBBB[Datum_KBBB]&amp;Tbl_KBBB[Biljart],0)),"")</f>
        <v/>
      </c>
      <c r="F359" t="str" cm="1">
        <f t="array" ref="F359">_xlfn.IFNA(INDEX(Tbl_KBBB[wedstrijd],MATCH(Tbl_Avond[[#This Row],[Datum]]&amp;"4",Tbl_KBBB[Datum_KBBB]&amp;Tbl_KBBB[Biljart],0)),"")</f>
        <v/>
      </c>
      <c r="G359" t="str" cm="1">
        <f t="array" ref="G359">_xlfn.IFNA(INDEX(Tbl_KBBB[wedstrijd],MATCH(Tbl_Avond[[#This Row],[Datum]]&amp;"5",Tbl_KBBB[Datum_KBBB]&amp;Tbl_KBBB[Biljart],0)),"")</f>
        <v/>
      </c>
    </row>
    <row r="360" spans="1:7" x14ac:dyDescent="0.25">
      <c r="A360" s="28">
        <v>46197</v>
      </c>
      <c r="B360">
        <f>WEEKDAY(Tbl_Avond[[#This Row],[Datum]],11)</f>
        <v>3</v>
      </c>
      <c r="C360" t="str" cm="1">
        <f t="array" ref="C360">_xlfn.IFNA(INDEX(Tbl_KBBB[wedstrijd],MATCH(Tbl_Avond[[#This Row],[Datum]]&amp;"1",Tbl_KBBB[Datum_KBBB]&amp;Tbl_KBBB[Biljart],0)),"")</f>
        <v/>
      </c>
      <c r="D360" t="str" cm="1">
        <f t="array" ref="D360">_xlfn.IFNA(INDEX(Tbl_KBBB[wedstrijd],MATCH(Tbl_Avond[[#This Row],[Datum]]&amp;"2",Tbl_KBBB[Datum_KBBB]&amp;Tbl_KBBB[Biljart],0)),"")</f>
        <v/>
      </c>
      <c r="E360" t="str" cm="1">
        <f t="array" ref="E360">_xlfn.IFNA(INDEX(Tbl_KBBB[wedstrijd],MATCH(Tbl_Avond[[#This Row],[Datum]]&amp;"3",Tbl_KBBB[Datum_KBBB]&amp;Tbl_KBBB[Biljart],0)),"")</f>
        <v/>
      </c>
      <c r="F360" t="str" cm="1">
        <f t="array" ref="F360">_xlfn.IFNA(INDEX(Tbl_KBBB[wedstrijd],MATCH(Tbl_Avond[[#This Row],[Datum]]&amp;"4",Tbl_KBBB[Datum_KBBB]&amp;Tbl_KBBB[Biljart],0)),"")</f>
        <v/>
      </c>
      <c r="G360" t="str" cm="1">
        <f t="array" ref="G360">_xlfn.IFNA(INDEX(Tbl_KBBB[wedstrijd],MATCH(Tbl_Avond[[#This Row],[Datum]]&amp;"5",Tbl_KBBB[Datum_KBBB]&amp;Tbl_KBBB[Biljart],0)),"")</f>
        <v/>
      </c>
    </row>
    <row r="361" spans="1:7" x14ac:dyDescent="0.25">
      <c r="A361" s="28">
        <v>46198</v>
      </c>
      <c r="B361">
        <f>WEEKDAY(Tbl_Avond[[#This Row],[Datum]],11)</f>
        <v>4</v>
      </c>
      <c r="C361" t="str" cm="1">
        <f t="array" ref="C361">_xlfn.IFNA(INDEX(Tbl_KBBB[wedstrijd],MATCH(Tbl_Avond[[#This Row],[Datum]]&amp;"1",Tbl_KBBB[Datum_KBBB]&amp;Tbl_KBBB[Biljart],0)),"")</f>
        <v/>
      </c>
      <c r="D361" t="str" cm="1">
        <f t="array" ref="D361">_xlfn.IFNA(INDEX(Tbl_KBBB[wedstrijd],MATCH(Tbl_Avond[[#This Row],[Datum]]&amp;"2",Tbl_KBBB[Datum_KBBB]&amp;Tbl_KBBB[Biljart],0)),"")</f>
        <v/>
      </c>
      <c r="E361" t="str" cm="1">
        <f t="array" ref="E361">_xlfn.IFNA(INDEX(Tbl_KBBB[wedstrijd],MATCH(Tbl_Avond[[#This Row],[Datum]]&amp;"3",Tbl_KBBB[Datum_KBBB]&amp;Tbl_KBBB[Biljart],0)),"")</f>
        <v/>
      </c>
      <c r="F361" t="str" cm="1">
        <f t="array" ref="F361">_xlfn.IFNA(INDEX(Tbl_KBBB[wedstrijd],MATCH(Tbl_Avond[[#This Row],[Datum]]&amp;"4",Tbl_KBBB[Datum_KBBB]&amp;Tbl_KBBB[Biljart],0)),"")</f>
        <v/>
      </c>
      <c r="G361" t="str" cm="1">
        <f t="array" ref="G361">_xlfn.IFNA(INDEX(Tbl_KBBB[wedstrijd],MATCH(Tbl_Avond[[#This Row],[Datum]]&amp;"5",Tbl_KBBB[Datum_KBBB]&amp;Tbl_KBBB[Biljart],0)),"")</f>
        <v/>
      </c>
    </row>
    <row r="362" spans="1:7" x14ac:dyDescent="0.25">
      <c r="A362" s="28">
        <v>46199</v>
      </c>
      <c r="B362">
        <f>WEEKDAY(Tbl_Avond[[#This Row],[Datum]],11)</f>
        <v>5</v>
      </c>
      <c r="C362" t="str" cm="1">
        <f t="array" ref="C362">_xlfn.IFNA(INDEX(Tbl_KBBB[wedstrijd],MATCH(Tbl_Avond[[#This Row],[Datum]]&amp;"1",Tbl_KBBB[Datum_KBBB]&amp;Tbl_KBBB[Biljart],0)),"")</f>
        <v/>
      </c>
      <c r="D362" t="str" cm="1">
        <f t="array" ref="D362">_xlfn.IFNA(INDEX(Tbl_KBBB[wedstrijd],MATCH(Tbl_Avond[[#This Row],[Datum]]&amp;"2",Tbl_KBBB[Datum_KBBB]&amp;Tbl_KBBB[Biljart],0)),"")</f>
        <v/>
      </c>
      <c r="E362" t="str" cm="1">
        <f t="array" ref="E362">_xlfn.IFNA(INDEX(Tbl_KBBB[wedstrijd],MATCH(Tbl_Avond[[#This Row],[Datum]]&amp;"3",Tbl_KBBB[Datum_KBBB]&amp;Tbl_KBBB[Biljart],0)),"")</f>
        <v/>
      </c>
      <c r="F362" t="str" cm="1">
        <f t="array" ref="F362">_xlfn.IFNA(INDEX(Tbl_KBBB[wedstrijd],MATCH(Tbl_Avond[[#This Row],[Datum]]&amp;"4",Tbl_KBBB[Datum_KBBB]&amp;Tbl_KBBB[Biljart],0)),"")</f>
        <v/>
      </c>
      <c r="G362" t="str" cm="1">
        <f t="array" ref="G362">_xlfn.IFNA(INDEX(Tbl_KBBB[wedstrijd],MATCH(Tbl_Avond[[#This Row],[Datum]]&amp;"5",Tbl_KBBB[Datum_KBBB]&amp;Tbl_KBBB[Biljart],0)),"")</f>
        <v/>
      </c>
    </row>
    <row r="363" spans="1:7" x14ac:dyDescent="0.25">
      <c r="A363" s="28">
        <v>46200</v>
      </c>
      <c r="B363">
        <f>WEEKDAY(Tbl_Avond[[#This Row],[Datum]],11)</f>
        <v>6</v>
      </c>
      <c r="C363" t="str" cm="1">
        <f t="array" ref="C363">_xlfn.IFNA(INDEX(Tbl_KBBB[wedstrijd],MATCH(Tbl_Avond[[#This Row],[Datum]]&amp;"1",Tbl_KBBB[Datum_KBBB]&amp;Tbl_KBBB[Biljart],0)),"")</f>
        <v/>
      </c>
      <c r="D363" t="str" cm="1">
        <f t="array" ref="D363">_xlfn.IFNA(INDEX(Tbl_KBBB[wedstrijd],MATCH(Tbl_Avond[[#This Row],[Datum]]&amp;"2",Tbl_KBBB[Datum_KBBB]&amp;Tbl_KBBB[Biljart],0)),"")</f>
        <v/>
      </c>
      <c r="E363" t="str" cm="1">
        <f t="array" ref="E363">_xlfn.IFNA(INDEX(Tbl_KBBB[wedstrijd],MATCH(Tbl_Avond[[#This Row],[Datum]]&amp;"3",Tbl_KBBB[Datum_KBBB]&amp;Tbl_KBBB[Biljart],0)),"")</f>
        <v/>
      </c>
      <c r="F363" t="str" cm="1">
        <f t="array" ref="F363">_xlfn.IFNA(INDEX(Tbl_KBBB[wedstrijd],MATCH(Tbl_Avond[[#This Row],[Datum]]&amp;"4",Tbl_KBBB[Datum_KBBB]&amp;Tbl_KBBB[Biljart],0)),"")</f>
        <v/>
      </c>
      <c r="G363" t="str" cm="1">
        <f t="array" ref="G363">_xlfn.IFNA(INDEX(Tbl_KBBB[wedstrijd],MATCH(Tbl_Avond[[#This Row],[Datum]]&amp;"5",Tbl_KBBB[Datum_KBBB]&amp;Tbl_KBBB[Biljart],0)),"")</f>
        <v/>
      </c>
    </row>
    <row r="364" spans="1:7" x14ac:dyDescent="0.25">
      <c r="A364" s="28">
        <v>46201</v>
      </c>
      <c r="B364">
        <f>WEEKDAY(Tbl_Avond[[#This Row],[Datum]],11)</f>
        <v>7</v>
      </c>
      <c r="C364" t="str" cm="1">
        <f t="array" ref="C364">_xlfn.IFNA(INDEX(Tbl_KBBB[wedstrijd],MATCH(Tbl_Avond[[#This Row],[Datum]]&amp;"1",Tbl_KBBB[Datum_KBBB]&amp;Tbl_KBBB[Biljart],0)),"")</f>
        <v/>
      </c>
      <c r="D364" t="str" cm="1">
        <f t="array" ref="D364">_xlfn.IFNA(INDEX(Tbl_KBBB[wedstrijd],MATCH(Tbl_Avond[[#This Row],[Datum]]&amp;"2",Tbl_KBBB[Datum_KBBB]&amp;Tbl_KBBB[Biljart],0)),"")</f>
        <v/>
      </c>
      <c r="E364" t="str" cm="1">
        <f t="array" ref="E364">_xlfn.IFNA(INDEX(Tbl_KBBB[wedstrijd],MATCH(Tbl_Avond[[#This Row],[Datum]]&amp;"3",Tbl_KBBB[Datum_KBBB]&amp;Tbl_KBBB[Biljart],0)),"")</f>
        <v/>
      </c>
      <c r="F364" t="str" cm="1">
        <f t="array" ref="F364">_xlfn.IFNA(INDEX(Tbl_KBBB[wedstrijd],MATCH(Tbl_Avond[[#This Row],[Datum]]&amp;"4",Tbl_KBBB[Datum_KBBB]&amp;Tbl_KBBB[Biljart],0)),"")</f>
        <v/>
      </c>
      <c r="G364" t="str" cm="1">
        <f t="array" ref="G364">_xlfn.IFNA(INDEX(Tbl_KBBB[wedstrijd],MATCH(Tbl_Avond[[#This Row],[Datum]]&amp;"5",Tbl_KBBB[Datum_KBBB]&amp;Tbl_KBBB[Biljart],0)),"")</f>
        <v/>
      </c>
    </row>
    <row r="365" spans="1:7" x14ac:dyDescent="0.25">
      <c r="A365" s="28">
        <v>46202</v>
      </c>
      <c r="B365">
        <f>WEEKDAY(Tbl_Avond[[#This Row],[Datum]],11)</f>
        <v>1</v>
      </c>
      <c r="C365" t="str" cm="1">
        <f t="array" ref="C365">_xlfn.IFNA(INDEX(Tbl_KBBB[wedstrijd],MATCH(Tbl_Avond[[#This Row],[Datum]]&amp;"1",Tbl_KBBB[Datum_KBBB]&amp;Tbl_KBBB[Biljart],0)),"")</f>
        <v/>
      </c>
      <c r="D365" t="str" cm="1">
        <f t="array" ref="D365">_xlfn.IFNA(INDEX(Tbl_KBBB[wedstrijd],MATCH(Tbl_Avond[[#This Row],[Datum]]&amp;"2",Tbl_KBBB[Datum_KBBB]&amp;Tbl_KBBB[Biljart],0)),"")</f>
        <v/>
      </c>
      <c r="E365" t="str" cm="1">
        <f t="array" ref="E365">_xlfn.IFNA(INDEX(Tbl_KBBB[wedstrijd],MATCH(Tbl_Avond[[#This Row],[Datum]]&amp;"3",Tbl_KBBB[Datum_KBBB]&amp;Tbl_KBBB[Biljart],0)),"")</f>
        <v/>
      </c>
      <c r="F365" t="str" cm="1">
        <f t="array" ref="F365">_xlfn.IFNA(INDEX(Tbl_KBBB[wedstrijd],MATCH(Tbl_Avond[[#This Row],[Datum]]&amp;"4",Tbl_KBBB[Datum_KBBB]&amp;Tbl_KBBB[Biljart],0)),"")</f>
        <v/>
      </c>
      <c r="G365" t="str" cm="1">
        <f t="array" ref="G365">_xlfn.IFNA(INDEX(Tbl_KBBB[wedstrijd],MATCH(Tbl_Avond[[#This Row],[Datum]]&amp;"5",Tbl_KBBB[Datum_KBBB]&amp;Tbl_KBBB[Biljart],0)),"")</f>
        <v/>
      </c>
    </row>
    <row r="366" spans="1:7" x14ac:dyDescent="0.25">
      <c r="A366" s="28">
        <v>46203</v>
      </c>
      <c r="B366">
        <f>WEEKDAY(Tbl_Avond[[#This Row],[Datum]],11)</f>
        <v>2</v>
      </c>
      <c r="C366" t="str" cm="1">
        <f t="array" ref="C366">_xlfn.IFNA(INDEX(Tbl_KBBB[wedstrijd],MATCH(Tbl_Avond[[#This Row],[Datum]]&amp;"1",Tbl_KBBB[Datum_KBBB]&amp;Tbl_KBBB[Biljart],0)),"")</f>
        <v/>
      </c>
      <c r="D366" t="str" cm="1">
        <f t="array" ref="D366">_xlfn.IFNA(INDEX(Tbl_KBBB[wedstrijd],MATCH(Tbl_Avond[[#This Row],[Datum]]&amp;"2",Tbl_KBBB[Datum_KBBB]&amp;Tbl_KBBB[Biljart],0)),"")</f>
        <v/>
      </c>
      <c r="E366" t="str" cm="1">
        <f t="array" ref="E366">_xlfn.IFNA(INDEX(Tbl_KBBB[wedstrijd],MATCH(Tbl_Avond[[#This Row],[Datum]]&amp;"3",Tbl_KBBB[Datum_KBBB]&amp;Tbl_KBBB[Biljart],0)),"")</f>
        <v/>
      </c>
      <c r="F366" t="str" cm="1">
        <f t="array" ref="F366">_xlfn.IFNA(INDEX(Tbl_KBBB[wedstrijd],MATCH(Tbl_Avond[[#This Row],[Datum]]&amp;"4",Tbl_KBBB[Datum_KBBB]&amp;Tbl_KBBB[Biljart],0)),"")</f>
        <v/>
      </c>
      <c r="G366" t="str" cm="1">
        <f t="array" ref="G366">_xlfn.IFNA(INDEX(Tbl_KBBB[wedstrijd],MATCH(Tbl_Avond[[#This Row],[Datum]]&amp;"5",Tbl_KBBB[Datum_KBBB]&amp;Tbl_KBBB[Biljart],0)),"")</f>
        <v/>
      </c>
    </row>
    <row r="367" spans="1:7" x14ac:dyDescent="0.25">
      <c r="A367" s="28">
        <v>46204</v>
      </c>
      <c r="B367">
        <f>WEEKDAY(Tbl_Avond[[#This Row],[Datum]],11)</f>
        <v>3</v>
      </c>
      <c r="C367" t="str" cm="1">
        <f t="array" ref="C367">_xlfn.IFNA(INDEX(Tbl_KBBB[wedstrijd],MATCH(Tbl_Avond[[#This Row],[Datum]]&amp;"1",Tbl_KBBB[Datum_KBBB]&amp;Tbl_KBBB[Biljart],0)),"")</f>
        <v/>
      </c>
      <c r="D367" t="str" cm="1">
        <f t="array" ref="D367">_xlfn.IFNA(INDEX(Tbl_KBBB[wedstrijd],MATCH(Tbl_Avond[[#This Row],[Datum]]&amp;"2",Tbl_KBBB[Datum_KBBB]&amp;Tbl_KBBB[Biljart],0)),"")</f>
        <v/>
      </c>
      <c r="E367" t="str" cm="1">
        <f t="array" ref="E367">_xlfn.IFNA(INDEX(Tbl_KBBB[wedstrijd],MATCH(Tbl_Avond[[#This Row],[Datum]]&amp;"3",Tbl_KBBB[Datum_KBBB]&amp;Tbl_KBBB[Biljart],0)),"")</f>
        <v/>
      </c>
      <c r="F367" t="str" cm="1">
        <f t="array" ref="F367">_xlfn.IFNA(INDEX(Tbl_KBBB[wedstrijd],MATCH(Tbl_Avond[[#This Row],[Datum]]&amp;"4",Tbl_KBBB[Datum_KBBB]&amp;Tbl_KBBB[Biljart],0)),"")</f>
        <v/>
      </c>
      <c r="G367" t="str" cm="1">
        <f t="array" ref="G367">_xlfn.IFNA(INDEX(Tbl_KBBB[wedstrijd],MATCH(Tbl_Avond[[#This Row],[Datum]]&amp;"5",Tbl_KBBB[Datum_KBBB]&amp;Tbl_KBBB[Biljart],0)),"")</f>
        <v/>
      </c>
    </row>
    <row r="368" spans="1:7" x14ac:dyDescent="0.25">
      <c r="A368" s="28">
        <v>46205</v>
      </c>
      <c r="B368">
        <f>WEEKDAY(Tbl_Avond[[#This Row],[Datum]],11)</f>
        <v>4</v>
      </c>
      <c r="C368" t="str" cm="1">
        <f t="array" ref="C368">_xlfn.IFNA(INDEX(Tbl_KBBB[wedstrijd],MATCH(Tbl_Avond[[#This Row],[Datum]]&amp;"1",Tbl_KBBB[Datum_KBBB]&amp;Tbl_KBBB[Biljart],0)),"")</f>
        <v/>
      </c>
      <c r="D368" t="str" cm="1">
        <f t="array" ref="D368">_xlfn.IFNA(INDEX(Tbl_KBBB[wedstrijd],MATCH(Tbl_Avond[[#This Row],[Datum]]&amp;"2",Tbl_KBBB[Datum_KBBB]&amp;Tbl_KBBB[Biljart],0)),"")</f>
        <v/>
      </c>
      <c r="E368" t="str" cm="1">
        <f t="array" ref="E368">_xlfn.IFNA(INDEX(Tbl_KBBB[wedstrijd],MATCH(Tbl_Avond[[#This Row],[Datum]]&amp;"3",Tbl_KBBB[Datum_KBBB]&amp;Tbl_KBBB[Biljart],0)),"")</f>
        <v/>
      </c>
      <c r="F368" t="str" cm="1">
        <f t="array" ref="F368">_xlfn.IFNA(INDEX(Tbl_KBBB[wedstrijd],MATCH(Tbl_Avond[[#This Row],[Datum]]&amp;"4",Tbl_KBBB[Datum_KBBB]&amp;Tbl_KBBB[Biljart],0)),"")</f>
        <v/>
      </c>
      <c r="G368" t="str" cm="1">
        <f t="array" ref="G368">_xlfn.IFNA(INDEX(Tbl_KBBB[wedstrijd],MATCH(Tbl_Avond[[#This Row],[Datum]]&amp;"5",Tbl_KBBB[Datum_KBBB]&amp;Tbl_KBBB[Biljart],0)),"")</f>
        <v/>
      </c>
    </row>
    <row r="369" spans="1:7" x14ac:dyDescent="0.25">
      <c r="A369" s="28">
        <v>46206</v>
      </c>
      <c r="B369">
        <f>WEEKDAY(Tbl_Avond[[#This Row],[Datum]],11)</f>
        <v>5</v>
      </c>
      <c r="C369" t="str" cm="1">
        <f t="array" ref="C369">_xlfn.IFNA(INDEX(Tbl_KBBB[wedstrijd],MATCH(Tbl_Avond[[#This Row],[Datum]]&amp;"1",Tbl_KBBB[Datum_KBBB]&amp;Tbl_KBBB[Biljart],0)),"")</f>
        <v/>
      </c>
      <c r="D369" t="str" cm="1">
        <f t="array" ref="D369">_xlfn.IFNA(INDEX(Tbl_KBBB[wedstrijd],MATCH(Tbl_Avond[[#This Row],[Datum]]&amp;"2",Tbl_KBBB[Datum_KBBB]&amp;Tbl_KBBB[Biljart],0)),"")</f>
        <v/>
      </c>
      <c r="E369" t="str" cm="1">
        <f t="array" ref="E369">_xlfn.IFNA(INDEX(Tbl_KBBB[wedstrijd],MATCH(Tbl_Avond[[#This Row],[Datum]]&amp;"3",Tbl_KBBB[Datum_KBBB]&amp;Tbl_KBBB[Biljart],0)),"")</f>
        <v/>
      </c>
      <c r="F369" t="str" cm="1">
        <f t="array" ref="F369">_xlfn.IFNA(INDEX(Tbl_KBBB[wedstrijd],MATCH(Tbl_Avond[[#This Row],[Datum]]&amp;"4",Tbl_KBBB[Datum_KBBB]&amp;Tbl_KBBB[Biljart],0)),"")</f>
        <v/>
      </c>
      <c r="G369" t="str" cm="1">
        <f t="array" ref="G369">_xlfn.IFNA(INDEX(Tbl_KBBB[wedstrijd],MATCH(Tbl_Avond[[#This Row],[Datum]]&amp;"5",Tbl_KBBB[Datum_KBBB]&amp;Tbl_KBBB[Biljart],0)),"")</f>
        <v/>
      </c>
    </row>
    <row r="370" spans="1:7" x14ac:dyDescent="0.25">
      <c r="A370" s="28">
        <v>46207</v>
      </c>
      <c r="B370">
        <f>WEEKDAY(Tbl_Avond[[#This Row],[Datum]],11)</f>
        <v>6</v>
      </c>
      <c r="C370" t="str" cm="1">
        <f t="array" ref="C370">_xlfn.IFNA(INDEX(Tbl_KBBB[wedstrijd],MATCH(Tbl_Avond[[#This Row],[Datum]]&amp;"1",Tbl_KBBB[Datum_KBBB]&amp;Tbl_KBBB[Biljart],0)),"")</f>
        <v/>
      </c>
      <c r="D370" t="str" cm="1">
        <f t="array" ref="D370">_xlfn.IFNA(INDEX(Tbl_KBBB[wedstrijd],MATCH(Tbl_Avond[[#This Row],[Datum]]&amp;"2",Tbl_KBBB[Datum_KBBB]&amp;Tbl_KBBB[Biljart],0)),"")</f>
        <v/>
      </c>
      <c r="E370" t="str" cm="1">
        <f t="array" ref="E370">_xlfn.IFNA(INDEX(Tbl_KBBB[wedstrijd],MATCH(Tbl_Avond[[#This Row],[Datum]]&amp;"3",Tbl_KBBB[Datum_KBBB]&amp;Tbl_KBBB[Biljart],0)),"")</f>
        <v/>
      </c>
      <c r="F370" t="str" cm="1">
        <f t="array" ref="F370">_xlfn.IFNA(INDEX(Tbl_KBBB[wedstrijd],MATCH(Tbl_Avond[[#This Row],[Datum]]&amp;"4",Tbl_KBBB[Datum_KBBB]&amp;Tbl_KBBB[Biljart],0)),"")</f>
        <v/>
      </c>
      <c r="G370" t="str" cm="1">
        <f t="array" ref="G370">_xlfn.IFNA(INDEX(Tbl_KBBB[wedstrijd],MATCH(Tbl_Avond[[#This Row],[Datum]]&amp;"5",Tbl_KBBB[Datum_KBBB]&amp;Tbl_KBBB[Biljart],0)),"")</f>
        <v/>
      </c>
    </row>
    <row r="371" spans="1:7" x14ac:dyDescent="0.25">
      <c r="A371" s="28">
        <v>46208</v>
      </c>
      <c r="B371">
        <f>WEEKDAY(Tbl_Avond[[#This Row],[Datum]],11)</f>
        <v>7</v>
      </c>
      <c r="C371" t="str" cm="1">
        <f t="array" ref="C371">_xlfn.IFNA(INDEX(Tbl_KBBB[wedstrijd],MATCH(Tbl_Avond[[#This Row],[Datum]]&amp;"1",Tbl_KBBB[Datum_KBBB]&amp;Tbl_KBBB[Biljart],0)),"")</f>
        <v/>
      </c>
      <c r="D371" t="str" cm="1">
        <f t="array" ref="D371">_xlfn.IFNA(INDEX(Tbl_KBBB[wedstrijd],MATCH(Tbl_Avond[[#This Row],[Datum]]&amp;"2",Tbl_KBBB[Datum_KBBB]&amp;Tbl_KBBB[Biljart],0)),"")</f>
        <v/>
      </c>
      <c r="E371" t="str" cm="1">
        <f t="array" ref="E371">_xlfn.IFNA(INDEX(Tbl_KBBB[wedstrijd],MATCH(Tbl_Avond[[#This Row],[Datum]]&amp;"3",Tbl_KBBB[Datum_KBBB]&amp;Tbl_KBBB[Biljart],0)),"")</f>
        <v/>
      </c>
      <c r="F371" t="str" cm="1">
        <f t="array" ref="F371">_xlfn.IFNA(INDEX(Tbl_KBBB[wedstrijd],MATCH(Tbl_Avond[[#This Row],[Datum]]&amp;"4",Tbl_KBBB[Datum_KBBB]&amp;Tbl_KBBB[Biljart],0)),"")</f>
        <v/>
      </c>
      <c r="G371" t="str" cm="1">
        <f t="array" ref="G371">_xlfn.IFNA(INDEX(Tbl_KBBB[wedstrijd],MATCH(Tbl_Avond[[#This Row],[Datum]]&amp;"5",Tbl_KBBB[Datum_KBBB]&amp;Tbl_KBBB[Biljart],0)),"")</f>
        <v/>
      </c>
    </row>
    <row r="372" spans="1:7" x14ac:dyDescent="0.25">
      <c r="A372" s="28">
        <v>46209</v>
      </c>
      <c r="B372">
        <f>WEEKDAY(Tbl_Avond[[#This Row],[Datum]],11)</f>
        <v>1</v>
      </c>
      <c r="C372" t="str" cm="1">
        <f t="array" ref="C372">_xlfn.IFNA(INDEX(Tbl_KBBB[wedstrijd],MATCH(Tbl_Avond[[#This Row],[Datum]]&amp;"1",Tbl_KBBB[Datum_KBBB]&amp;Tbl_KBBB[Biljart],0)),"")</f>
        <v/>
      </c>
      <c r="D372" t="str" cm="1">
        <f t="array" ref="D372">_xlfn.IFNA(INDEX(Tbl_KBBB[wedstrijd],MATCH(Tbl_Avond[[#This Row],[Datum]]&amp;"2",Tbl_KBBB[Datum_KBBB]&amp;Tbl_KBBB[Biljart],0)),"")</f>
        <v/>
      </c>
      <c r="E372" t="str" cm="1">
        <f t="array" ref="E372">_xlfn.IFNA(INDEX(Tbl_KBBB[wedstrijd],MATCH(Tbl_Avond[[#This Row],[Datum]]&amp;"3",Tbl_KBBB[Datum_KBBB]&amp;Tbl_KBBB[Biljart],0)),"")</f>
        <v/>
      </c>
      <c r="F372" t="str" cm="1">
        <f t="array" ref="F372">_xlfn.IFNA(INDEX(Tbl_KBBB[wedstrijd],MATCH(Tbl_Avond[[#This Row],[Datum]]&amp;"4",Tbl_KBBB[Datum_KBBB]&amp;Tbl_KBBB[Biljart],0)),"")</f>
        <v/>
      </c>
      <c r="G372" t="str" cm="1">
        <f t="array" ref="G372">_xlfn.IFNA(INDEX(Tbl_KBBB[wedstrijd],MATCH(Tbl_Avond[[#This Row],[Datum]]&amp;"5",Tbl_KBBB[Datum_KBBB]&amp;Tbl_KBBB[Biljart],0)),"")</f>
        <v/>
      </c>
    </row>
    <row r="373" spans="1:7" x14ac:dyDescent="0.25">
      <c r="A373" s="28">
        <v>46210</v>
      </c>
      <c r="B373">
        <f>WEEKDAY(Tbl_Avond[[#This Row],[Datum]],11)</f>
        <v>2</v>
      </c>
      <c r="C373" t="str" cm="1">
        <f t="array" ref="C373">_xlfn.IFNA(INDEX(Tbl_KBBB[wedstrijd],MATCH(Tbl_Avond[[#This Row],[Datum]]&amp;"1",Tbl_KBBB[Datum_KBBB]&amp;Tbl_KBBB[Biljart],0)),"")</f>
        <v/>
      </c>
      <c r="D373" t="str" cm="1">
        <f t="array" ref="D373">_xlfn.IFNA(INDEX(Tbl_KBBB[wedstrijd],MATCH(Tbl_Avond[[#This Row],[Datum]]&amp;"2",Tbl_KBBB[Datum_KBBB]&amp;Tbl_KBBB[Biljart],0)),"")</f>
        <v/>
      </c>
      <c r="E373" t="str" cm="1">
        <f t="array" ref="E373">_xlfn.IFNA(INDEX(Tbl_KBBB[wedstrijd],MATCH(Tbl_Avond[[#This Row],[Datum]]&amp;"3",Tbl_KBBB[Datum_KBBB]&amp;Tbl_KBBB[Biljart],0)),"")</f>
        <v/>
      </c>
      <c r="F373" t="str" cm="1">
        <f t="array" ref="F373">_xlfn.IFNA(INDEX(Tbl_KBBB[wedstrijd],MATCH(Tbl_Avond[[#This Row],[Datum]]&amp;"4",Tbl_KBBB[Datum_KBBB]&amp;Tbl_KBBB[Biljart],0)),"")</f>
        <v/>
      </c>
      <c r="G373" t="str" cm="1">
        <f t="array" ref="G373">_xlfn.IFNA(INDEX(Tbl_KBBB[wedstrijd],MATCH(Tbl_Avond[[#This Row],[Datum]]&amp;"5",Tbl_KBBB[Datum_KBBB]&amp;Tbl_KBBB[Biljart],0)),"")</f>
        <v/>
      </c>
    </row>
    <row r="374" spans="1:7" x14ac:dyDescent="0.25">
      <c r="A374" s="28">
        <v>46211</v>
      </c>
      <c r="B374">
        <f>WEEKDAY(Tbl_Avond[[#This Row],[Datum]],11)</f>
        <v>3</v>
      </c>
      <c r="C374" t="str" cm="1">
        <f t="array" ref="C374">_xlfn.IFNA(INDEX(Tbl_KBBB[wedstrijd],MATCH(Tbl_Avond[[#This Row],[Datum]]&amp;"1",Tbl_KBBB[Datum_KBBB]&amp;Tbl_KBBB[Biljart],0)),"")</f>
        <v/>
      </c>
      <c r="D374" t="str" cm="1">
        <f t="array" ref="D374">_xlfn.IFNA(INDEX(Tbl_KBBB[wedstrijd],MATCH(Tbl_Avond[[#This Row],[Datum]]&amp;"2",Tbl_KBBB[Datum_KBBB]&amp;Tbl_KBBB[Biljart],0)),"")</f>
        <v/>
      </c>
      <c r="E374" t="str" cm="1">
        <f t="array" ref="E374">_xlfn.IFNA(INDEX(Tbl_KBBB[wedstrijd],MATCH(Tbl_Avond[[#This Row],[Datum]]&amp;"3",Tbl_KBBB[Datum_KBBB]&amp;Tbl_KBBB[Biljart],0)),"")</f>
        <v/>
      </c>
      <c r="F374" t="str" cm="1">
        <f t="array" ref="F374">_xlfn.IFNA(INDEX(Tbl_KBBB[wedstrijd],MATCH(Tbl_Avond[[#This Row],[Datum]]&amp;"4",Tbl_KBBB[Datum_KBBB]&amp;Tbl_KBBB[Biljart],0)),"")</f>
        <v/>
      </c>
      <c r="G374" t="str" cm="1">
        <f t="array" ref="G374">_xlfn.IFNA(INDEX(Tbl_KBBB[wedstrijd],MATCH(Tbl_Avond[[#This Row],[Datum]]&amp;"5",Tbl_KBBB[Datum_KBBB]&amp;Tbl_KBBB[Biljart],0)),"")</f>
        <v/>
      </c>
    </row>
    <row r="375" spans="1:7" x14ac:dyDescent="0.25">
      <c r="A375" s="28">
        <v>46212</v>
      </c>
      <c r="B375">
        <f>WEEKDAY(Tbl_Avond[[#This Row],[Datum]],11)</f>
        <v>4</v>
      </c>
      <c r="C375" t="str" cm="1">
        <f t="array" ref="C375">_xlfn.IFNA(INDEX(Tbl_KBBB[wedstrijd],MATCH(Tbl_Avond[[#This Row],[Datum]]&amp;"1",Tbl_KBBB[Datum_KBBB]&amp;Tbl_KBBB[Biljart],0)),"")</f>
        <v/>
      </c>
      <c r="D375" t="str" cm="1">
        <f t="array" ref="D375">_xlfn.IFNA(INDEX(Tbl_KBBB[wedstrijd],MATCH(Tbl_Avond[[#This Row],[Datum]]&amp;"2",Tbl_KBBB[Datum_KBBB]&amp;Tbl_KBBB[Biljart],0)),"")</f>
        <v/>
      </c>
      <c r="E375" t="str" cm="1">
        <f t="array" ref="E375">_xlfn.IFNA(INDEX(Tbl_KBBB[wedstrijd],MATCH(Tbl_Avond[[#This Row],[Datum]]&amp;"3",Tbl_KBBB[Datum_KBBB]&amp;Tbl_KBBB[Biljart],0)),"")</f>
        <v/>
      </c>
      <c r="F375" t="str" cm="1">
        <f t="array" ref="F375">_xlfn.IFNA(INDEX(Tbl_KBBB[wedstrijd],MATCH(Tbl_Avond[[#This Row],[Datum]]&amp;"4",Tbl_KBBB[Datum_KBBB]&amp;Tbl_KBBB[Biljart],0)),"")</f>
        <v/>
      </c>
      <c r="G375" t="str" cm="1">
        <f t="array" ref="G375">_xlfn.IFNA(INDEX(Tbl_KBBB[wedstrijd],MATCH(Tbl_Avond[[#This Row],[Datum]]&amp;"5",Tbl_KBBB[Datum_KBBB]&amp;Tbl_KBBB[Biljart],0)),"")</f>
        <v/>
      </c>
    </row>
    <row r="376" spans="1:7" x14ac:dyDescent="0.25">
      <c r="A376" s="28">
        <v>46213</v>
      </c>
      <c r="B376">
        <f>WEEKDAY(Tbl_Avond[[#This Row],[Datum]],11)</f>
        <v>5</v>
      </c>
      <c r="C376" t="str" cm="1">
        <f t="array" ref="C376">_xlfn.IFNA(INDEX(Tbl_KBBB[wedstrijd],MATCH(Tbl_Avond[[#This Row],[Datum]]&amp;"1",Tbl_KBBB[Datum_KBBB]&amp;Tbl_KBBB[Biljart],0)),"")</f>
        <v/>
      </c>
      <c r="D376" t="str" cm="1">
        <f t="array" ref="D376">_xlfn.IFNA(INDEX(Tbl_KBBB[wedstrijd],MATCH(Tbl_Avond[[#This Row],[Datum]]&amp;"2",Tbl_KBBB[Datum_KBBB]&amp;Tbl_KBBB[Biljart],0)),"")</f>
        <v/>
      </c>
      <c r="E376" t="str" cm="1">
        <f t="array" ref="E376">_xlfn.IFNA(INDEX(Tbl_KBBB[wedstrijd],MATCH(Tbl_Avond[[#This Row],[Datum]]&amp;"3",Tbl_KBBB[Datum_KBBB]&amp;Tbl_KBBB[Biljart],0)),"")</f>
        <v/>
      </c>
      <c r="F376" t="str" cm="1">
        <f t="array" ref="F376">_xlfn.IFNA(INDEX(Tbl_KBBB[wedstrijd],MATCH(Tbl_Avond[[#This Row],[Datum]]&amp;"4",Tbl_KBBB[Datum_KBBB]&amp;Tbl_KBBB[Biljart],0)),"")</f>
        <v/>
      </c>
      <c r="G376" t="str" cm="1">
        <f t="array" ref="G376">_xlfn.IFNA(INDEX(Tbl_KBBB[wedstrijd],MATCH(Tbl_Avond[[#This Row],[Datum]]&amp;"5",Tbl_KBBB[Datum_KBBB]&amp;Tbl_KBBB[Biljart],0)),"")</f>
        <v/>
      </c>
    </row>
    <row r="377" spans="1:7" x14ac:dyDescent="0.25">
      <c r="A377" s="28">
        <v>46214</v>
      </c>
      <c r="B377">
        <f>WEEKDAY(Tbl_Avond[[#This Row],[Datum]],11)</f>
        <v>6</v>
      </c>
      <c r="C377" t="str" cm="1">
        <f t="array" ref="C377">_xlfn.IFNA(INDEX(Tbl_KBBB[wedstrijd],MATCH(Tbl_Avond[[#This Row],[Datum]]&amp;"1",Tbl_KBBB[Datum_KBBB]&amp;Tbl_KBBB[Biljart],0)),"")</f>
        <v/>
      </c>
      <c r="D377" t="str" cm="1">
        <f t="array" ref="D377">_xlfn.IFNA(INDEX(Tbl_KBBB[wedstrijd],MATCH(Tbl_Avond[[#This Row],[Datum]]&amp;"2",Tbl_KBBB[Datum_KBBB]&amp;Tbl_KBBB[Biljart],0)),"")</f>
        <v/>
      </c>
      <c r="E377" t="str" cm="1">
        <f t="array" ref="E377">_xlfn.IFNA(INDEX(Tbl_KBBB[wedstrijd],MATCH(Tbl_Avond[[#This Row],[Datum]]&amp;"3",Tbl_KBBB[Datum_KBBB]&amp;Tbl_KBBB[Biljart],0)),"")</f>
        <v/>
      </c>
      <c r="F377" t="str" cm="1">
        <f t="array" ref="F377">_xlfn.IFNA(INDEX(Tbl_KBBB[wedstrijd],MATCH(Tbl_Avond[[#This Row],[Datum]]&amp;"4",Tbl_KBBB[Datum_KBBB]&amp;Tbl_KBBB[Biljart],0)),"")</f>
        <v/>
      </c>
      <c r="G377" t="str" cm="1">
        <f t="array" ref="G377">_xlfn.IFNA(INDEX(Tbl_KBBB[wedstrijd],MATCH(Tbl_Avond[[#This Row],[Datum]]&amp;"5",Tbl_KBBB[Datum_KBBB]&amp;Tbl_KBBB[Biljart],0)),"")</f>
        <v/>
      </c>
    </row>
    <row r="378" spans="1:7" x14ac:dyDescent="0.25">
      <c r="A378" s="28">
        <v>46215</v>
      </c>
      <c r="B378">
        <f>WEEKDAY(Tbl_Avond[[#This Row],[Datum]],11)</f>
        <v>7</v>
      </c>
      <c r="C378" t="str" cm="1">
        <f t="array" ref="C378">_xlfn.IFNA(INDEX(Tbl_KBBB[wedstrijd],MATCH(Tbl_Avond[[#This Row],[Datum]]&amp;"1",Tbl_KBBB[Datum_KBBB]&amp;Tbl_KBBB[Biljart],0)),"")</f>
        <v/>
      </c>
      <c r="D378" t="str" cm="1">
        <f t="array" ref="D378">_xlfn.IFNA(INDEX(Tbl_KBBB[wedstrijd],MATCH(Tbl_Avond[[#This Row],[Datum]]&amp;"2",Tbl_KBBB[Datum_KBBB]&amp;Tbl_KBBB[Biljart],0)),"")</f>
        <v/>
      </c>
      <c r="E378" t="str" cm="1">
        <f t="array" ref="E378">_xlfn.IFNA(INDEX(Tbl_KBBB[wedstrijd],MATCH(Tbl_Avond[[#This Row],[Datum]]&amp;"3",Tbl_KBBB[Datum_KBBB]&amp;Tbl_KBBB[Biljart],0)),"")</f>
        <v/>
      </c>
      <c r="F378" t="str" cm="1">
        <f t="array" ref="F378">_xlfn.IFNA(INDEX(Tbl_KBBB[wedstrijd],MATCH(Tbl_Avond[[#This Row],[Datum]]&amp;"4",Tbl_KBBB[Datum_KBBB]&amp;Tbl_KBBB[Biljart],0)),"")</f>
        <v/>
      </c>
      <c r="G378" t="str" cm="1">
        <f t="array" ref="G378">_xlfn.IFNA(INDEX(Tbl_KBBB[wedstrijd],MATCH(Tbl_Avond[[#This Row],[Datum]]&amp;"5",Tbl_KBBB[Datum_KBBB]&amp;Tbl_KBBB[Biljart],0)),"")</f>
        <v/>
      </c>
    </row>
    <row r="379" spans="1:7" x14ac:dyDescent="0.25">
      <c r="A379" s="28">
        <v>46216</v>
      </c>
      <c r="B379">
        <f>WEEKDAY(Tbl_Avond[[#This Row],[Datum]],11)</f>
        <v>1</v>
      </c>
      <c r="C379" t="str" cm="1">
        <f t="array" ref="C379">_xlfn.IFNA(INDEX(Tbl_KBBB[wedstrijd],MATCH(Tbl_Avond[[#This Row],[Datum]]&amp;"1",Tbl_KBBB[Datum_KBBB]&amp;Tbl_KBBB[Biljart],0)),"")</f>
        <v/>
      </c>
      <c r="D379" t="str" cm="1">
        <f t="array" ref="D379">_xlfn.IFNA(INDEX(Tbl_KBBB[wedstrijd],MATCH(Tbl_Avond[[#This Row],[Datum]]&amp;"2",Tbl_KBBB[Datum_KBBB]&amp;Tbl_KBBB[Biljart],0)),"")</f>
        <v/>
      </c>
      <c r="E379" t="str" cm="1">
        <f t="array" ref="E379">_xlfn.IFNA(INDEX(Tbl_KBBB[wedstrijd],MATCH(Tbl_Avond[[#This Row],[Datum]]&amp;"3",Tbl_KBBB[Datum_KBBB]&amp;Tbl_KBBB[Biljart],0)),"")</f>
        <v/>
      </c>
      <c r="F379" t="str" cm="1">
        <f t="array" ref="F379">_xlfn.IFNA(INDEX(Tbl_KBBB[wedstrijd],MATCH(Tbl_Avond[[#This Row],[Datum]]&amp;"4",Tbl_KBBB[Datum_KBBB]&amp;Tbl_KBBB[Biljart],0)),"")</f>
        <v/>
      </c>
      <c r="G379" t="str" cm="1">
        <f t="array" ref="G379">_xlfn.IFNA(INDEX(Tbl_KBBB[wedstrijd],MATCH(Tbl_Avond[[#This Row],[Datum]]&amp;"5",Tbl_KBBB[Datum_KBBB]&amp;Tbl_KBBB[Biljart],0)),"")</f>
        <v/>
      </c>
    </row>
    <row r="380" spans="1:7" x14ac:dyDescent="0.25">
      <c r="A380" s="28">
        <v>46217</v>
      </c>
      <c r="B380">
        <f>WEEKDAY(Tbl_Avond[[#This Row],[Datum]],11)</f>
        <v>2</v>
      </c>
      <c r="C380" t="str" cm="1">
        <f t="array" ref="C380">_xlfn.IFNA(INDEX(Tbl_KBBB[wedstrijd],MATCH(Tbl_Avond[[#This Row],[Datum]]&amp;"1",Tbl_KBBB[Datum_KBBB]&amp;Tbl_KBBB[Biljart],0)),"")</f>
        <v/>
      </c>
      <c r="D380" t="str" cm="1">
        <f t="array" ref="D380">_xlfn.IFNA(INDEX(Tbl_KBBB[wedstrijd],MATCH(Tbl_Avond[[#This Row],[Datum]]&amp;"2",Tbl_KBBB[Datum_KBBB]&amp;Tbl_KBBB[Biljart],0)),"")</f>
        <v/>
      </c>
      <c r="E380" t="str" cm="1">
        <f t="array" ref="E380">_xlfn.IFNA(INDEX(Tbl_KBBB[wedstrijd],MATCH(Tbl_Avond[[#This Row],[Datum]]&amp;"3",Tbl_KBBB[Datum_KBBB]&amp;Tbl_KBBB[Biljart],0)),"")</f>
        <v/>
      </c>
      <c r="F380" t="str" cm="1">
        <f t="array" ref="F380">_xlfn.IFNA(INDEX(Tbl_KBBB[wedstrijd],MATCH(Tbl_Avond[[#This Row],[Datum]]&amp;"4",Tbl_KBBB[Datum_KBBB]&amp;Tbl_KBBB[Biljart],0)),"")</f>
        <v/>
      </c>
      <c r="G380" t="str" cm="1">
        <f t="array" ref="G380">_xlfn.IFNA(INDEX(Tbl_KBBB[wedstrijd],MATCH(Tbl_Avond[[#This Row],[Datum]]&amp;"5",Tbl_KBBB[Datum_KBBB]&amp;Tbl_KBBB[Biljart],0)),"")</f>
        <v/>
      </c>
    </row>
    <row r="381" spans="1:7" x14ac:dyDescent="0.25">
      <c r="A381" s="28">
        <v>46218</v>
      </c>
      <c r="B381">
        <f>WEEKDAY(Tbl_Avond[[#This Row],[Datum]],11)</f>
        <v>3</v>
      </c>
      <c r="C381" t="str" cm="1">
        <f t="array" ref="C381">_xlfn.IFNA(INDEX(Tbl_KBBB[wedstrijd],MATCH(Tbl_Avond[[#This Row],[Datum]]&amp;"1",Tbl_KBBB[Datum_KBBB]&amp;Tbl_KBBB[Biljart],0)),"")</f>
        <v/>
      </c>
      <c r="D381" t="str" cm="1">
        <f t="array" ref="D381">_xlfn.IFNA(INDEX(Tbl_KBBB[wedstrijd],MATCH(Tbl_Avond[[#This Row],[Datum]]&amp;"2",Tbl_KBBB[Datum_KBBB]&amp;Tbl_KBBB[Biljart],0)),"")</f>
        <v/>
      </c>
      <c r="E381" t="str" cm="1">
        <f t="array" ref="E381">_xlfn.IFNA(INDEX(Tbl_KBBB[wedstrijd],MATCH(Tbl_Avond[[#This Row],[Datum]]&amp;"3",Tbl_KBBB[Datum_KBBB]&amp;Tbl_KBBB[Biljart],0)),"")</f>
        <v/>
      </c>
      <c r="F381" t="str" cm="1">
        <f t="array" ref="F381">_xlfn.IFNA(INDEX(Tbl_KBBB[wedstrijd],MATCH(Tbl_Avond[[#This Row],[Datum]]&amp;"4",Tbl_KBBB[Datum_KBBB]&amp;Tbl_KBBB[Biljart],0)),"")</f>
        <v/>
      </c>
      <c r="G381" t="str" cm="1">
        <f t="array" ref="G381">_xlfn.IFNA(INDEX(Tbl_KBBB[wedstrijd],MATCH(Tbl_Avond[[#This Row],[Datum]]&amp;"5",Tbl_KBBB[Datum_KBBB]&amp;Tbl_KBBB[Biljart],0)),"")</f>
        <v/>
      </c>
    </row>
    <row r="382" spans="1:7" x14ac:dyDescent="0.25">
      <c r="A382" s="28">
        <v>46219</v>
      </c>
      <c r="B382">
        <f>WEEKDAY(Tbl_Avond[[#This Row],[Datum]],11)</f>
        <v>4</v>
      </c>
      <c r="C382" t="str" cm="1">
        <f t="array" ref="C382">_xlfn.IFNA(INDEX(Tbl_KBBB[wedstrijd],MATCH(Tbl_Avond[[#This Row],[Datum]]&amp;"1",Tbl_KBBB[Datum_KBBB]&amp;Tbl_KBBB[Biljart],0)),"")</f>
        <v/>
      </c>
      <c r="D382" t="str" cm="1">
        <f t="array" ref="D382">_xlfn.IFNA(INDEX(Tbl_KBBB[wedstrijd],MATCH(Tbl_Avond[[#This Row],[Datum]]&amp;"2",Tbl_KBBB[Datum_KBBB]&amp;Tbl_KBBB[Biljart],0)),"")</f>
        <v/>
      </c>
      <c r="E382" t="str" cm="1">
        <f t="array" ref="E382">_xlfn.IFNA(INDEX(Tbl_KBBB[wedstrijd],MATCH(Tbl_Avond[[#This Row],[Datum]]&amp;"3",Tbl_KBBB[Datum_KBBB]&amp;Tbl_KBBB[Biljart],0)),"")</f>
        <v/>
      </c>
      <c r="F382" t="str" cm="1">
        <f t="array" ref="F382">_xlfn.IFNA(INDEX(Tbl_KBBB[wedstrijd],MATCH(Tbl_Avond[[#This Row],[Datum]]&amp;"4",Tbl_KBBB[Datum_KBBB]&amp;Tbl_KBBB[Biljart],0)),"")</f>
        <v/>
      </c>
      <c r="G382" t="str" cm="1">
        <f t="array" ref="G382">_xlfn.IFNA(INDEX(Tbl_KBBB[wedstrijd],MATCH(Tbl_Avond[[#This Row],[Datum]]&amp;"5",Tbl_KBBB[Datum_KBBB]&amp;Tbl_KBBB[Biljart],0)),"")</f>
        <v/>
      </c>
    </row>
    <row r="383" spans="1:7" x14ac:dyDescent="0.25">
      <c r="A383" s="28">
        <v>46220</v>
      </c>
      <c r="B383">
        <f>WEEKDAY(Tbl_Avond[[#This Row],[Datum]],11)</f>
        <v>5</v>
      </c>
      <c r="C383" t="str" cm="1">
        <f t="array" ref="C383">_xlfn.IFNA(INDEX(Tbl_KBBB[wedstrijd],MATCH(Tbl_Avond[[#This Row],[Datum]]&amp;"1",Tbl_KBBB[Datum_KBBB]&amp;Tbl_KBBB[Biljart],0)),"")</f>
        <v/>
      </c>
      <c r="D383" t="str" cm="1">
        <f t="array" ref="D383">_xlfn.IFNA(INDEX(Tbl_KBBB[wedstrijd],MATCH(Tbl_Avond[[#This Row],[Datum]]&amp;"2",Tbl_KBBB[Datum_KBBB]&amp;Tbl_KBBB[Biljart],0)),"")</f>
        <v/>
      </c>
      <c r="E383" t="str" cm="1">
        <f t="array" ref="E383">_xlfn.IFNA(INDEX(Tbl_KBBB[wedstrijd],MATCH(Tbl_Avond[[#This Row],[Datum]]&amp;"3",Tbl_KBBB[Datum_KBBB]&amp;Tbl_KBBB[Biljart],0)),"")</f>
        <v/>
      </c>
      <c r="F383" t="str" cm="1">
        <f t="array" ref="F383">_xlfn.IFNA(INDEX(Tbl_KBBB[wedstrijd],MATCH(Tbl_Avond[[#This Row],[Datum]]&amp;"4",Tbl_KBBB[Datum_KBBB]&amp;Tbl_KBBB[Biljart],0)),"")</f>
        <v/>
      </c>
      <c r="G383" t="str" cm="1">
        <f t="array" ref="G383">_xlfn.IFNA(INDEX(Tbl_KBBB[wedstrijd],MATCH(Tbl_Avond[[#This Row],[Datum]]&amp;"5",Tbl_KBBB[Datum_KBBB]&amp;Tbl_KBBB[Biljart],0)),"")</f>
        <v/>
      </c>
    </row>
    <row r="384" spans="1:7" x14ac:dyDescent="0.25">
      <c r="A384" s="28">
        <v>46221</v>
      </c>
      <c r="B384">
        <f>WEEKDAY(Tbl_Avond[[#This Row],[Datum]],11)</f>
        <v>6</v>
      </c>
      <c r="C384" t="str" cm="1">
        <f t="array" ref="C384">_xlfn.IFNA(INDEX(Tbl_KBBB[wedstrijd],MATCH(Tbl_Avond[[#This Row],[Datum]]&amp;"1",Tbl_KBBB[Datum_KBBB]&amp;Tbl_KBBB[Biljart],0)),"")</f>
        <v/>
      </c>
      <c r="D384" t="str" cm="1">
        <f t="array" ref="D384">_xlfn.IFNA(INDEX(Tbl_KBBB[wedstrijd],MATCH(Tbl_Avond[[#This Row],[Datum]]&amp;"2",Tbl_KBBB[Datum_KBBB]&amp;Tbl_KBBB[Biljart],0)),"")</f>
        <v/>
      </c>
      <c r="E384" t="str" cm="1">
        <f t="array" ref="E384">_xlfn.IFNA(INDEX(Tbl_KBBB[wedstrijd],MATCH(Tbl_Avond[[#This Row],[Datum]]&amp;"3",Tbl_KBBB[Datum_KBBB]&amp;Tbl_KBBB[Biljart],0)),"")</f>
        <v/>
      </c>
      <c r="F384" t="str" cm="1">
        <f t="array" ref="F384">_xlfn.IFNA(INDEX(Tbl_KBBB[wedstrijd],MATCH(Tbl_Avond[[#This Row],[Datum]]&amp;"4",Tbl_KBBB[Datum_KBBB]&amp;Tbl_KBBB[Biljart],0)),"")</f>
        <v/>
      </c>
      <c r="G384" t="str" cm="1">
        <f t="array" ref="G384">_xlfn.IFNA(INDEX(Tbl_KBBB[wedstrijd],MATCH(Tbl_Avond[[#This Row],[Datum]]&amp;"5",Tbl_KBBB[Datum_KBBB]&amp;Tbl_KBBB[Biljart],0)),"")</f>
        <v/>
      </c>
    </row>
    <row r="385" spans="1:7" x14ac:dyDescent="0.25">
      <c r="A385" s="28">
        <v>46222</v>
      </c>
      <c r="B385">
        <f>WEEKDAY(Tbl_Avond[[#This Row],[Datum]],11)</f>
        <v>7</v>
      </c>
      <c r="C385" t="str" cm="1">
        <f t="array" ref="C385">_xlfn.IFNA(INDEX(Tbl_KBBB[wedstrijd],MATCH(Tbl_Avond[[#This Row],[Datum]]&amp;"1",Tbl_KBBB[Datum_KBBB]&amp;Tbl_KBBB[Biljart],0)),"")</f>
        <v/>
      </c>
      <c r="D385" t="str" cm="1">
        <f t="array" ref="D385">_xlfn.IFNA(INDEX(Tbl_KBBB[wedstrijd],MATCH(Tbl_Avond[[#This Row],[Datum]]&amp;"2",Tbl_KBBB[Datum_KBBB]&amp;Tbl_KBBB[Biljart],0)),"")</f>
        <v/>
      </c>
      <c r="E385" t="str" cm="1">
        <f t="array" ref="E385">_xlfn.IFNA(INDEX(Tbl_KBBB[wedstrijd],MATCH(Tbl_Avond[[#This Row],[Datum]]&amp;"3",Tbl_KBBB[Datum_KBBB]&amp;Tbl_KBBB[Biljart],0)),"")</f>
        <v/>
      </c>
      <c r="F385" t="str" cm="1">
        <f t="array" ref="F385">_xlfn.IFNA(INDEX(Tbl_KBBB[wedstrijd],MATCH(Tbl_Avond[[#This Row],[Datum]]&amp;"4",Tbl_KBBB[Datum_KBBB]&amp;Tbl_KBBB[Biljart],0)),"")</f>
        <v/>
      </c>
      <c r="G385" t="str" cm="1">
        <f t="array" ref="G385">_xlfn.IFNA(INDEX(Tbl_KBBB[wedstrijd],MATCH(Tbl_Avond[[#This Row],[Datum]]&amp;"5",Tbl_KBBB[Datum_KBBB]&amp;Tbl_KBBB[Biljart],0)),"")</f>
        <v/>
      </c>
    </row>
    <row r="386" spans="1:7" x14ac:dyDescent="0.25">
      <c r="A386" s="28">
        <v>46223</v>
      </c>
      <c r="B386">
        <f>WEEKDAY(Tbl_Avond[[#This Row],[Datum]],11)</f>
        <v>1</v>
      </c>
      <c r="C386" t="str" cm="1">
        <f t="array" ref="C386">_xlfn.IFNA(INDEX(Tbl_KBBB[wedstrijd],MATCH(Tbl_Avond[[#This Row],[Datum]]&amp;"1",Tbl_KBBB[Datum_KBBB]&amp;Tbl_KBBB[Biljart],0)),"")</f>
        <v/>
      </c>
      <c r="D386" t="str" cm="1">
        <f t="array" ref="D386">_xlfn.IFNA(INDEX(Tbl_KBBB[wedstrijd],MATCH(Tbl_Avond[[#This Row],[Datum]]&amp;"2",Tbl_KBBB[Datum_KBBB]&amp;Tbl_KBBB[Biljart],0)),"")</f>
        <v/>
      </c>
      <c r="E386" t="str" cm="1">
        <f t="array" ref="E386">_xlfn.IFNA(INDEX(Tbl_KBBB[wedstrijd],MATCH(Tbl_Avond[[#This Row],[Datum]]&amp;"3",Tbl_KBBB[Datum_KBBB]&amp;Tbl_KBBB[Biljart],0)),"")</f>
        <v/>
      </c>
      <c r="F386" t="str" cm="1">
        <f t="array" ref="F386">_xlfn.IFNA(INDEX(Tbl_KBBB[wedstrijd],MATCH(Tbl_Avond[[#This Row],[Datum]]&amp;"4",Tbl_KBBB[Datum_KBBB]&amp;Tbl_KBBB[Biljart],0)),"")</f>
        <v/>
      </c>
      <c r="G386" t="str" cm="1">
        <f t="array" ref="G386">_xlfn.IFNA(INDEX(Tbl_KBBB[wedstrijd],MATCH(Tbl_Avond[[#This Row],[Datum]]&amp;"5",Tbl_KBBB[Datum_KBBB]&amp;Tbl_KBBB[Biljart],0)),"")</f>
        <v/>
      </c>
    </row>
    <row r="387" spans="1:7" x14ac:dyDescent="0.25">
      <c r="A387" s="28">
        <v>46224</v>
      </c>
      <c r="B387">
        <f>WEEKDAY(Tbl_Avond[[#This Row],[Datum]],11)</f>
        <v>2</v>
      </c>
      <c r="C387" t="str" cm="1">
        <f t="array" ref="C387">_xlfn.IFNA(INDEX(Tbl_KBBB[wedstrijd],MATCH(Tbl_Avond[[#This Row],[Datum]]&amp;"1",Tbl_KBBB[Datum_KBBB]&amp;Tbl_KBBB[Biljart],0)),"")</f>
        <v/>
      </c>
      <c r="D387" t="str" cm="1">
        <f t="array" ref="D387">_xlfn.IFNA(INDEX(Tbl_KBBB[wedstrijd],MATCH(Tbl_Avond[[#This Row],[Datum]]&amp;"2",Tbl_KBBB[Datum_KBBB]&amp;Tbl_KBBB[Biljart],0)),"")</f>
        <v/>
      </c>
      <c r="E387" t="str" cm="1">
        <f t="array" ref="E387">_xlfn.IFNA(INDEX(Tbl_KBBB[wedstrijd],MATCH(Tbl_Avond[[#This Row],[Datum]]&amp;"3",Tbl_KBBB[Datum_KBBB]&amp;Tbl_KBBB[Biljart],0)),"")</f>
        <v/>
      </c>
      <c r="F387" t="str" cm="1">
        <f t="array" ref="F387">_xlfn.IFNA(INDEX(Tbl_KBBB[wedstrijd],MATCH(Tbl_Avond[[#This Row],[Datum]]&amp;"4",Tbl_KBBB[Datum_KBBB]&amp;Tbl_KBBB[Biljart],0)),"")</f>
        <v/>
      </c>
      <c r="G387" t="str" cm="1">
        <f t="array" ref="G387">_xlfn.IFNA(INDEX(Tbl_KBBB[wedstrijd],MATCH(Tbl_Avond[[#This Row],[Datum]]&amp;"5",Tbl_KBBB[Datum_KBBB]&amp;Tbl_KBBB[Biljart],0)),"")</f>
        <v/>
      </c>
    </row>
    <row r="388" spans="1:7" x14ac:dyDescent="0.25">
      <c r="A388" s="28">
        <v>46225</v>
      </c>
      <c r="B388">
        <f>WEEKDAY(Tbl_Avond[[#This Row],[Datum]],11)</f>
        <v>3</v>
      </c>
      <c r="C388" t="str" cm="1">
        <f t="array" ref="C388">_xlfn.IFNA(INDEX(Tbl_KBBB[wedstrijd],MATCH(Tbl_Avond[[#This Row],[Datum]]&amp;"1",Tbl_KBBB[Datum_KBBB]&amp;Tbl_KBBB[Biljart],0)),"")</f>
        <v/>
      </c>
      <c r="D388" t="str" cm="1">
        <f t="array" ref="D388">_xlfn.IFNA(INDEX(Tbl_KBBB[wedstrijd],MATCH(Tbl_Avond[[#This Row],[Datum]]&amp;"2",Tbl_KBBB[Datum_KBBB]&amp;Tbl_KBBB[Biljart],0)),"")</f>
        <v/>
      </c>
      <c r="E388" t="str" cm="1">
        <f t="array" ref="E388">_xlfn.IFNA(INDEX(Tbl_KBBB[wedstrijd],MATCH(Tbl_Avond[[#This Row],[Datum]]&amp;"3",Tbl_KBBB[Datum_KBBB]&amp;Tbl_KBBB[Biljart],0)),"")</f>
        <v/>
      </c>
      <c r="F388" t="str" cm="1">
        <f t="array" ref="F388">_xlfn.IFNA(INDEX(Tbl_KBBB[wedstrijd],MATCH(Tbl_Avond[[#This Row],[Datum]]&amp;"4",Tbl_KBBB[Datum_KBBB]&amp;Tbl_KBBB[Biljart],0)),"")</f>
        <v/>
      </c>
      <c r="G388" t="str" cm="1">
        <f t="array" ref="G388">_xlfn.IFNA(INDEX(Tbl_KBBB[wedstrijd],MATCH(Tbl_Avond[[#This Row],[Datum]]&amp;"5",Tbl_KBBB[Datum_KBBB]&amp;Tbl_KBBB[Biljart],0)),"")</f>
        <v/>
      </c>
    </row>
    <row r="389" spans="1:7" x14ac:dyDescent="0.25">
      <c r="A389" s="28">
        <v>46226</v>
      </c>
      <c r="B389">
        <f>WEEKDAY(Tbl_Avond[[#This Row],[Datum]],11)</f>
        <v>4</v>
      </c>
      <c r="C389" t="str" cm="1">
        <f t="array" ref="C389">_xlfn.IFNA(INDEX(Tbl_KBBB[wedstrijd],MATCH(Tbl_Avond[[#This Row],[Datum]]&amp;"1",Tbl_KBBB[Datum_KBBB]&amp;Tbl_KBBB[Biljart],0)),"")</f>
        <v/>
      </c>
      <c r="D389" t="str" cm="1">
        <f t="array" ref="D389">_xlfn.IFNA(INDEX(Tbl_KBBB[wedstrijd],MATCH(Tbl_Avond[[#This Row],[Datum]]&amp;"2",Tbl_KBBB[Datum_KBBB]&amp;Tbl_KBBB[Biljart],0)),"")</f>
        <v/>
      </c>
      <c r="E389" t="str" cm="1">
        <f t="array" ref="E389">_xlfn.IFNA(INDEX(Tbl_KBBB[wedstrijd],MATCH(Tbl_Avond[[#This Row],[Datum]]&amp;"3",Tbl_KBBB[Datum_KBBB]&amp;Tbl_KBBB[Biljart],0)),"")</f>
        <v/>
      </c>
      <c r="F389" t="str" cm="1">
        <f t="array" ref="F389">_xlfn.IFNA(INDEX(Tbl_KBBB[wedstrijd],MATCH(Tbl_Avond[[#This Row],[Datum]]&amp;"4",Tbl_KBBB[Datum_KBBB]&amp;Tbl_KBBB[Biljart],0)),"")</f>
        <v/>
      </c>
      <c r="G389" t="str" cm="1">
        <f t="array" ref="G389">_xlfn.IFNA(INDEX(Tbl_KBBB[wedstrijd],MATCH(Tbl_Avond[[#This Row],[Datum]]&amp;"5",Tbl_KBBB[Datum_KBBB]&amp;Tbl_KBBB[Biljart],0)),"")</f>
        <v/>
      </c>
    </row>
    <row r="390" spans="1:7" x14ac:dyDescent="0.25">
      <c r="A390" s="28">
        <v>46227</v>
      </c>
      <c r="B390">
        <f>WEEKDAY(Tbl_Avond[[#This Row],[Datum]],11)</f>
        <v>5</v>
      </c>
      <c r="C390" t="str" cm="1">
        <f t="array" ref="C390">_xlfn.IFNA(INDEX(Tbl_KBBB[wedstrijd],MATCH(Tbl_Avond[[#This Row],[Datum]]&amp;"1",Tbl_KBBB[Datum_KBBB]&amp;Tbl_KBBB[Biljart],0)),"")</f>
        <v/>
      </c>
      <c r="D390" t="str" cm="1">
        <f t="array" ref="D390">_xlfn.IFNA(INDEX(Tbl_KBBB[wedstrijd],MATCH(Tbl_Avond[[#This Row],[Datum]]&amp;"2",Tbl_KBBB[Datum_KBBB]&amp;Tbl_KBBB[Biljart],0)),"")</f>
        <v/>
      </c>
      <c r="E390" t="str" cm="1">
        <f t="array" ref="E390">_xlfn.IFNA(INDEX(Tbl_KBBB[wedstrijd],MATCH(Tbl_Avond[[#This Row],[Datum]]&amp;"3",Tbl_KBBB[Datum_KBBB]&amp;Tbl_KBBB[Biljart],0)),"")</f>
        <v/>
      </c>
      <c r="F390" t="str" cm="1">
        <f t="array" ref="F390">_xlfn.IFNA(INDEX(Tbl_KBBB[wedstrijd],MATCH(Tbl_Avond[[#This Row],[Datum]]&amp;"4",Tbl_KBBB[Datum_KBBB]&amp;Tbl_KBBB[Biljart],0)),"")</f>
        <v/>
      </c>
      <c r="G390" t="str" cm="1">
        <f t="array" ref="G390">_xlfn.IFNA(INDEX(Tbl_KBBB[wedstrijd],MATCH(Tbl_Avond[[#This Row],[Datum]]&amp;"5",Tbl_KBBB[Datum_KBBB]&amp;Tbl_KBBB[Biljart],0)),"")</f>
        <v/>
      </c>
    </row>
    <row r="391" spans="1:7" x14ac:dyDescent="0.25">
      <c r="A391" s="28">
        <v>46228</v>
      </c>
      <c r="B391">
        <f>WEEKDAY(Tbl_Avond[[#This Row],[Datum]],11)</f>
        <v>6</v>
      </c>
      <c r="C391" t="str" cm="1">
        <f t="array" ref="C391">_xlfn.IFNA(INDEX(Tbl_KBBB[wedstrijd],MATCH(Tbl_Avond[[#This Row],[Datum]]&amp;"1",Tbl_KBBB[Datum_KBBB]&amp;Tbl_KBBB[Biljart],0)),"")</f>
        <v/>
      </c>
      <c r="D391" t="str" cm="1">
        <f t="array" ref="D391">_xlfn.IFNA(INDEX(Tbl_KBBB[wedstrijd],MATCH(Tbl_Avond[[#This Row],[Datum]]&amp;"2",Tbl_KBBB[Datum_KBBB]&amp;Tbl_KBBB[Biljart],0)),"")</f>
        <v/>
      </c>
      <c r="E391" t="str" cm="1">
        <f t="array" ref="E391">_xlfn.IFNA(INDEX(Tbl_KBBB[wedstrijd],MATCH(Tbl_Avond[[#This Row],[Datum]]&amp;"3",Tbl_KBBB[Datum_KBBB]&amp;Tbl_KBBB[Biljart],0)),"")</f>
        <v/>
      </c>
      <c r="F391" t="str" cm="1">
        <f t="array" ref="F391">_xlfn.IFNA(INDEX(Tbl_KBBB[wedstrijd],MATCH(Tbl_Avond[[#This Row],[Datum]]&amp;"4",Tbl_KBBB[Datum_KBBB]&amp;Tbl_KBBB[Biljart],0)),"")</f>
        <v/>
      </c>
      <c r="G391" t="str" cm="1">
        <f t="array" ref="G391">_xlfn.IFNA(INDEX(Tbl_KBBB[wedstrijd],MATCH(Tbl_Avond[[#This Row],[Datum]]&amp;"5",Tbl_KBBB[Datum_KBBB]&amp;Tbl_KBBB[Biljart],0)),"")</f>
        <v/>
      </c>
    </row>
    <row r="392" spans="1:7" x14ac:dyDescent="0.25">
      <c r="A392" s="28">
        <v>46229</v>
      </c>
      <c r="B392">
        <f>WEEKDAY(Tbl_Avond[[#This Row],[Datum]],11)</f>
        <v>7</v>
      </c>
      <c r="C392" t="str" cm="1">
        <f t="array" ref="C392">_xlfn.IFNA(INDEX(Tbl_KBBB[wedstrijd],MATCH(Tbl_Avond[[#This Row],[Datum]]&amp;"1",Tbl_KBBB[Datum_KBBB]&amp;Tbl_KBBB[Biljart],0)),"")</f>
        <v/>
      </c>
      <c r="D392" t="str" cm="1">
        <f t="array" ref="D392">_xlfn.IFNA(INDEX(Tbl_KBBB[wedstrijd],MATCH(Tbl_Avond[[#This Row],[Datum]]&amp;"2",Tbl_KBBB[Datum_KBBB]&amp;Tbl_KBBB[Biljart],0)),"")</f>
        <v/>
      </c>
      <c r="E392" t="str" cm="1">
        <f t="array" ref="E392">_xlfn.IFNA(INDEX(Tbl_KBBB[wedstrijd],MATCH(Tbl_Avond[[#This Row],[Datum]]&amp;"3",Tbl_KBBB[Datum_KBBB]&amp;Tbl_KBBB[Biljart],0)),"")</f>
        <v/>
      </c>
      <c r="F392" t="str" cm="1">
        <f t="array" ref="F392">_xlfn.IFNA(INDEX(Tbl_KBBB[wedstrijd],MATCH(Tbl_Avond[[#This Row],[Datum]]&amp;"4",Tbl_KBBB[Datum_KBBB]&amp;Tbl_KBBB[Biljart],0)),"")</f>
        <v/>
      </c>
      <c r="G392" t="str" cm="1">
        <f t="array" ref="G392">_xlfn.IFNA(INDEX(Tbl_KBBB[wedstrijd],MATCH(Tbl_Avond[[#This Row],[Datum]]&amp;"5",Tbl_KBBB[Datum_KBBB]&amp;Tbl_KBBB[Biljart],0)),"")</f>
        <v/>
      </c>
    </row>
    <row r="393" spans="1:7" x14ac:dyDescent="0.25">
      <c r="A393" s="28">
        <v>46230</v>
      </c>
      <c r="B393">
        <f>WEEKDAY(Tbl_Avond[[#This Row],[Datum]],11)</f>
        <v>1</v>
      </c>
      <c r="C393" t="str" cm="1">
        <f t="array" ref="C393">_xlfn.IFNA(INDEX(Tbl_KBBB[wedstrijd],MATCH(Tbl_Avond[[#This Row],[Datum]]&amp;"1",Tbl_KBBB[Datum_KBBB]&amp;Tbl_KBBB[Biljart],0)),"")</f>
        <v/>
      </c>
      <c r="D393" t="str" cm="1">
        <f t="array" ref="D393">_xlfn.IFNA(INDEX(Tbl_KBBB[wedstrijd],MATCH(Tbl_Avond[[#This Row],[Datum]]&amp;"2",Tbl_KBBB[Datum_KBBB]&amp;Tbl_KBBB[Biljart],0)),"")</f>
        <v/>
      </c>
      <c r="E393" t="str" cm="1">
        <f t="array" ref="E393">_xlfn.IFNA(INDEX(Tbl_KBBB[wedstrijd],MATCH(Tbl_Avond[[#This Row],[Datum]]&amp;"3",Tbl_KBBB[Datum_KBBB]&amp;Tbl_KBBB[Biljart],0)),"")</f>
        <v/>
      </c>
      <c r="F393" t="str" cm="1">
        <f t="array" ref="F393">_xlfn.IFNA(INDEX(Tbl_KBBB[wedstrijd],MATCH(Tbl_Avond[[#This Row],[Datum]]&amp;"4",Tbl_KBBB[Datum_KBBB]&amp;Tbl_KBBB[Biljart],0)),"")</f>
        <v/>
      </c>
      <c r="G393" t="str" cm="1">
        <f t="array" ref="G393">_xlfn.IFNA(INDEX(Tbl_KBBB[wedstrijd],MATCH(Tbl_Avond[[#This Row],[Datum]]&amp;"5",Tbl_KBBB[Datum_KBBB]&amp;Tbl_KBBB[Biljart],0)),"")</f>
        <v/>
      </c>
    </row>
    <row r="394" spans="1:7" x14ac:dyDescent="0.25">
      <c r="A394" s="28">
        <v>46231</v>
      </c>
      <c r="B394">
        <f>WEEKDAY(Tbl_Avond[[#This Row],[Datum]],11)</f>
        <v>2</v>
      </c>
      <c r="C394" t="str" cm="1">
        <f t="array" ref="C394">_xlfn.IFNA(INDEX(Tbl_KBBB[wedstrijd],MATCH(Tbl_Avond[[#This Row],[Datum]]&amp;"1",Tbl_KBBB[Datum_KBBB]&amp;Tbl_KBBB[Biljart],0)),"")</f>
        <v/>
      </c>
      <c r="D394" t="str" cm="1">
        <f t="array" ref="D394">_xlfn.IFNA(INDEX(Tbl_KBBB[wedstrijd],MATCH(Tbl_Avond[[#This Row],[Datum]]&amp;"2",Tbl_KBBB[Datum_KBBB]&amp;Tbl_KBBB[Biljart],0)),"")</f>
        <v/>
      </c>
      <c r="E394" t="str" cm="1">
        <f t="array" ref="E394">_xlfn.IFNA(INDEX(Tbl_KBBB[wedstrijd],MATCH(Tbl_Avond[[#This Row],[Datum]]&amp;"3",Tbl_KBBB[Datum_KBBB]&amp;Tbl_KBBB[Biljart],0)),"")</f>
        <v/>
      </c>
      <c r="F394" t="str" cm="1">
        <f t="array" ref="F394">_xlfn.IFNA(INDEX(Tbl_KBBB[wedstrijd],MATCH(Tbl_Avond[[#This Row],[Datum]]&amp;"4",Tbl_KBBB[Datum_KBBB]&amp;Tbl_KBBB[Biljart],0)),"")</f>
        <v/>
      </c>
      <c r="G394" t="str" cm="1">
        <f t="array" ref="G394">_xlfn.IFNA(INDEX(Tbl_KBBB[wedstrijd],MATCH(Tbl_Avond[[#This Row],[Datum]]&amp;"5",Tbl_KBBB[Datum_KBBB]&amp;Tbl_KBBB[Biljart],0)),"")</f>
        <v/>
      </c>
    </row>
    <row r="395" spans="1:7" x14ac:dyDescent="0.25">
      <c r="A395" s="28">
        <v>46232</v>
      </c>
      <c r="B395">
        <f>WEEKDAY(Tbl_Avond[[#This Row],[Datum]],11)</f>
        <v>3</v>
      </c>
      <c r="C395" t="str" cm="1">
        <f t="array" ref="C395">_xlfn.IFNA(INDEX(Tbl_KBBB[wedstrijd],MATCH(Tbl_Avond[[#This Row],[Datum]]&amp;"1",Tbl_KBBB[Datum_KBBB]&amp;Tbl_KBBB[Biljart],0)),"")</f>
        <v/>
      </c>
      <c r="D395" t="str" cm="1">
        <f t="array" ref="D395">_xlfn.IFNA(INDEX(Tbl_KBBB[wedstrijd],MATCH(Tbl_Avond[[#This Row],[Datum]]&amp;"2",Tbl_KBBB[Datum_KBBB]&amp;Tbl_KBBB[Biljart],0)),"")</f>
        <v/>
      </c>
      <c r="E395" t="str" cm="1">
        <f t="array" ref="E395">_xlfn.IFNA(INDEX(Tbl_KBBB[wedstrijd],MATCH(Tbl_Avond[[#This Row],[Datum]]&amp;"3",Tbl_KBBB[Datum_KBBB]&amp;Tbl_KBBB[Biljart],0)),"")</f>
        <v/>
      </c>
      <c r="F395" t="str" cm="1">
        <f t="array" ref="F395">_xlfn.IFNA(INDEX(Tbl_KBBB[wedstrijd],MATCH(Tbl_Avond[[#This Row],[Datum]]&amp;"4",Tbl_KBBB[Datum_KBBB]&amp;Tbl_KBBB[Biljart],0)),"")</f>
        <v/>
      </c>
      <c r="G395" t="str" cm="1">
        <f t="array" ref="G395">_xlfn.IFNA(INDEX(Tbl_KBBB[wedstrijd],MATCH(Tbl_Avond[[#This Row],[Datum]]&amp;"5",Tbl_KBBB[Datum_KBBB]&amp;Tbl_KBBB[Biljart],0)),"")</f>
        <v/>
      </c>
    </row>
    <row r="396" spans="1:7" x14ac:dyDescent="0.25">
      <c r="A396" s="28">
        <v>46233</v>
      </c>
      <c r="B396">
        <f>WEEKDAY(Tbl_Avond[[#This Row],[Datum]],11)</f>
        <v>4</v>
      </c>
      <c r="C396" t="str" cm="1">
        <f t="array" ref="C396">_xlfn.IFNA(INDEX(Tbl_KBBB[wedstrijd],MATCH(Tbl_Avond[[#This Row],[Datum]]&amp;"1",Tbl_KBBB[Datum_KBBB]&amp;Tbl_KBBB[Biljart],0)),"")</f>
        <v/>
      </c>
      <c r="D396" t="str" cm="1">
        <f t="array" ref="D396">_xlfn.IFNA(INDEX(Tbl_KBBB[wedstrijd],MATCH(Tbl_Avond[[#This Row],[Datum]]&amp;"2",Tbl_KBBB[Datum_KBBB]&amp;Tbl_KBBB[Biljart],0)),"")</f>
        <v/>
      </c>
      <c r="E396" t="str" cm="1">
        <f t="array" ref="E396">_xlfn.IFNA(INDEX(Tbl_KBBB[wedstrijd],MATCH(Tbl_Avond[[#This Row],[Datum]]&amp;"3",Tbl_KBBB[Datum_KBBB]&amp;Tbl_KBBB[Biljart],0)),"")</f>
        <v/>
      </c>
      <c r="F396" t="str" cm="1">
        <f t="array" ref="F396">_xlfn.IFNA(INDEX(Tbl_KBBB[wedstrijd],MATCH(Tbl_Avond[[#This Row],[Datum]]&amp;"4",Tbl_KBBB[Datum_KBBB]&amp;Tbl_KBBB[Biljart],0)),"")</f>
        <v/>
      </c>
      <c r="G396" t="str" cm="1">
        <f t="array" ref="G396">_xlfn.IFNA(INDEX(Tbl_KBBB[wedstrijd],MATCH(Tbl_Avond[[#This Row],[Datum]]&amp;"5",Tbl_KBBB[Datum_KBBB]&amp;Tbl_KBBB[Biljart],0)),"")</f>
        <v/>
      </c>
    </row>
    <row r="397" spans="1:7" x14ac:dyDescent="0.25">
      <c r="A397" s="28">
        <v>46234</v>
      </c>
      <c r="B397">
        <f>WEEKDAY(Tbl_Avond[[#This Row],[Datum]],11)</f>
        <v>5</v>
      </c>
      <c r="C397" t="str" cm="1">
        <f t="array" ref="C397">_xlfn.IFNA(INDEX(Tbl_KBBB[wedstrijd],MATCH(Tbl_Avond[[#This Row],[Datum]]&amp;"1",Tbl_KBBB[Datum_KBBB]&amp;Tbl_KBBB[Biljart],0)),"")</f>
        <v/>
      </c>
      <c r="D397" t="str" cm="1">
        <f t="array" ref="D397">_xlfn.IFNA(INDEX(Tbl_KBBB[wedstrijd],MATCH(Tbl_Avond[[#This Row],[Datum]]&amp;"2",Tbl_KBBB[Datum_KBBB]&amp;Tbl_KBBB[Biljart],0)),"")</f>
        <v/>
      </c>
      <c r="E397" t="str" cm="1">
        <f t="array" ref="E397">_xlfn.IFNA(INDEX(Tbl_KBBB[wedstrijd],MATCH(Tbl_Avond[[#This Row],[Datum]]&amp;"3",Tbl_KBBB[Datum_KBBB]&amp;Tbl_KBBB[Biljart],0)),"")</f>
        <v/>
      </c>
      <c r="F397" t="str" cm="1">
        <f t="array" ref="F397">_xlfn.IFNA(INDEX(Tbl_KBBB[wedstrijd],MATCH(Tbl_Avond[[#This Row],[Datum]]&amp;"4",Tbl_KBBB[Datum_KBBB]&amp;Tbl_KBBB[Biljart],0)),"")</f>
        <v/>
      </c>
      <c r="G397" t="str" cm="1">
        <f t="array" ref="G397">_xlfn.IFNA(INDEX(Tbl_KBBB[wedstrijd],MATCH(Tbl_Avond[[#This Row],[Datum]]&amp;"5",Tbl_KBBB[Datum_KBBB]&amp;Tbl_KBBB[Biljart],0)),"")</f>
        <v/>
      </c>
    </row>
    <row r="398" spans="1:7" x14ac:dyDescent="0.25">
      <c r="A398" s="28">
        <v>46235</v>
      </c>
      <c r="B398">
        <f>WEEKDAY(Tbl_Avond[[#This Row],[Datum]],11)</f>
        <v>6</v>
      </c>
      <c r="C398" t="str" cm="1">
        <f t="array" ref="C398">_xlfn.IFNA(INDEX(Tbl_KBBB[wedstrijd],MATCH(Tbl_Avond[[#This Row],[Datum]]&amp;"1",Tbl_KBBB[Datum_KBBB]&amp;Tbl_KBBB[Biljart],0)),"")</f>
        <v/>
      </c>
      <c r="D398" t="str" cm="1">
        <f t="array" ref="D398">_xlfn.IFNA(INDEX(Tbl_KBBB[wedstrijd],MATCH(Tbl_Avond[[#This Row],[Datum]]&amp;"2",Tbl_KBBB[Datum_KBBB]&amp;Tbl_KBBB[Biljart],0)),"")</f>
        <v/>
      </c>
      <c r="E398" t="str" cm="1">
        <f t="array" ref="E398">_xlfn.IFNA(INDEX(Tbl_KBBB[wedstrijd],MATCH(Tbl_Avond[[#This Row],[Datum]]&amp;"3",Tbl_KBBB[Datum_KBBB]&amp;Tbl_KBBB[Biljart],0)),"")</f>
        <v/>
      </c>
      <c r="F398" t="str" cm="1">
        <f t="array" ref="F398">_xlfn.IFNA(INDEX(Tbl_KBBB[wedstrijd],MATCH(Tbl_Avond[[#This Row],[Datum]]&amp;"4",Tbl_KBBB[Datum_KBBB]&amp;Tbl_KBBB[Biljart],0)),"")</f>
        <v/>
      </c>
      <c r="G398" t="str" cm="1">
        <f t="array" ref="G398">_xlfn.IFNA(INDEX(Tbl_KBBB[wedstrijd],MATCH(Tbl_Avond[[#This Row],[Datum]]&amp;"5",Tbl_KBBB[Datum_KBBB]&amp;Tbl_KBBB[Biljart],0)),"")</f>
        <v/>
      </c>
    </row>
    <row r="399" spans="1:7" x14ac:dyDescent="0.25">
      <c r="A399" s="28">
        <v>46236</v>
      </c>
      <c r="B399">
        <f>WEEKDAY(Tbl_Avond[[#This Row],[Datum]],11)</f>
        <v>7</v>
      </c>
      <c r="C399" t="str" cm="1">
        <f t="array" ref="C399">_xlfn.IFNA(INDEX(Tbl_KBBB[wedstrijd],MATCH(Tbl_Avond[[#This Row],[Datum]]&amp;"1",Tbl_KBBB[Datum_KBBB]&amp;Tbl_KBBB[Biljart],0)),"")</f>
        <v/>
      </c>
      <c r="D399" t="str" cm="1">
        <f t="array" ref="D399">_xlfn.IFNA(INDEX(Tbl_KBBB[wedstrijd],MATCH(Tbl_Avond[[#This Row],[Datum]]&amp;"2",Tbl_KBBB[Datum_KBBB]&amp;Tbl_KBBB[Biljart],0)),"")</f>
        <v/>
      </c>
      <c r="E399" t="str" cm="1">
        <f t="array" ref="E399">_xlfn.IFNA(INDEX(Tbl_KBBB[wedstrijd],MATCH(Tbl_Avond[[#This Row],[Datum]]&amp;"3",Tbl_KBBB[Datum_KBBB]&amp;Tbl_KBBB[Biljart],0)),"")</f>
        <v/>
      </c>
      <c r="F399" t="str" cm="1">
        <f t="array" ref="F399">_xlfn.IFNA(INDEX(Tbl_KBBB[wedstrijd],MATCH(Tbl_Avond[[#This Row],[Datum]]&amp;"4",Tbl_KBBB[Datum_KBBB]&amp;Tbl_KBBB[Biljart],0)),"")</f>
        <v/>
      </c>
      <c r="G399" t="str" cm="1">
        <f t="array" ref="G399">_xlfn.IFNA(INDEX(Tbl_KBBB[wedstrijd],MATCH(Tbl_Avond[[#This Row],[Datum]]&amp;"5",Tbl_KBBB[Datum_KBBB]&amp;Tbl_KBBB[Biljart],0)),"")</f>
        <v/>
      </c>
    </row>
    <row r="400" spans="1:7" x14ac:dyDescent="0.25">
      <c r="A400" s="28">
        <v>46237</v>
      </c>
      <c r="B400">
        <f>WEEKDAY(Tbl_Avond[[#This Row],[Datum]],11)</f>
        <v>1</v>
      </c>
      <c r="C400" t="str" cm="1">
        <f t="array" ref="C400">_xlfn.IFNA(INDEX(Tbl_KBBB[wedstrijd],MATCH(Tbl_Avond[[#This Row],[Datum]]&amp;"1",Tbl_KBBB[Datum_KBBB]&amp;Tbl_KBBB[Biljart],0)),"")</f>
        <v/>
      </c>
      <c r="D400" t="str" cm="1">
        <f t="array" ref="D400">_xlfn.IFNA(INDEX(Tbl_KBBB[wedstrijd],MATCH(Tbl_Avond[[#This Row],[Datum]]&amp;"2",Tbl_KBBB[Datum_KBBB]&amp;Tbl_KBBB[Biljart],0)),"")</f>
        <v/>
      </c>
      <c r="E400" t="str" cm="1">
        <f t="array" ref="E400">_xlfn.IFNA(INDEX(Tbl_KBBB[wedstrijd],MATCH(Tbl_Avond[[#This Row],[Datum]]&amp;"3",Tbl_KBBB[Datum_KBBB]&amp;Tbl_KBBB[Biljart],0)),"")</f>
        <v/>
      </c>
      <c r="F400" t="str" cm="1">
        <f t="array" ref="F400">_xlfn.IFNA(INDEX(Tbl_KBBB[wedstrijd],MATCH(Tbl_Avond[[#This Row],[Datum]]&amp;"4",Tbl_KBBB[Datum_KBBB]&amp;Tbl_KBBB[Biljart],0)),"")</f>
        <v/>
      </c>
      <c r="G400" t="str" cm="1">
        <f t="array" ref="G400">_xlfn.IFNA(INDEX(Tbl_KBBB[wedstrijd],MATCH(Tbl_Avond[[#This Row],[Datum]]&amp;"5",Tbl_KBBB[Datum_KBBB]&amp;Tbl_KBBB[Biljart],0)),"")</f>
        <v/>
      </c>
    </row>
    <row r="401" spans="1:7" x14ac:dyDescent="0.25">
      <c r="A401" s="28">
        <v>46238</v>
      </c>
      <c r="B401">
        <f>WEEKDAY(Tbl_Avond[[#This Row],[Datum]],11)</f>
        <v>2</v>
      </c>
      <c r="C401" t="str" cm="1">
        <f t="array" ref="C401">_xlfn.IFNA(INDEX(Tbl_KBBB[wedstrijd],MATCH(Tbl_Avond[[#This Row],[Datum]]&amp;"1",Tbl_KBBB[Datum_KBBB]&amp;Tbl_KBBB[Biljart],0)),"")</f>
        <v/>
      </c>
      <c r="D401" t="str" cm="1">
        <f t="array" ref="D401">_xlfn.IFNA(INDEX(Tbl_KBBB[wedstrijd],MATCH(Tbl_Avond[[#This Row],[Datum]]&amp;"2",Tbl_KBBB[Datum_KBBB]&amp;Tbl_KBBB[Biljart],0)),"")</f>
        <v/>
      </c>
      <c r="E401" t="str" cm="1">
        <f t="array" ref="E401">_xlfn.IFNA(INDEX(Tbl_KBBB[wedstrijd],MATCH(Tbl_Avond[[#This Row],[Datum]]&amp;"3",Tbl_KBBB[Datum_KBBB]&amp;Tbl_KBBB[Biljart],0)),"")</f>
        <v/>
      </c>
      <c r="F401" t="str" cm="1">
        <f t="array" ref="F401">_xlfn.IFNA(INDEX(Tbl_KBBB[wedstrijd],MATCH(Tbl_Avond[[#This Row],[Datum]]&amp;"4",Tbl_KBBB[Datum_KBBB]&amp;Tbl_KBBB[Biljart],0)),"")</f>
        <v/>
      </c>
      <c r="G401" t="str" cm="1">
        <f t="array" ref="G401">_xlfn.IFNA(INDEX(Tbl_KBBB[wedstrijd],MATCH(Tbl_Avond[[#This Row],[Datum]]&amp;"5",Tbl_KBBB[Datum_KBBB]&amp;Tbl_KBBB[Biljart],0)),"")</f>
        <v/>
      </c>
    </row>
    <row r="402" spans="1:7" x14ac:dyDescent="0.25">
      <c r="A402" s="28">
        <v>46239</v>
      </c>
      <c r="B402">
        <f>WEEKDAY(Tbl_Avond[[#This Row],[Datum]],11)</f>
        <v>3</v>
      </c>
      <c r="C402" t="str" cm="1">
        <f t="array" ref="C402">_xlfn.IFNA(INDEX(Tbl_KBBB[wedstrijd],MATCH(Tbl_Avond[[#This Row],[Datum]]&amp;"1",Tbl_KBBB[Datum_KBBB]&amp;Tbl_KBBB[Biljart],0)),"")</f>
        <v/>
      </c>
      <c r="D402" t="str" cm="1">
        <f t="array" ref="D402">_xlfn.IFNA(INDEX(Tbl_KBBB[wedstrijd],MATCH(Tbl_Avond[[#This Row],[Datum]]&amp;"2",Tbl_KBBB[Datum_KBBB]&amp;Tbl_KBBB[Biljart],0)),"")</f>
        <v/>
      </c>
      <c r="E402" t="str" cm="1">
        <f t="array" ref="E402">_xlfn.IFNA(INDEX(Tbl_KBBB[wedstrijd],MATCH(Tbl_Avond[[#This Row],[Datum]]&amp;"3",Tbl_KBBB[Datum_KBBB]&amp;Tbl_KBBB[Biljart],0)),"")</f>
        <v/>
      </c>
      <c r="F402" t="str" cm="1">
        <f t="array" ref="F402">_xlfn.IFNA(INDEX(Tbl_KBBB[wedstrijd],MATCH(Tbl_Avond[[#This Row],[Datum]]&amp;"4",Tbl_KBBB[Datum_KBBB]&amp;Tbl_KBBB[Biljart],0)),"")</f>
        <v/>
      </c>
      <c r="G402" t="str" cm="1">
        <f t="array" ref="G402">_xlfn.IFNA(INDEX(Tbl_KBBB[wedstrijd],MATCH(Tbl_Avond[[#This Row],[Datum]]&amp;"5",Tbl_KBBB[Datum_KBBB]&amp;Tbl_KBBB[Biljart],0)),"")</f>
        <v/>
      </c>
    </row>
    <row r="403" spans="1:7" x14ac:dyDescent="0.25">
      <c r="A403" s="28">
        <v>46240</v>
      </c>
      <c r="B403">
        <f>WEEKDAY(Tbl_Avond[[#This Row],[Datum]],11)</f>
        <v>4</v>
      </c>
      <c r="C403" t="str" cm="1">
        <f t="array" ref="C403">_xlfn.IFNA(INDEX(Tbl_KBBB[wedstrijd],MATCH(Tbl_Avond[[#This Row],[Datum]]&amp;"1",Tbl_KBBB[Datum_KBBB]&amp;Tbl_KBBB[Biljart],0)),"")</f>
        <v/>
      </c>
      <c r="D403" t="str" cm="1">
        <f t="array" ref="D403">_xlfn.IFNA(INDEX(Tbl_KBBB[wedstrijd],MATCH(Tbl_Avond[[#This Row],[Datum]]&amp;"2",Tbl_KBBB[Datum_KBBB]&amp;Tbl_KBBB[Biljart],0)),"")</f>
        <v/>
      </c>
      <c r="E403" t="str" cm="1">
        <f t="array" ref="E403">_xlfn.IFNA(INDEX(Tbl_KBBB[wedstrijd],MATCH(Tbl_Avond[[#This Row],[Datum]]&amp;"3",Tbl_KBBB[Datum_KBBB]&amp;Tbl_KBBB[Biljart],0)),"")</f>
        <v/>
      </c>
      <c r="F403" t="str" cm="1">
        <f t="array" ref="F403">_xlfn.IFNA(INDEX(Tbl_KBBB[wedstrijd],MATCH(Tbl_Avond[[#This Row],[Datum]]&amp;"4",Tbl_KBBB[Datum_KBBB]&amp;Tbl_KBBB[Biljart],0)),"")</f>
        <v/>
      </c>
      <c r="G403" t="str" cm="1">
        <f t="array" ref="G403">_xlfn.IFNA(INDEX(Tbl_KBBB[wedstrijd],MATCH(Tbl_Avond[[#This Row],[Datum]]&amp;"5",Tbl_KBBB[Datum_KBBB]&amp;Tbl_KBBB[Biljart],0)),"")</f>
        <v/>
      </c>
    </row>
    <row r="404" spans="1:7" x14ac:dyDescent="0.25">
      <c r="A404" s="28">
        <v>46241</v>
      </c>
      <c r="B404">
        <f>WEEKDAY(Tbl_Avond[[#This Row],[Datum]],11)</f>
        <v>5</v>
      </c>
      <c r="C404" t="str" cm="1">
        <f t="array" ref="C404">_xlfn.IFNA(INDEX(Tbl_KBBB[wedstrijd],MATCH(Tbl_Avond[[#This Row],[Datum]]&amp;"1",Tbl_KBBB[Datum_KBBB]&amp;Tbl_KBBB[Biljart],0)),"")</f>
        <v/>
      </c>
      <c r="D404" t="str" cm="1">
        <f t="array" ref="D404">_xlfn.IFNA(INDEX(Tbl_KBBB[wedstrijd],MATCH(Tbl_Avond[[#This Row],[Datum]]&amp;"2",Tbl_KBBB[Datum_KBBB]&amp;Tbl_KBBB[Biljart],0)),"")</f>
        <v/>
      </c>
      <c r="E404" t="str" cm="1">
        <f t="array" ref="E404">_xlfn.IFNA(INDEX(Tbl_KBBB[wedstrijd],MATCH(Tbl_Avond[[#This Row],[Datum]]&amp;"3",Tbl_KBBB[Datum_KBBB]&amp;Tbl_KBBB[Biljart],0)),"")</f>
        <v/>
      </c>
      <c r="F404" t="str" cm="1">
        <f t="array" ref="F404">_xlfn.IFNA(INDEX(Tbl_KBBB[wedstrijd],MATCH(Tbl_Avond[[#This Row],[Datum]]&amp;"4",Tbl_KBBB[Datum_KBBB]&amp;Tbl_KBBB[Biljart],0)),"")</f>
        <v/>
      </c>
      <c r="G404" t="str" cm="1">
        <f t="array" ref="G404">_xlfn.IFNA(INDEX(Tbl_KBBB[wedstrijd],MATCH(Tbl_Avond[[#This Row],[Datum]]&amp;"5",Tbl_KBBB[Datum_KBBB]&amp;Tbl_KBBB[Biljart],0)),"")</f>
        <v/>
      </c>
    </row>
    <row r="405" spans="1:7" x14ac:dyDescent="0.25">
      <c r="A405" s="28">
        <v>46242</v>
      </c>
      <c r="B405">
        <f>WEEKDAY(Tbl_Avond[[#This Row],[Datum]],11)</f>
        <v>6</v>
      </c>
      <c r="C405" t="str" cm="1">
        <f t="array" ref="C405">_xlfn.IFNA(INDEX(Tbl_KBBB[wedstrijd],MATCH(Tbl_Avond[[#This Row],[Datum]]&amp;"1",Tbl_KBBB[Datum_KBBB]&amp;Tbl_KBBB[Biljart],0)),"")</f>
        <v/>
      </c>
      <c r="D405" t="str" cm="1">
        <f t="array" ref="D405">_xlfn.IFNA(INDEX(Tbl_KBBB[wedstrijd],MATCH(Tbl_Avond[[#This Row],[Datum]]&amp;"2",Tbl_KBBB[Datum_KBBB]&amp;Tbl_KBBB[Biljart],0)),"")</f>
        <v/>
      </c>
      <c r="E405" t="str" cm="1">
        <f t="array" ref="E405">_xlfn.IFNA(INDEX(Tbl_KBBB[wedstrijd],MATCH(Tbl_Avond[[#This Row],[Datum]]&amp;"3",Tbl_KBBB[Datum_KBBB]&amp;Tbl_KBBB[Biljart],0)),"")</f>
        <v/>
      </c>
      <c r="F405" t="str" cm="1">
        <f t="array" ref="F405">_xlfn.IFNA(INDEX(Tbl_KBBB[wedstrijd],MATCH(Tbl_Avond[[#This Row],[Datum]]&amp;"4",Tbl_KBBB[Datum_KBBB]&amp;Tbl_KBBB[Biljart],0)),"")</f>
        <v/>
      </c>
      <c r="G405" t="str" cm="1">
        <f t="array" ref="G405">_xlfn.IFNA(INDEX(Tbl_KBBB[wedstrijd],MATCH(Tbl_Avond[[#This Row],[Datum]]&amp;"5",Tbl_KBBB[Datum_KBBB]&amp;Tbl_KBBB[Biljart],0)),"")</f>
        <v/>
      </c>
    </row>
    <row r="406" spans="1:7" x14ac:dyDescent="0.25">
      <c r="A406" s="28">
        <v>46243</v>
      </c>
      <c r="B406">
        <f>WEEKDAY(Tbl_Avond[[#This Row],[Datum]],11)</f>
        <v>7</v>
      </c>
      <c r="C406" t="str" cm="1">
        <f t="array" ref="C406">_xlfn.IFNA(INDEX(Tbl_KBBB[wedstrijd],MATCH(Tbl_Avond[[#This Row],[Datum]]&amp;"1",Tbl_KBBB[Datum_KBBB]&amp;Tbl_KBBB[Biljart],0)),"")</f>
        <v/>
      </c>
      <c r="D406" t="str" cm="1">
        <f t="array" ref="D406">_xlfn.IFNA(INDEX(Tbl_KBBB[wedstrijd],MATCH(Tbl_Avond[[#This Row],[Datum]]&amp;"2",Tbl_KBBB[Datum_KBBB]&amp;Tbl_KBBB[Biljart],0)),"")</f>
        <v/>
      </c>
      <c r="E406" t="str" cm="1">
        <f t="array" ref="E406">_xlfn.IFNA(INDEX(Tbl_KBBB[wedstrijd],MATCH(Tbl_Avond[[#This Row],[Datum]]&amp;"3",Tbl_KBBB[Datum_KBBB]&amp;Tbl_KBBB[Biljart],0)),"")</f>
        <v/>
      </c>
      <c r="F406" t="str" cm="1">
        <f t="array" ref="F406">_xlfn.IFNA(INDEX(Tbl_KBBB[wedstrijd],MATCH(Tbl_Avond[[#This Row],[Datum]]&amp;"4",Tbl_KBBB[Datum_KBBB]&amp;Tbl_KBBB[Biljart],0)),"")</f>
        <v/>
      </c>
      <c r="G406" t="str" cm="1">
        <f t="array" ref="G406">_xlfn.IFNA(INDEX(Tbl_KBBB[wedstrijd],MATCH(Tbl_Avond[[#This Row],[Datum]]&amp;"5",Tbl_KBBB[Datum_KBBB]&amp;Tbl_KBBB[Biljart],0)),"")</f>
        <v/>
      </c>
    </row>
    <row r="407" spans="1:7" x14ac:dyDescent="0.25">
      <c r="A407" s="28">
        <v>46244</v>
      </c>
      <c r="B407">
        <f>WEEKDAY(Tbl_Avond[[#This Row],[Datum]],11)</f>
        <v>1</v>
      </c>
      <c r="C407" t="str" cm="1">
        <f t="array" ref="C407">_xlfn.IFNA(INDEX(Tbl_KBBB[wedstrijd],MATCH(Tbl_Avond[[#This Row],[Datum]]&amp;"1",Tbl_KBBB[Datum_KBBB]&amp;Tbl_KBBB[Biljart],0)),"")</f>
        <v/>
      </c>
      <c r="D407" t="str" cm="1">
        <f t="array" ref="D407">_xlfn.IFNA(INDEX(Tbl_KBBB[wedstrijd],MATCH(Tbl_Avond[[#This Row],[Datum]]&amp;"2",Tbl_KBBB[Datum_KBBB]&amp;Tbl_KBBB[Biljart],0)),"")</f>
        <v/>
      </c>
      <c r="E407" t="str" cm="1">
        <f t="array" ref="E407">_xlfn.IFNA(INDEX(Tbl_KBBB[wedstrijd],MATCH(Tbl_Avond[[#This Row],[Datum]]&amp;"3",Tbl_KBBB[Datum_KBBB]&amp;Tbl_KBBB[Biljart],0)),"")</f>
        <v/>
      </c>
      <c r="F407" t="str" cm="1">
        <f t="array" ref="F407">_xlfn.IFNA(INDEX(Tbl_KBBB[wedstrijd],MATCH(Tbl_Avond[[#This Row],[Datum]]&amp;"4",Tbl_KBBB[Datum_KBBB]&amp;Tbl_KBBB[Biljart],0)),"")</f>
        <v/>
      </c>
      <c r="G407" t="str" cm="1">
        <f t="array" ref="G407">_xlfn.IFNA(INDEX(Tbl_KBBB[wedstrijd],MATCH(Tbl_Avond[[#This Row],[Datum]]&amp;"5",Tbl_KBBB[Datum_KBBB]&amp;Tbl_KBBB[Biljart],0)),"")</f>
        <v/>
      </c>
    </row>
    <row r="408" spans="1:7" x14ac:dyDescent="0.25">
      <c r="A408" s="28">
        <v>46245</v>
      </c>
      <c r="B408">
        <f>WEEKDAY(Tbl_Avond[[#This Row],[Datum]],11)</f>
        <v>2</v>
      </c>
      <c r="C408" t="str" cm="1">
        <f t="array" ref="C408">_xlfn.IFNA(INDEX(Tbl_KBBB[wedstrijd],MATCH(Tbl_Avond[[#This Row],[Datum]]&amp;"1",Tbl_KBBB[Datum_KBBB]&amp;Tbl_KBBB[Biljart],0)),"")</f>
        <v/>
      </c>
      <c r="D408" t="str" cm="1">
        <f t="array" ref="D408">_xlfn.IFNA(INDEX(Tbl_KBBB[wedstrijd],MATCH(Tbl_Avond[[#This Row],[Datum]]&amp;"2",Tbl_KBBB[Datum_KBBB]&amp;Tbl_KBBB[Biljart],0)),"")</f>
        <v/>
      </c>
      <c r="E408" t="str" cm="1">
        <f t="array" ref="E408">_xlfn.IFNA(INDEX(Tbl_KBBB[wedstrijd],MATCH(Tbl_Avond[[#This Row],[Datum]]&amp;"3",Tbl_KBBB[Datum_KBBB]&amp;Tbl_KBBB[Biljart],0)),"")</f>
        <v/>
      </c>
      <c r="F408" t="str" cm="1">
        <f t="array" ref="F408">_xlfn.IFNA(INDEX(Tbl_KBBB[wedstrijd],MATCH(Tbl_Avond[[#This Row],[Datum]]&amp;"4",Tbl_KBBB[Datum_KBBB]&amp;Tbl_KBBB[Biljart],0)),"")</f>
        <v/>
      </c>
      <c r="G408" t="str" cm="1">
        <f t="array" ref="G408">_xlfn.IFNA(INDEX(Tbl_KBBB[wedstrijd],MATCH(Tbl_Avond[[#This Row],[Datum]]&amp;"5",Tbl_KBBB[Datum_KBBB]&amp;Tbl_KBBB[Biljart],0)),"")</f>
        <v/>
      </c>
    </row>
    <row r="409" spans="1:7" x14ac:dyDescent="0.25">
      <c r="A409" s="28">
        <v>46246</v>
      </c>
      <c r="B409">
        <f>WEEKDAY(Tbl_Avond[[#This Row],[Datum]],11)</f>
        <v>3</v>
      </c>
      <c r="C409" t="str" cm="1">
        <f t="array" ref="C409">_xlfn.IFNA(INDEX(Tbl_KBBB[wedstrijd],MATCH(Tbl_Avond[[#This Row],[Datum]]&amp;"1",Tbl_KBBB[Datum_KBBB]&amp;Tbl_KBBB[Biljart],0)),"")</f>
        <v/>
      </c>
      <c r="D409" t="str" cm="1">
        <f t="array" ref="D409">_xlfn.IFNA(INDEX(Tbl_KBBB[wedstrijd],MATCH(Tbl_Avond[[#This Row],[Datum]]&amp;"2",Tbl_KBBB[Datum_KBBB]&amp;Tbl_KBBB[Biljart],0)),"")</f>
        <v/>
      </c>
      <c r="E409" t="str" cm="1">
        <f t="array" ref="E409">_xlfn.IFNA(INDEX(Tbl_KBBB[wedstrijd],MATCH(Tbl_Avond[[#This Row],[Datum]]&amp;"3",Tbl_KBBB[Datum_KBBB]&amp;Tbl_KBBB[Biljart],0)),"")</f>
        <v/>
      </c>
      <c r="F409" t="str" cm="1">
        <f t="array" ref="F409">_xlfn.IFNA(INDEX(Tbl_KBBB[wedstrijd],MATCH(Tbl_Avond[[#This Row],[Datum]]&amp;"4",Tbl_KBBB[Datum_KBBB]&amp;Tbl_KBBB[Biljart],0)),"")</f>
        <v/>
      </c>
      <c r="G409" t="str" cm="1">
        <f t="array" ref="G409">_xlfn.IFNA(INDEX(Tbl_KBBB[wedstrijd],MATCH(Tbl_Avond[[#This Row],[Datum]]&amp;"5",Tbl_KBBB[Datum_KBBB]&amp;Tbl_KBBB[Biljart],0)),"")</f>
        <v/>
      </c>
    </row>
    <row r="410" spans="1:7" x14ac:dyDescent="0.25">
      <c r="A410" s="28">
        <v>46247</v>
      </c>
      <c r="B410">
        <f>WEEKDAY(Tbl_Avond[[#This Row],[Datum]],11)</f>
        <v>4</v>
      </c>
      <c r="C410" t="str" cm="1">
        <f t="array" ref="C410">_xlfn.IFNA(INDEX(Tbl_KBBB[wedstrijd],MATCH(Tbl_Avond[[#This Row],[Datum]]&amp;"1",Tbl_KBBB[Datum_KBBB]&amp;Tbl_KBBB[Biljart],0)),"")</f>
        <v/>
      </c>
      <c r="D410" t="str" cm="1">
        <f t="array" ref="D410">_xlfn.IFNA(INDEX(Tbl_KBBB[wedstrijd],MATCH(Tbl_Avond[[#This Row],[Datum]]&amp;"2",Tbl_KBBB[Datum_KBBB]&amp;Tbl_KBBB[Biljart],0)),"")</f>
        <v/>
      </c>
      <c r="E410" t="str" cm="1">
        <f t="array" ref="E410">_xlfn.IFNA(INDEX(Tbl_KBBB[wedstrijd],MATCH(Tbl_Avond[[#This Row],[Datum]]&amp;"3",Tbl_KBBB[Datum_KBBB]&amp;Tbl_KBBB[Biljart],0)),"")</f>
        <v/>
      </c>
      <c r="F410" t="str" cm="1">
        <f t="array" ref="F410">_xlfn.IFNA(INDEX(Tbl_KBBB[wedstrijd],MATCH(Tbl_Avond[[#This Row],[Datum]]&amp;"4",Tbl_KBBB[Datum_KBBB]&amp;Tbl_KBBB[Biljart],0)),"")</f>
        <v/>
      </c>
      <c r="G410" t="str" cm="1">
        <f t="array" ref="G410">_xlfn.IFNA(INDEX(Tbl_KBBB[wedstrijd],MATCH(Tbl_Avond[[#This Row],[Datum]]&amp;"5",Tbl_KBBB[Datum_KBBB]&amp;Tbl_KBBB[Biljart],0)),"")</f>
        <v/>
      </c>
    </row>
    <row r="411" spans="1:7" x14ac:dyDescent="0.25">
      <c r="A411" s="28">
        <v>46248</v>
      </c>
      <c r="B411">
        <f>WEEKDAY(Tbl_Avond[[#This Row],[Datum]],11)</f>
        <v>5</v>
      </c>
      <c r="C411" t="str" cm="1">
        <f t="array" ref="C411">_xlfn.IFNA(INDEX(Tbl_KBBB[wedstrijd],MATCH(Tbl_Avond[[#This Row],[Datum]]&amp;"1",Tbl_KBBB[Datum_KBBB]&amp;Tbl_KBBB[Biljart],0)),"")</f>
        <v/>
      </c>
      <c r="D411" t="str" cm="1">
        <f t="array" ref="D411">_xlfn.IFNA(INDEX(Tbl_KBBB[wedstrijd],MATCH(Tbl_Avond[[#This Row],[Datum]]&amp;"2",Tbl_KBBB[Datum_KBBB]&amp;Tbl_KBBB[Biljart],0)),"")</f>
        <v/>
      </c>
      <c r="E411" t="str" cm="1">
        <f t="array" ref="E411">_xlfn.IFNA(INDEX(Tbl_KBBB[wedstrijd],MATCH(Tbl_Avond[[#This Row],[Datum]]&amp;"3",Tbl_KBBB[Datum_KBBB]&amp;Tbl_KBBB[Biljart],0)),"")</f>
        <v/>
      </c>
      <c r="F411" t="str" cm="1">
        <f t="array" ref="F411">_xlfn.IFNA(INDEX(Tbl_KBBB[wedstrijd],MATCH(Tbl_Avond[[#This Row],[Datum]]&amp;"4",Tbl_KBBB[Datum_KBBB]&amp;Tbl_KBBB[Biljart],0)),"")</f>
        <v/>
      </c>
      <c r="G411" t="str" cm="1">
        <f t="array" ref="G411">_xlfn.IFNA(INDEX(Tbl_KBBB[wedstrijd],MATCH(Tbl_Avond[[#This Row],[Datum]]&amp;"5",Tbl_KBBB[Datum_KBBB]&amp;Tbl_KBBB[Biljart],0)),"")</f>
        <v/>
      </c>
    </row>
    <row r="412" spans="1:7" x14ac:dyDescent="0.25">
      <c r="A412" s="28">
        <v>46249</v>
      </c>
      <c r="B412">
        <f>WEEKDAY(Tbl_Avond[[#This Row],[Datum]],11)</f>
        <v>6</v>
      </c>
      <c r="C412" t="str" cm="1">
        <f t="array" ref="C412">_xlfn.IFNA(INDEX(Tbl_KBBB[wedstrijd],MATCH(Tbl_Avond[[#This Row],[Datum]]&amp;"1",Tbl_KBBB[Datum_KBBB]&amp;Tbl_KBBB[Biljart],0)),"")</f>
        <v/>
      </c>
      <c r="D412" t="str" cm="1">
        <f t="array" ref="D412">_xlfn.IFNA(INDEX(Tbl_KBBB[wedstrijd],MATCH(Tbl_Avond[[#This Row],[Datum]]&amp;"2",Tbl_KBBB[Datum_KBBB]&amp;Tbl_KBBB[Biljart],0)),"")</f>
        <v/>
      </c>
      <c r="E412" t="str" cm="1">
        <f t="array" ref="E412">_xlfn.IFNA(INDEX(Tbl_KBBB[wedstrijd],MATCH(Tbl_Avond[[#This Row],[Datum]]&amp;"3",Tbl_KBBB[Datum_KBBB]&amp;Tbl_KBBB[Biljart],0)),"")</f>
        <v/>
      </c>
      <c r="F412" t="str" cm="1">
        <f t="array" ref="F412">_xlfn.IFNA(INDEX(Tbl_KBBB[wedstrijd],MATCH(Tbl_Avond[[#This Row],[Datum]]&amp;"4",Tbl_KBBB[Datum_KBBB]&amp;Tbl_KBBB[Biljart],0)),"")</f>
        <v/>
      </c>
      <c r="G412" t="str" cm="1">
        <f t="array" ref="G412">_xlfn.IFNA(INDEX(Tbl_KBBB[wedstrijd],MATCH(Tbl_Avond[[#This Row],[Datum]]&amp;"5",Tbl_KBBB[Datum_KBBB]&amp;Tbl_KBBB[Biljart],0)),"")</f>
        <v/>
      </c>
    </row>
    <row r="413" spans="1:7" x14ac:dyDescent="0.25">
      <c r="A413" s="28">
        <v>46250</v>
      </c>
      <c r="B413">
        <f>WEEKDAY(Tbl_Avond[[#This Row],[Datum]],11)</f>
        <v>7</v>
      </c>
      <c r="C413" t="str" cm="1">
        <f t="array" ref="C413">_xlfn.IFNA(INDEX(Tbl_KBBB[wedstrijd],MATCH(Tbl_Avond[[#This Row],[Datum]]&amp;"1",Tbl_KBBB[Datum_KBBB]&amp;Tbl_KBBB[Biljart],0)),"")</f>
        <v/>
      </c>
      <c r="D413" t="str" cm="1">
        <f t="array" ref="D413">_xlfn.IFNA(INDEX(Tbl_KBBB[wedstrijd],MATCH(Tbl_Avond[[#This Row],[Datum]]&amp;"2",Tbl_KBBB[Datum_KBBB]&amp;Tbl_KBBB[Biljart],0)),"")</f>
        <v/>
      </c>
      <c r="E413" t="str" cm="1">
        <f t="array" ref="E413">_xlfn.IFNA(INDEX(Tbl_KBBB[wedstrijd],MATCH(Tbl_Avond[[#This Row],[Datum]]&amp;"3",Tbl_KBBB[Datum_KBBB]&amp;Tbl_KBBB[Biljart],0)),"")</f>
        <v/>
      </c>
      <c r="F413" t="str" cm="1">
        <f t="array" ref="F413">_xlfn.IFNA(INDEX(Tbl_KBBB[wedstrijd],MATCH(Tbl_Avond[[#This Row],[Datum]]&amp;"4",Tbl_KBBB[Datum_KBBB]&amp;Tbl_KBBB[Biljart],0)),"")</f>
        <v/>
      </c>
      <c r="G413" t="str" cm="1">
        <f t="array" ref="G413">_xlfn.IFNA(INDEX(Tbl_KBBB[wedstrijd],MATCH(Tbl_Avond[[#This Row],[Datum]]&amp;"5",Tbl_KBBB[Datum_KBBB]&amp;Tbl_KBBB[Biljart],0)),"")</f>
        <v/>
      </c>
    </row>
    <row r="414" spans="1:7" x14ac:dyDescent="0.25">
      <c r="A414" s="28">
        <v>46251</v>
      </c>
      <c r="B414">
        <f>WEEKDAY(Tbl_Avond[[#This Row],[Datum]],11)</f>
        <v>1</v>
      </c>
      <c r="C414" t="str" cm="1">
        <f t="array" ref="C414">_xlfn.IFNA(INDEX(Tbl_KBBB[wedstrijd],MATCH(Tbl_Avond[[#This Row],[Datum]]&amp;"1",Tbl_KBBB[Datum_KBBB]&amp;Tbl_KBBB[Biljart],0)),"")</f>
        <v/>
      </c>
      <c r="D414" t="str" cm="1">
        <f t="array" ref="D414">_xlfn.IFNA(INDEX(Tbl_KBBB[wedstrijd],MATCH(Tbl_Avond[[#This Row],[Datum]]&amp;"2",Tbl_KBBB[Datum_KBBB]&amp;Tbl_KBBB[Biljart],0)),"")</f>
        <v/>
      </c>
      <c r="E414" t="str" cm="1">
        <f t="array" ref="E414">_xlfn.IFNA(INDEX(Tbl_KBBB[wedstrijd],MATCH(Tbl_Avond[[#This Row],[Datum]]&amp;"3",Tbl_KBBB[Datum_KBBB]&amp;Tbl_KBBB[Biljart],0)),"")</f>
        <v/>
      </c>
      <c r="F414" t="str" cm="1">
        <f t="array" ref="F414">_xlfn.IFNA(INDEX(Tbl_KBBB[wedstrijd],MATCH(Tbl_Avond[[#This Row],[Datum]]&amp;"4",Tbl_KBBB[Datum_KBBB]&amp;Tbl_KBBB[Biljart],0)),"")</f>
        <v/>
      </c>
      <c r="G414" t="str" cm="1">
        <f t="array" ref="G414">_xlfn.IFNA(INDEX(Tbl_KBBB[wedstrijd],MATCH(Tbl_Avond[[#This Row],[Datum]]&amp;"5",Tbl_KBBB[Datum_KBBB]&amp;Tbl_KBBB[Biljart],0)),"")</f>
        <v/>
      </c>
    </row>
    <row r="415" spans="1:7" x14ac:dyDescent="0.25">
      <c r="A415" s="28">
        <v>46252</v>
      </c>
      <c r="B415">
        <f>WEEKDAY(Tbl_Avond[[#This Row],[Datum]],11)</f>
        <v>2</v>
      </c>
      <c r="C415" t="str" cm="1">
        <f t="array" ref="C415">_xlfn.IFNA(INDEX(Tbl_KBBB[wedstrijd],MATCH(Tbl_Avond[[#This Row],[Datum]]&amp;"1",Tbl_KBBB[Datum_KBBB]&amp;Tbl_KBBB[Biljart],0)),"")</f>
        <v/>
      </c>
      <c r="D415" t="str" cm="1">
        <f t="array" ref="D415">_xlfn.IFNA(INDEX(Tbl_KBBB[wedstrijd],MATCH(Tbl_Avond[[#This Row],[Datum]]&amp;"2",Tbl_KBBB[Datum_KBBB]&amp;Tbl_KBBB[Biljart],0)),"")</f>
        <v/>
      </c>
      <c r="E415" t="str" cm="1">
        <f t="array" ref="E415">_xlfn.IFNA(INDEX(Tbl_KBBB[wedstrijd],MATCH(Tbl_Avond[[#This Row],[Datum]]&amp;"3",Tbl_KBBB[Datum_KBBB]&amp;Tbl_KBBB[Biljart],0)),"")</f>
        <v/>
      </c>
      <c r="F415" t="str" cm="1">
        <f t="array" ref="F415">_xlfn.IFNA(INDEX(Tbl_KBBB[wedstrijd],MATCH(Tbl_Avond[[#This Row],[Datum]]&amp;"4",Tbl_KBBB[Datum_KBBB]&amp;Tbl_KBBB[Biljart],0)),"")</f>
        <v/>
      </c>
      <c r="G415" t="str" cm="1">
        <f t="array" ref="G415">_xlfn.IFNA(INDEX(Tbl_KBBB[wedstrijd],MATCH(Tbl_Avond[[#This Row],[Datum]]&amp;"5",Tbl_KBBB[Datum_KBBB]&amp;Tbl_KBBB[Biljart],0)),"")</f>
        <v/>
      </c>
    </row>
    <row r="416" spans="1:7" x14ac:dyDescent="0.25">
      <c r="A416" s="28">
        <v>46253</v>
      </c>
      <c r="B416">
        <f>WEEKDAY(Tbl_Avond[[#This Row],[Datum]],11)</f>
        <v>3</v>
      </c>
      <c r="C416" t="str" cm="1">
        <f t="array" ref="C416">_xlfn.IFNA(INDEX(Tbl_KBBB[wedstrijd],MATCH(Tbl_Avond[[#This Row],[Datum]]&amp;"1",Tbl_KBBB[Datum_KBBB]&amp;Tbl_KBBB[Biljart],0)),"")</f>
        <v/>
      </c>
      <c r="D416" t="str" cm="1">
        <f t="array" ref="D416">_xlfn.IFNA(INDEX(Tbl_KBBB[wedstrijd],MATCH(Tbl_Avond[[#This Row],[Datum]]&amp;"2",Tbl_KBBB[Datum_KBBB]&amp;Tbl_KBBB[Biljart],0)),"")</f>
        <v/>
      </c>
      <c r="E416" t="str" cm="1">
        <f t="array" ref="E416">_xlfn.IFNA(INDEX(Tbl_KBBB[wedstrijd],MATCH(Tbl_Avond[[#This Row],[Datum]]&amp;"3",Tbl_KBBB[Datum_KBBB]&amp;Tbl_KBBB[Biljart],0)),"")</f>
        <v/>
      </c>
      <c r="F416" t="str" cm="1">
        <f t="array" ref="F416">_xlfn.IFNA(INDEX(Tbl_KBBB[wedstrijd],MATCH(Tbl_Avond[[#This Row],[Datum]]&amp;"4",Tbl_KBBB[Datum_KBBB]&amp;Tbl_KBBB[Biljart],0)),"")</f>
        <v/>
      </c>
      <c r="G416" t="str" cm="1">
        <f t="array" ref="G416">_xlfn.IFNA(INDEX(Tbl_KBBB[wedstrijd],MATCH(Tbl_Avond[[#This Row],[Datum]]&amp;"5",Tbl_KBBB[Datum_KBBB]&amp;Tbl_KBBB[Biljart],0)),"")</f>
        <v/>
      </c>
    </row>
    <row r="417" spans="1:7" x14ac:dyDescent="0.25">
      <c r="A417" s="28">
        <v>46254</v>
      </c>
      <c r="B417">
        <f>WEEKDAY(Tbl_Avond[[#This Row],[Datum]],11)</f>
        <v>4</v>
      </c>
      <c r="C417" t="str" cm="1">
        <f t="array" ref="C417">_xlfn.IFNA(INDEX(Tbl_KBBB[wedstrijd],MATCH(Tbl_Avond[[#This Row],[Datum]]&amp;"1",Tbl_KBBB[Datum_KBBB]&amp;Tbl_KBBB[Biljart],0)),"")</f>
        <v/>
      </c>
      <c r="D417" t="str" cm="1">
        <f t="array" ref="D417">_xlfn.IFNA(INDEX(Tbl_KBBB[wedstrijd],MATCH(Tbl_Avond[[#This Row],[Datum]]&amp;"2",Tbl_KBBB[Datum_KBBB]&amp;Tbl_KBBB[Biljart],0)),"")</f>
        <v/>
      </c>
      <c r="E417" t="str" cm="1">
        <f t="array" ref="E417">_xlfn.IFNA(INDEX(Tbl_KBBB[wedstrijd],MATCH(Tbl_Avond[[#This Row],[Datum]]&amp;"3",Tbl_KBBB[Datum_KBBB]&amp;Tbl_KBBB[Biljart],0)),"")</f>
        <v/>
      </c>
      <c r="F417" t="str" cm="1">
        <f t="array" ref="F417">_xlfn.IFNA(INDEX(Tbl_KBBB[wedstrijd],MATCH(Tbl_Avond[[#This Row],[Datum]]&amp;"4",Tbl_KBBB[Datum_KBBB]&amp;Tbl_KBBB[Biljart],0)),"")</f>
        <v/>
      </c>
      <c r="G417" t="str" cm="1">
        <f t="array" ref="G417">_xlfn.IFNA(INDEX(Tbl_KBBB[wedstrijd],MATCH(Tbl_Avond[[#This Row],[Datum]]&amp;"5",Tbl_KBBB[Datum_KBBB]&amp;Tbl_KBBB[Biljart],0)),"")</f>
        <v/>
      </c>
    </row>
    <row r="418" spans="1:7" x14ac:dyDescent="0.25">
      <c r="A418" s="28">
        <v>46255</v>
      </c>
      <c r="B418">
        <f>WEEKDAY(Tbl_Avond[[#This Row],[Datum]],11)</f>
        <v>5</v>
      </c>
      <c r="C418" t="str" cm="1">
        <f t="array" ref="C418">_xlfn.IFNA(INDEX(Tbl_KBBB[wedstrijd],MATCH(Tbl_Avond[[#This Row],[Datum]]&amp;"1",Tbl_KBBB[Datum_KBBB]&amp;Tbl_KBBB[Biljart],0)),"")</f>
        <v/>
      </c>
      <c r="D418" t="str" cm="1">
        <f t="array" ref="D418">_xlfn.IFNA(INDEX(Tbl_KBBB[wedstrijd],MATCH(Tbl_Avond[[#This Row],[Datum]]&amp;"2",Tbl_KBBB[Datum_KBBB]&amp;Tbl_KBBB[Biljart],0)),"")</f>
        <v/>
      </c>
      <c r="E418" t="str" cm="1">
        <f t="array" ref="E418">_xlfn.IFNA(INDEX(Tbl_KBBB[wedstrijd],MATCH(Tbl_Avond[[#This Row],[Datum]]&amp;"3",Tbl_KBBB[Datum_KBBB]&amp;Tbl_KBBB[Biljart],0)),"")</f>
        <v/>
      </c>
      <c r="F418" t="str" cm="1">
        <f t="array" ref="F418">_xlfn.IFNA(INDEX(Tbl_KBBB[wedstrijd],MATCH(Tbl_Avond[[#This Row],[Datum]]&amp;"4",Tbl_KBBB[Datum_KBBB]&amp;Tbl_KBBB[Biljart],0)),"")</f>
        <v/>
      </c>
      <c r="G418" t="str" cm="1">
        <f t="array" ref="G418">_xlfn.IFNA(INDEX(Tbl_KBBB[wedstrijd],MATCH(Tbl_Avond[[#This Row],[Datum]]&amp;"5",Tbl_KBBB[Datum_KBBB]&amp;Tbl_KBBB[Biljart],0)),"")</f>
        <v/>
      </c>
    </row>
    <row r="419" spans="1:7" x14ac:dyDescent="0.25">
      <c r="A419" s="28">
        <v>46256</v>
      </c>
      <c r="B419">
        <f>WEEKDAY(Tbl_Avond[[#This Row],[Datum]],11)</f>
        <v>6</v>
      </c>
      <c r="C419" t="str" cm="1">
        <f t="array" ref="C419">_xlfn.IFNA(INDEX(Tbl_KBBB[wedstrijd],MATCH(Tbl_Avond[[#This Row],[Datum]]&amp;"1",Tbl_KBBB[Datum_KBBB]&amp;Tbl_KBBB[Biljart],0)),"")</f>
        <v/>
      </c>
      <c r="D419" t="str" cm="1">
        <f t="array" ref="D419">_xlfn.IFNA(INDEX(Tbl_KBBB[wedstrijd],MATCH(Tbl_Avond[[#This Row],[Datum]]&amp;"2",Tbl_KBBB[Datum_KBBB]&amp;Tbl_KBBB[Biljart],0)),"")</f>
        <v/>
      </c>
      <c r="E419" t="str" cm="1">
        <f t="array" ref="E419">_xlfn.IFNA(INDEX(Tbl_KBBB[wedstrijd],MATCH(Tbl_Avond[[#This Row],[Datum]]&amp;"3",Tbl_KBBB[Datum_KBBB]&amp;Tbl_KBBB[Biljart],0)),"")</f>
        <v/>
      </c>
      <c r="F419" t="str" cm="1">
        <f t="array" ref="F419">_xlfn.IFNA(INDEX(Tbl_KBBB[wedstrijd],MATCH(Tbl_Avond[[#This Row],[Datum]]&amp;"4",Tbl_KBBB[Datum_KBBB]&amp;Tbl_KBBB[Biljart],0)),"")</f>
        <v/>
      </c>
      <c r="G419" t="str" cm="1">
        <f t="array" ref="G419">_xlfn.IFNA(INDEX(Tbl_KBBB[wedstrijd],MATCH(Tbl_Avond[[#This Row],[Datum]]&amp;"5",Tbl_KBBB[Datum_KBBB]&amp;Tbl_KBBB[Biljart],0)),"")</f>
        <v/>
      </c>
    </row>
    <row r="420" spans="1:7" x14ac:dyDescent="0.25">
      <c r="A420" s="28">
        <v>46257</v>
      </c>
      <c r="B420">
        <f>WEEKDAY(Tbl_Avond[[#This Row],[Datum]],11)</f>
        <v>7</v>
      </c>
      <c r="C420" t="str" cm="1">
        <f t="array" ref="C420">_xlfn.IFNA(INDEX(Tbl_KBBB[wedstrijd],MATCH(Tbl_Avond[[#This Row],[Datum]]&amp;"1",Tbl_KBBB[Datum_KBBB]&amp;Tbl_KBBB[Biljart],0)),"")</f>
        <v/>
      </c>
      <c r="D420" t="str" cm="1">
        <f t="array" ref="D420">_xlfn.IFNA(INDEX(Tbl_KBBB[wedstrijd],MATCH(Tbl_Avond[[#This Row],[Datum]]&amp;"2",Tbl_KBBB[Datum_KBBB]&amp;Tbl_KBBB[Biljart],0)),"")</f>
        <v/>
      </c>
      <c r="E420" t="str" cm="1">
        <f t="array" ref="E420">_xlfn.IFNA(INDEX(Tbl_KBBB[wedstrijd],MATCH(Tbl_Avond[[#This Row],[Datum]]&amp;"3",Tbl_KBBB[Datum_KBBB]&amp;Tbl_KBBB[Biljart],0)),"")</f>
        <v/>
      </c>
      <c r="F420" t="str" cm="1">
        <f t="array" ref="F420">_xlfn.IFNA(INDEX(Tbl_KBBB[wedstrijd],MATCH(Tbl_Avond[[#This Row],[Datum]]&amp;"4",Tbl_KBBB[Datum_KBBB]&amp;Tbl_KBBB[Biljart],0)),"")</f>
        <v/>
      </c>
      <c r="G420" t="str" cm="1">
        <f t="array" ref="G420">_xlfn.IFNA(INDEX(Tbl_KBBB[wedstrijd],MATCH(Tbl_Avond[[#This Row],[Datum]]&amp;"5",Tbl_KBBB[Datum_KBBB]&amp;Tbl_KBBB[Biljart],0)),"")</f>
        <v/>
      </c>
    </row>
    <row r="421" spans="1:7" x14ac:dyDescent="0.25">
      <c r="A421" s="28">
        <v>46258</v>
      </c>
      <c r="B421">
        <f>WEEKDAY(Tbl_Avond[[#This Row],[Datum]],11)</f>
        <v>1</v>
      </c>
      <c r="C421" t="str" cm="1">
        <f t="array" ref="C421">_xlfn.IFNA(INDEX(Tbl_KBBB[wedstrijd],MATCH(Tbl_Avond[[#This Row],[Datum]]&amp;"1",Tbl_KBBB[Datum_KBBB]&amp;Tbl_KBBB[Biljart],0)),"")</f>
        <v/>
      </c>
      <c r="D421" t="str" cm="1">
        <f t="array" ref="D421">_xlfn.IFNA(INDEX(Tbl_KBBB[wedstrijd],MATCH(Tbl_Avond[[#This Row],[Datum]]&amp;"2",Tbl_KBBB[Datum_KBBB]&amp;Tbl_KBBB[Biljart],0)),"")</f>
        <v/>
      </c>
      <c r="E421" t="str" cm="1">
        <f t="array" ref="E421">_xlfn.IFNA(INDEX(Tbl_KBBB[wedstrijd],MATCH(Tbl_Avond[[#This Row],[Datum]]&amp;"3",Tbl_KBBB[Datum_KBBB]&amp;Tbl_KBBB[Biljart],0)),"")</f>
        <v/>
      </c>
      <c r="F421" t="str" cm="1">
        <f t="array" ref="F421">_xlfn.IFNA(INDEX(Tbl_KBBB[wedstrijd],MATCH(Tbl_Avond[[#This Row],[Datum]]&amp;"4",Tbl_KBBB[Datum_KBBB]&amp;Tbl_KBBB[Biljart],0)),"")</f>
        <v/>
      </c>
      <c r="G421" t="str" cm="1">
        <f t="array" ref="G421">_xlfn.IFNA(INDEX(Tbl_KBBB[wedstrijd],MATCH(Tbl_Avond[[#This Row],[Datum]]&amp;"5",Tbl_KBBB[Datum_KBBB]&amp;Tbl_KBBB[Biljart],0)),"")</f>
        <v/>
      </c>
    </row>
    <row r="422" spans="1:7" x14ac:dyDescent="0.25">
      <c r="A422" s="28">
        <v>46259</v>
      </c>
      <c r="B422">
        <f>WEEKDAY(Tbl_Avond[[#This Row],[Datum]],11)</f>
        <v>2</v>
      </c>
      <c r="C422" t="str" cm="1">
        <f t="array" ref="C422">_xlfn.IFNA(INDEX(Tbl_KBBB[wedstrijd],MATCH(Tbl_Avond[[#This Row],[Datum]]&amp;"1",Tbl_KBBB[Datum_KBBB]&amp;Tbl_KBBB[Biljart],0)),"")</f>
        <v/>
      </c>
      <c r="D422" t="str" cm="1">
        <f t="array" ref="D422">_xlfn.IFNA(INDEX(Tbl_KBBB[wedstrijd],MATCH(Tbl_Avond[[#This Row],[Datum]]&amp;"2",Tbl_KBBB[Datum_KBBB]&amp;Tbl_KBBB[Biljart],0)),"")</f>
        <v/>
      </c>
      <c r="E422" t="str" cm="1">
        <f t="array" ref="E422">_xlfn.IFNA(INDEX(Tbl_KBBB[wedstrijd],MATCH(Tbl_Avond[[#This Row],[Datum]]&amp;"3",Tbl_KBBB[Datum_KBBB]&amp;Tbl_KBBB[Biljart],0)),"")</f>
        <v/>
      </c>
      <c r="F422" t="str" cm="1">
        <f t="array" ref="F422">_xlfn.IFNA(INDEX(Tbl_KBBB[wedstrijd],MATCH(Tbl_Avond[[#This Row],[Datum]]&amp;"4",Tbl_KBBB[Datum_KBBB]&amp;Tbl_KBBB[Biljart],0)),"")</f>
        <v/>
      </c>
      <c r="G422" t="str" cm="1">
        <f t="array" ref="G422">_xlfn.IFNA(INDEX(Tbl_KBBB[wedstrijd],MATCH(Tbl_Avond[[#This Row],[Datum]]&amp;"5",Tbl_KBBB[Datum_KBBB]&amp;Tbl_KBBB[Biljart],0)),"")</f>
        <v/>
      </c>
    </row>
    <row r="423" spans="1:7" x14ac:dyDescent="0.25">
      <c r="A423" s="28">
        <v>46260</v>
      </c>
      <c r="B423">
        <f>WEEKDAY(Tbl_Avond[[#This Row],[Datum]],11)</f>
        <v>3</v>
      </c>
      <c r="C423" t="str" cm="1">
        <f t="array" ref="C423">_xlfn.IFNA(INDEX(Tbl_KBBB[wedstrijd],MATCH(Tbl_Avond[[#This Row],[Datum]]&amp;"1",Tbl_KBBB[Datum_KBBB]&amp;Tbl_KBBB[Biljart],0)),"")</f>
        <v/>
      </c>
      <c r="D423" t="str" cm="1">
        <f t="array" ref="D423">_xlfn.IFNA(INDEX(Tbl_KBBB[wedstrijd],MATCH(Tbl_Avond[[#This Row],[Datum]]&amp;"2",Tbl_KBBB[Datum_KBBB]&amp;Tbl_KBBB[Biljart],0)),"")</f>
        <v/>
      </c>
      <c r="E423" t="str" cm="1">
        <f t="array" ref="E423">_xlfn.IFNA(INDEX(Tbl_KBBB[wedstrijd],MATCH(Tbl_Avond[[#This Row],[Datum]]&amp;"3",Tbl_KBBB[Datum_KBBB]&amp;Tbl_KBBB[Biljart],0)),"")</f>
        <v/>
      </c>
      <c r="F423" t="str" cm="1">
        <f t="array" ref="F423">_xlfn.IFNA(INDEX(Tbl_KBBB[wedstrijd],MATCH(Tbl_Avond[[#This Row],[Datum]]&amp;"4",Tbl_KBBB[Datum_KBBB]&amp;Tbl_KBBB[Biljart],0)),"")</f>
        <v/>
      </c>
      <c r="G423" t="str" cm="1">
        <f t="array" ref="G423">_xlfn.IFNA(INDEX(Tbl_KBBB[wedstrijd],MATCH(Tbl_Avond[[#This Row],[Datum]]&amp;"5",Tbl_KBBB[Datum_KBBB]&amp;Tbl_KBBB[Biljart],0)),"")</f>
        <v/>
      </c>
    </row>
    <row r="424" spans="1:7" x14ac:dyDescent="0.25">
      <c r="A424" s="28">
        <v>46261</v>
      </c>
      <c r="B424">
        <f>WEEKDAY(Tbl_Avond[[#This Row],[Datum]],11)</f>
        <v>4</v>
      </c>
      <c r="C424" t="str" cm="1">
        <f t="array" ref="C424">_xlfn.IFNA(INDEX(Tbl_KBBB[wedstrijd],MATCH(Tbl_Avond[[#This Row],[Datum]]&amp;"1",Tbl_KBBB[Datum_KBBB]&amp;Tbl_KBBB[Biljart],0)),"")</f>
        <v/>
      </c>
      <c r="D424" t="str" cm="1">
        <f t="array" ref="D424">_xlfn.IFNA(INDEX(Tbl_KBBB[wedstrijd],MATCH(Tbl_Avond[[#This Row],[Datum]]&amp;"2",Tbl_KBBB[Datum_KBBB]&amp;Tbl_KBBB[Biljart],0)),"")</f>
        <v/>
      </c>
      <c r="E424" t="str" cm="1">
        <f t="array" ref="E424">_xlfn.IFNA(INDEX(Tbl_KBBB[wedstrijd],MATCH(Tbl_Avond[[#This Row],[Datum]]&amp;"3",Tbl_KBBB[Datum_KBBB]&amp;Tbl_KBBB[Biljart],0)),"")</f>
        <v/>
      </c>
      <c r="F424" t="str" cm="1">
        <f t="array" ref="F424">_xlfn.IFNA(INDEX(Tbl_KBBB[wedstrijd],MATCH(Tbl_Avond[[#This Row],[Datum]]&amp;"4",Tbl_KBBB[Datum_KBBB]&amp;Tbl_KBBB[Biljart],0)),"")</f>
        <v/>
      </c>
      <c r="G424" t="str" cm="1">
        <f t="array" ref="G424">_xlfn.IFNA(INDEX(Tbl_KBBB[wedstrijd],MATCH(Tbl_Avond[[#This Row],[Datum]]&amp;"5",Tbl_KBBB[Datum_KBBB]&amp;Tbl_KBBB[Biljart],0)),"")</f>
        <v/>
      </c>
    </row>
    <row r="425" spans="1:7" x14ac:dyDescent="0.25">
      <c r="A425" s="28">
        <v>46262</v>
      </c>
      <c r="B425">
        <f>WEEKDAY(Tbl_Avond[[#This Row],[Datum]],11)</f>
        <v>5</v>
      </c>
      <c r="C425" t="str" cm="1">
        <f t="array" ref="C425">_xlfn.IFNA(INDEX(Tbl_KBBB[wedstrijd],MATCH(Tbl_Avond[[#This Row],[Datum]]&amp;"1",Tbl_KBBB[Datum_KBBB]&amp;Tbl_KBBB[Biljart],0)),"")</f>
        <v/>
      </c>
      <c r="D425" t="str" cm="1">
        <f t="array" ref="D425">_xlfn.IFNA(INDEX(Tbl_KBBB[wedstrijd],MATCH(Tbl_Avond[[#This Row],[Datum]]&amp;"2",Tbl_KBBB[Datum_KBBB]&amp;Tbl_KBBB[Biljart],0)),"")</f>
        <v/>
      </c>
      <c r="E425" t="str" cm="1">
        <f t="array" ref="E425">_xlfn.IFNA(INDEX(Tbl_KBBB[wedstrijd],MATCH(Tbl_Avond[[#This Row],[Datum]]&amp;"3",Tbl_KBBB[Datum_KBBB]&amp;Tbl_KBBB[Biljart],0)),"")</f>
        <v/>
      </c>
      <c r="F425" t="str" cm="1">
        <f t="array" ref="F425">_xlfn.IFNA(INDEX(Tbl_KBBB[wedstrijd],MATCH(Tbl_Avond[[#This Row],[Datum]]&amp;"4",Tbl_KBBB[Datum_KBBB]&amp;Tbl_KBBB[Biljart],0)),"")</f>
        <v/>
      </c>
      <c r="G425" t="str" cm="1">
        <f t="array" ref="G425">_xlfn.IFNA(INDEX(Tbl_KBBB[wedstrijd],MATCH(Tbl_Avond[[#This Row],[Datum]]&amp;"5",Tbl_KBBB[Datum_KBBB]&amp;Tbl_KBBB[Biljart],0)),"")</f>
        <v/>
      </c>
    </row>
    <row r="426" spans="1:7" x14ac:dyDescent="0.25">
      <c r="A426" s="28">
        <v>46263</v>
      </c>
      <c r="B426">
        <f>WEEKDAY(Tbl_Avond[[#This Row],[Datum]],11)</f>
        <v>6</v>
      </c>
      <c r="C426" t="str" cm="1">
        <f t="array" ref="C426">_xlfn.IFNA(INDEX(Tbl_KBBB[wedstrijd],MATCH(Tbl_Avond[[#This Row],[Datum]]&amp;"1",Tbl_KBBB[Datum_KBBB]&amp;Tbl_KBBB[Biljart],0)),"")</f>
        <v/>
      </c>
      <c r="D426" t="str" cm="1">
        <f t="array" ref="D426">_xlfn.IFNA(INDEX(Tbl_KBBB[wedstrijd],MATCH(Tbl_Avond[[#This Row],[Datum]]&amp;"2",Tbl_KBBB[Datum_KBBB]&amp;Tbl_KBBB[Biljart],0)),"")</f>
        <v/>
      </c>
      <c r="E426" t="str" cm="1">
        <f t="array" ref="E426">_xlfn.IFNA(INDEX(Tbl_KBBB[wedstrijd],MATCH(Tbl_Avond[[#This Row],[Datum]]&amp;"3",Tbl_KBBB[Datum_KBBB]&amp;Tbl_KBBB[Biljart],0)),"")</f>
        <v/>
      </c>
      <c r="F426" t="str" cm="1">
        <f t="array" ref="F426">_xlfn.IFNA(INDEX(Tbl_KBBB[wedstrijd],MATCH(Tbl_Avond[[#This Row],[Datum]]&amp;"4",Tbl_KBBB[Datum_KBBB]&amp;Tbl_KBBB[Biljart],0)),"")</f>
        <v/>
      </c>
      <c r="G426" t="str" cm="1">
        <f t="array" ref="G426">_xlfn.IFNA(INDEX(Tbl_KBBB[wedstrijd],MATCH(Tbl_Avond[[#This Row],[Datum]]&amp;"5",Tbl_KBBB[Datum_KBBB]&amp;Tbl_KBBB[Biljart],0)),"")</f>
        <v/>
      </c>
    </row>
    <row r="427" spans="1:7" x14ac:dyDescent="0.25">
      <c r="A427" s="28">
        <v>46264</v>
      </c>
      <c r="B427">
        <f>WEEKDAY(Tbl_Avond[[#This Row],[Datum]],11)</f>
        <v>7</v>
      </c>
      <c r="C427" t="str" cm="1">
        <f t="array" ref="C427">_xlfn.IFNA(INDEX(Tbl_KBBB[wedstrijd],MATCH(Tbl_Avond[[#This Row],[Datum]]&amp;"1",Tbl_KBBB[Datum_KBBB]&amp;Tbl_KBBB[Biljart],0)),"")</f>
        <v/>
      </c>
      <c r="D427" t="str" cm="1">
        <f t="array" ref="D427">_xlfn.IFNA(INDEX(Tbl_KBBB[wedstrijd],MATCH(Tbl_Avond[[#This Row],[Datum]]&amp;"2",Tbl_KBBB[Datum_KBBB]&amp;Tbl_KBBB[Biljart],0)),"")</f>
        <v/>
      </c>
      <c r="E427" t="str" cm="1">
        <f t="array" ref="E427">_xlfn.IFNA(INDEX(Tbl_KBBB[wedstrijd],MATCH(Tbl_Avond[[#This Row],[Datum]]&amp;"3",Tbl_KBBB[Datum_KBBB]&amp;Tbl_KBBB[Biljart],0)),"")</f>
        <v/>
      </c>
      <c r="F427" t="str" cm="1">
        <f t="array" ref="F427">_xlfn.IFNA(INDEX(Tbl_KBBB[wedstrijd],MATCH(Tbl_Avond[[#This Row],[Datum]]&amp;"4",Tbl_KBBB[Datum_KBBB]&amp;Tbl_KBBB[Biljart],0)),"")</f>
        <v/>
      </c>
      <c r="G427" t="str" cm="1">
        <f t="array" ref="G427">_xlfn.IFNA(INDEX(Tbl_KBBB[wedstrijd],MATCH(Tbl_Avond[[#This Row],[Datum]]&amp;"5",Tbl_KBBB[Datum_KBBB]&amp;Tbl_KBBB[Biljart],0)),"")</f>
        <v/>
      </c>
    </row>
    <row r="428" spans="1:7" x14ac:dyDescent="0.25">
      <c r="A428" s="28">
        <v>46265</v>
      </c>
      <c r="B428">
        <f>WEEKDAY(Tbl_Avond[[#This Row],[Datum]],11)</f>
        <v>1</v>
      </c>
      <c r="C428" t="str" cm="1">
        <f t="array" ref="C428">_xlfn.IFNA(INDEX(Tbl_KBBB[wedstrijd],MATCH(Tbl_Avond[[#This Row],[Datum]]&amp;"1",Tbl_KBBB[Datum_KBBB]&amp;Tbl_KBBB[Biljart],0)),"")</f>
        <v/>
      </c>
      <c r="D428" t="str" cm="1">
        <f t="array" ref="D428">_xlfn.IFNA(INDEX(Tbl_KBBB[wedstrijd],MATCH(Tbl_Avond[[#This Row],[Datum]]&amp;"2",Tbl_KBBB[Datum_KBBB]&amp;Tbl_KBBB[Biljart],0)),"")</f>
        <v/>
      </c>
      <c r="E428" t="str" cm="1">
        <f t="array" ref="E428">_xlfn.IFNA(INDEX(Tbl_KBBB[wedstrijd],MATCH(Tbl_Avond[[#This Row],[Datum]]&amp;"3",Tbl_KBBB[Datum_KBBB]&amp;Tbl_KBBB[Biljart],0)),"")</f>
        <v/>
      </c>
      <c r="F428" t="str" cm="1">
        <f t="array" ref="F428">_xlfn.IFNA(INDEX(Tbl_KBBB[wedstrijd],MATCH(Tbl_Avond[[#This Row],[Datum]]&amp;"4",Tbl_KBBB[Datum_KBBB]&amp;Tbl_KBBB[Biljart],0)),"")</f>
        <v/>
      </c>
      <c r="G428" t="str" cm="1">
        <f t="array" ref="G428">_xlfn.IFNA(INDEX(Tbl_KBBB[wedstrijd],MATCH(Tbl_Avond[[#This Row],[Datum]]&amp;"5",Tbl_KBBB[Datum_KBBB]&amp;Tbl_KBBB[Biljart],0)),"")</f>
        <v/>
      </c>
    </row>
    <row r="429" spans="1:7" x14ac:dyDescent="0.25">
      <c r="A429" s="28">
        <v>46266</v>
      </c>
      <c r="B429">
        <f>WEEKDAY(Tbl_Avond[[#This Row],[Datum]],11)</f>
        <v>2</v>
      </c>
      <c r="C429" t="str" cm="1">
        <f t="array" ref="C429">_xlfn.IFNA(INDEX(Tbl_KBBB[wedstrijd],MATCH(Tbl_Avond[[#This Row],[Datum]]&amp;"1",Tbl_KBBB[Datum_KBBB]&amp;Tbl_KBBB[Biljart],0)),"")</f>
        <v/>
      </c>
      <c r="D429" t="str" cm="1">
        <f t="array" ref="D429">_xlfn.IFNA(INDEX(Tbl_KBBB[wedstrijd],MATCH(Tbl_Avond[[#This Row],[Datum]]&amp;"2",Tbl_KBBB[Datum_KBBB]&amp;Tbl_KBBB[Biljart],0)),"")</f>
        <v/>
      </c>
      <c r="E429" t="str" cm="1">
        <f t="array" ref="E429">_xlfn.IFNA(INDEX(Tbl_KBBB[wedstrijd],MATCH(Tbl_Avond[[#This Row],[Datum]]&amp;"3",Tbl_KBBB[Datum_KBBB]&amp;Tbl_KBBB[Biljart],0)),"")</f>
        <v>DE MIDDEL 5  - DE MIDDEL 3 - - &gt;BA2A012</v>
      </c>
      <c r="F429" t="str" cm="1">
        <f t="array" ref="F429">_xlfn.IFNA(INDEX(Tbl_KBBB[wedstrijd],MATCH(Tbl_Avond[[#This Row],[Datum]]&amp;"4",Tbl_KBBB[Datum_KBBB]&amp;Tbl_KBBB[Biljart],0)),"")</f>
        <v/>
      </c>
      <c r="G429" t="str" cm="1">
        <f t="array" ref="G429">_xlfn.IFNA(INDEX(Tbl_KBBB[wedstrijd],MATCH(Tbl_Avond[[#This Row],[Datum]]&amp;"5",Tbl_KBBB[Datum_KBBB]&amp;Tbl_KBBB[Biljart],0)),"")</f>
        <v>DE MIDDEL 2  - DE MIDDEL 6 - - &gt;BA2B010</v>
      </c>
    </row>
    <row r="430" spans="1:7" x14ac:dyDescent="0.25">
      <c r="A430" s="28">
        <v>46267</v>
      </c>
      <c r="B430">
        <f>WEEKDAY(Tbl_Avond[[#This Row],[Datum]],11)</f>
        <v>3</v>
      </c>
      <c r="C430" t="str" cm="1">
        <f t="array" ref="C430">_xlfn.IFNA(INDEX(Tbl_KBBB[wedstrijd],MATCH(Tbl_Avond[[#This Row],[Datum]]&amp;"1",Tbl_KBBB[Datum_KBBB]&amp;Tbl_KBBB[Biljart],0)),"")</f>
        <v>DE MIDDEL 4  - GOBBENDONCKSE 1 - - &gt;BA2B008</v>
      </c>
      <c r="D430" t="str" cm="1">
        <f t="array" ref="D430">_xlfn.IFNA(INDEX(Tbl_KBBB[wedstrijd],MATCH(Tbl_Avond[[#This Row],[Datum]]&amp;"2",Tbl_KBBB[Datum_KBBB]&amp;Tbl_KBBB[Biljart],0)),"")</f>
        <v/>
      </c>
      <c r="E430" t="str" cm="1">
        <f t="array" ref="E430">_xlfn.IFNA(INDEX(Tbl_KBBB[wedstrijd],MATCH(Tbl_Avond[[#This Row],[Datum]]&amp;"3",Tbl_KBBB[Datum_KBBB]&amp;Tbl_KBBB[Biljart],0)),"")</f>
        <v/>
      </c>
      <c r="F430" t="str" cm="1">
        <f t="array" ref="F430">_xlfn.IFNA(INDEX(Tbl_KBBB[wedstrijd],MATCH(Tbl_Avond[[#This Row],[Datum]]&amp;"4",Tbl_KBBB[Datum_KBBB]&amp;Tbl_KBBB[Biljart],0)),"")</f>
        <v/>
      </c>
      <c r="G430" t="str" cm="1">
        <f t="array" ref="G430">_xlfn.IFNA(INDEX(Tbl_KBBB[wedstrijd],MATCH(Tbl_Avond[[#This Row],[Datum]]&amp;"5",Tbl_KBBB[Datum_KBBB]&amp;Tbl_KBBB[Biljart],0)),"")</f>
        <v/>
      </c>
    </row>
    <row r="431" spans="1:7" x14ac:dyDescent="0.25">
      <c r="A431" s="28">
        <v>46268</v>
      </c>
      <c r="B431">
        <f>WEEKDAY(Tbl_Avond[[#This Row],[Datum]],11)</f>
        <v>4</v>
      </c>
      <c r="C431" t="str" cm="1">
        <f t="array" ref="C431">_xlfn.IFNA(INDEX(Tbl_KBBB[wedstrijd],MATCH(Tbl_Avond[[#This Row],[Datum]]&amp;"1",Tbl_KBBB[Datum_KBBB]&amp;Tbl_KBBB[Biljart],0)),"")</f>
        <v/>
      </c>
      <c r="D431" t="str" cm="1">
        <f t="array" ref="D431">_xlfn.IFNA(INDEX(Tbl_KBBB[wedstrijd],MATCH(Tbl_Avond[[#This Row],[Datum]]&amp;"2",Tbl_KBBB[Datum_KBBB]&amp;Tbl_KBBB[Biljart],0)),"")</f>
        <v/>
      </c>
      <c r="E431" t="str" cm="1">
        <f t="array" ref="E431">_xlfn.IFNA(INDEX(Tbl_KBBB[wedstrijd],MATCH(Tbl_Avond[[#This Row],[Datum]]&amp;"3",Tbl_KBBB[Datum_KBBB]&amp;Tbl_KBBB[Biljart],0)),"")</f>
        <v/>
      </c>
      <c r="F431" t="str" cm="1">
        <f t="array" ref="F431">_xlfn.IFNA(INDEX(Tbl_KBBB[wedstrijd],MATCH(Tbl_Avond[[#This Row],[Datum]]&amp;"4",Tbl_KBBB[Datum_KBBB]&amp;Tbl_KBBB[Biljart],0)),"")</f>
        <v/>
      </c>
      <c r="G431" t="str" cm="1">
        <f t="array" ref="G431">_xlfn.IFNA(INDEX(Tbl_KBBB[wedstrijd],MATCH(Tbl_Avond[[#This Row],[Datum]]&amp;"5",Tbl_KBBB[Datum_KBBB]&amp;Tbl_KBBB[Biljart],0)),"")</f>
        <v>DE MIDDEL 5 - DE MIDDEL 3- - &gt;VL2019</v>
      </c>
    </row>
    <row r="432" spans="1:7" x14ac:dyDescent="0.25">
      <c r="A432" s="28">
        <v>46269</v>
      </c>
      <c r="B432">
        <f>WEEKDAY(Tbl_Avond[[#This Row],[Datum]],11)</f>
        <v>5</v>
      </c>
      <c r="C432" t="str" cm="1">
        <f t="array" ref="C432">_xlfn.IFNA(INDEX(Tbl_KBBB[wedstrijd],MATCH(Tbl_Avond[[#This Row],[Datum]]&amp;"1",Tbl_KBBB[Datum_KBBB]&amp;Tbl_KBBB[Biljart],0)),"")</f>
        <v/>
      </c>
      <c r="D432" t="str" cm="1">
        <f t="array" ref="D432">_xlfn.IFNA(INDEX(Tbl_KBBB[wedstrijd],MATCH(Tbl_Avond[[#This Row],[Datum]]&amp;"2",Tbl_KBBB[Datum_KBBB]&amp;Tbl_KBBB[Biljart],0)),"")</f>
        <v/>
      </c>
      <c r="E432" t="str" cm="1">
        <f t="array" ref="E432">_xlfn.IFNA(INDEX(Tbl_KBBB[wedstrijd],MATCH(Tbl_Avond[[#This Row],[Datum]]&amp;"3",Tbl_KBBB[Datum_KBBB]&amp;Tbl_KBBB[Biljart],0)),"")</f>
        <v/>
      </c>
      <c r="F432" t="str" cm="1">
        <f t="array" ref="F432">_xlfn.IFNA(INDEX(Tbl_KBBB[wedstrijd],MATCH(Tbl_Avond[[#This Row],[Datum]]&amp;"4",Tbl_KBBB[Datum_KBBB]&amp;Tbl_KBBB[Biljart],0)),"")</f>
        <v/>
      </c>
      <c r="G432" t="str" cm="1">
        <f t="array" ref="G432">_xlfn.IFNA(INDEX(Tbl_KBBB[wedstrijd],MATCH(Tbl_Avond[[#This Row],[Datum]]&amp;"5",Tbl_KBBB[Datum_KBBB]&amp;Tbl_KBBB[Biljart],0)),"")</f>
        <v>DE MIDDEL 2  - BILJART-WORLD 1 - - &gt;DK2B013</v>
      </c>
    </row>
    <row r="433" spans="1:7" x14ac:dyDescent="0.25">
      <c r="A433" s="28">
        <v>46270</v>
      </c>
      <c r="B433">
        <f>WEEKDAY(Tbl_Avond[[#This Row],[Datum]],11)</f>
        <v>6</v>
      </c>
      <c r="C433" t="str" cm="1">
        <f t="array" ref="C433">_xlfn.IFNA(INDEX(Tbl_KBBB[wedstrijd],MATCH(Tbl_Avond[[#This Row],[Datum]]&amp;"1",Tbl_KBBB[Datum_KBBB]&amp;Tbl_KBBB[Biljart],0)),"")</f>
        <v>DE MIDDEL 1  - Java- - &gt;PDF</v>
      </c>
      <c r="D433" t="str" cm="1">
        <f t="array" ref="D433">_xlfn.IFNA(INDEX(Tbl_KBBB[wedstrijd],MATCH(Tbl_Avond[[#This Row],[Datum]]&amp;"2",Tbl_KBBB[Datum_KBBB]&amp;Tbl_KBBB[Biljart],0)),"")</f>
        <v>DE MIDDEL 1  - Java- - &gt;PDF</v>
      </c>
      <c r="E433" t="str" cm="1">
        <f t="array" ref="E433">_xlfn.IFNA(INDEX(Tbl_KBBB[wedstrijd],MATCH(Tbl_Avond[[#This Row],[Datum]]&amp;"3",Tbl_KBBB[Datum_KBBB]&amp;Tbl_KBBB[Biljart],0)),"")</f>
        <v/>
      </c>
      <c r="F433" t="str" cm="1">
        <f t="array" ref="F433">_xlfn.IFNA(INDEX(Tbl_KBBB[wedstrijd],MATCH(Tbl_Avond[[#This Row],[Datum]]&amp;"4",Tbl_KBBB[Datum_KBBB]&amp;Tbl_KBBB[Biljart],0)),"")</f>
        <v/>
      </c>
      <c r="G433" t="str" cm="1">
        <f t="array" ref="G433">_xlfn.IFNA(INDEX(Tbl_KBBB[wedstrijd],MATCH(Tbl_Avond[[#This Row],[Datum]]&amp;"5",Tbl_KBBB[Datum_KBBB]&amp;Tbl_KBBB[Biljart],0)),"")</f>
        <v/>
      </c>
    </row>
    <row r="434" spans="1:7" x14ac:dyDescent="0.25">
      <c r="A434" s="28">
        <v>46271</v>
      </c>
      <c r="B434">
        <f>WEEKDAY(Tbl_Avond[[#This Row],[Datum]],11)</f>
        <v>7</v>
      </c>
      <c r="C434" t="str" cm="1">
        <f t="array" ref="C434">_xlfn.IFNA(INDEX(Tbl_KBBB[wedstrijd],MATCH(Tbl_Avond[[#This Row],[Datum]]&amp;"1",Tbl_KBBB[Datum_KBBB]&amp;Tbl_KBBB[Biljart],0)),"")</f>
        <v/>
      </c>
      <c r="D434" t="str" cm="1">
        <f t="array" ref="D434">_xlfn.IFNA(INDEX(Tbl_KBBB[wedstrijd],MATCH(Tbl_Avond[[#This Row],[Datum]]&amp;"2",Tbl_KBBB[Datum_KBBB]&amp;Tbl_KBBB[Biljart],0)),"")</f>
        <v/>
      </c>
      <c r="E434" t="str" cm="1">
        <f t="array" ref="E434">_xlfn.IFNA(INDEX(Tbl_KBBB[wedstrijd],MATCH(Tbl_Avond[[#This Row],[Datum]]&amp;"3",Tbl_KBBB[Datum_KBBB]&amp;Tbl_KBBB[Biljart],0)),"")</f>
        <v/>
      </c>
      <c r="F434" t="str" cm="1">
        <f t="array" ref="F434">_xlfn.IFNA(INDEX(Tbl_KBBB[wedstrijd],MATCH(Tbl_Avond[[#This Row],[Datum]]&amp;"4",Tbl_KBBB[Datum_KBBB]&amp;Tbl_KBBB[Biljart],0)),"")</f>
        <v/>
      </c>
      <c r="G434" t="str" cm="1">
        <f t="array" ref="G434">_xlfn.IFNA(INDEX(Tbl_KBBB[wedstrijd],MATCH(Tbl_Avond[[#This Row],[Datum]]&amp;"5",Tbl_KBBB[Datum_KBBB]&amp;Tbl_KBBB[Biljart],0)),"")</f>
        <v/>
      </c>
    </row>
    <row r="435" spans="1:7" x14ac:dyDescent="0.25">
      <c r="A435" s="28">
        <v>46272</v>
      </c>
      <c r="B435">
        <f>WEEKDAY(Tbl_Avond[[#This Row],[Datum]],11)</f>
        <v>1</v>
      </c>
      <c r="C435" t="str" cm="1">
        <f t="array" ref="C435">_xlfn.IFNA(INDEX(Tbl_KBBB[wedstrijd],MATCH(Tbl_Avond[[#This Row],[Datum]]&amp;"1",Tbl_KBBB[Datum_KBBB]&amp;Tbl_KBBB[Biljart],0)),"")</f>
        <v/>
      </c>
      <c r="D435" t="str" cm="1">
        <f t="array" ref="D435">_xlfn.IFNA(INDEX(Tbl_KBBB[wedstrijd],MATCH(Tbl_Avond[[#This Row],[Datum]]&amp;"2",Tbl_KBBB[Datum_KBBB]&amp;Tbl_KBBB[Biljart],0)),"")</f>
        <v/>
      </c>
      <c r="E435" t="str" cm="1">
        <f t="array" ref="E435">_xlfn.IFNA(INDEX(Tbl_KBBB[wedstrijd],MATCH(Tbl_Avond[[#This Row],[Datum]]&amp;"3",Tbl_KBBB[Datum_KBBB]&amp;Tbl_KBBB[Biljart],0)),"")</f>
        <v/>
      </c>
      <c r="F435" t="str" cm="1">
        <f t="array" ref="F435">_xlfn.IFNA(INDEX(Tbl_KBBB[wedstrijd],MATCH(Tbl_Avond[[#This Row],[Datum]]&amp;"4",Tbl_KBBB[Datum_KBBB]&amp;Tbl_KBBB[Biljart],0)),"")</f>
        <v/>
      </c>
      <c r="G435" t="str" cm="1">
        <f t="array" ref="G435">_xlfn.IFNA(INDEX(Tbl_KBBB[wedstrijd],MATCH(Tbl_Avond[[#This Row],[Datum]]&amp;"5",Tbl_KBBB[Datum_KBBB]&amp;Tbl_KBBB[Biljart],0)),"")</f>
        <v/>
      </c>
    </row>
    <row r="436" spans="1:7" x14ac:dyDescent="0.25">
      <c r="A436" s="28">
        <v>46273</v>
      </c>
      <c r="B436">
        <f>WEEKDAY(Tbl_Avond[[#This Row],[Datum]],11)</f>
        <v>2</v>
      </c>
      <c r="C436" t="str" cm="1">
        <f t="array" ref="C436">_xlfn.IFNA(INDEX(Tbl_KBBB[wedstrijd],MATCH(Tbl_Avond[[#This Row],[Datum]]&amp;"1",Tbl_KBBB[Datum_KBBB]&amp;Tbl_KBBB[Biljart],0)),"")</f>
        <v/>
      </c>
      <c r="D436" t="str" cm="1">
        <f t="array" ref="D436">_xlfn.IFNA(INDEX(Tbl_KBBB[wedstrijd],MATCH(Tbl_Avond[[#This Row],[Datum]]&amp;"2",Tbl_KBBB[Datum_KBBB]&amp;Tbl_KBBB[Biljart],0)),"")</f>
        <v/>
      </c>
      <c r="E436" t="str" cm="1">
        <f t="array" ref="E436">_xlfn.IFNA(INDEX(Tbl_KBBB[wedstrijd],MATCH(Tbl_Avond[[#This Row],[Datum]]&amp;"3",Tbl_KBBB[Datum_KBBB]&amp;Tbl_KBBB[Biljart],0)),"")</f>
        <v/>
      </c>
      <c r="F436" t="str" cm="1">
        <f t="array" ref="F436">_xlfn.IFNA(INDEX(Tbl_KBBB[wedstrijd],MATCH(Tbl_Avond[[#This Row],[Datum]]&amp;"4",Tbl_KBBB[Datum_KBBB]&amp;Tbl_KBBB[Biljart],0)),"")</f>
        <v/>
      </c>
      <c r="G436" t="str" cm="1">
        <f t="array" ref="G436">_xlfn.IFNA(INDEX(Tbl_KBBB[wedstrijd],MATCH(Tbl_Avond[[#This Row],[Datum]]&amp;"5",Tbl_KBBB[Datum_KBBB]&amp;Tbl_KBBB[Biljart],0)),"")</f>
        <v/>
      </c>
    </row>
    <row r="437" spans="1:7" x14ac:dyDescent="0.25">
      <c r="A437" s="28">
        <v>46274</v>
      </c>
      <c r="B437">
        <f>WEEKDAY(Tbl_Avond[[#This Row],[Datum]],11)</f>
        <v>3</v>
      </c>
      <c r="C437" t="str" cm="1">
        <f t="array" ref="C437">_xlfn.IFNA(INDEX(Tbl_KBBB[wedstrijd],MATCH(Tbl_Avond[[#This Row],[Datum]]&amp;"1",Tbl_KBBB[Datum_KBBB]&amp;Tbl_KBBB[Biljart],0)),"")</f>
        <v/>
      </c>
      <c r="D437" t="str" cm="1">
        <f t="array" ref="D437">_xlfn.IFNA(INDEX(Tbl_KBBB[wedstrijd],MATCH(Tbl_Avond[[#This Row],[Datum]]&amp;"2",Tbl_KBBB[Datum_KBBB]&amp;Tbl_KBBB[Biljart],0)),"")</f>
        <v/>
      </c>
      <c r="E437" t="str" cm="1">
        <f t="array" ref="E437">_xlfn.IFNA(INDEX(Tbl_KBBB[wedstrijd],MATCH(Tbl_Avond[[#This Row],[Datum]]&amp;"3",Tbl_KBBB[Datum_KBBB]&amp;Tbl_KBBB[Biljart],0)),"")</f>
        <v/>
      </c>
      <c r="F437" t="str" cm="1">
        <f t="array" ref="F437">_xlfn.IFNA(INDEX(Tbl_KBBB[wedstrijd],MATCH(Tbl_Avond[[#This Row],[Datum]]&amp;"4",Tbl_KBBB[Datum_KBBB]&amp;Tbl_KBBB[Biljart],0)),"")</f>
        <v/>
      </c>
      <c r="G437" t="str" cm="1">
        <f t="array" ref="G437">_xlfn.IFNA(INDEX(Tbl_KBBB[wedstrijd],MATCH(Tbl_Avond[[#This Row],[Datum]]&amp;"5",Tbl_KBBB[Datum_KBBB]&amp;Tbl_KBBB[Biljart],0)),"")</f>
        <v/>
      </c>
    </row>
    <row r="438" spans="1:7" x14ac:dyDescent="0.25">
      <c r="A438" s="28">
        <v>46275</v>
      </c>
      <c r="B438">
        <f>WEEKDAY(Tbl_Avond[[#This Row],[Datum]],11)</f>
        <v>4</v>
      </c>
      <c r="C438" t="str" cm="1">
        <f t="array" ref="C438">_xlfn.IFNA(INDEX(Tbl_KBBB[wedstrijd],MATCH(Tbl_Avond[[#This Row],[Datum]]&amp;"1",Tbl_KBBB[Datum_KBBB]&amp;Tbl_KBBB[Biljart],0)),"")</f>
        <v>De Middel 1  - De Middel 2 - - &gt;VH1001</v>
      </c>
      <c r="D438" t="str" cm="1">
        <f t="array" ref="D438">_xlfn.IFNA(INDEX(Tbl_KBBB[wedstrijd],MATCH(Tbl_Avond[[#This Row],[Datum]]&amp;"2",Tbl_KBBB[Datum_KBBB]&amp;Tbl_KBBB[Biljart],0)),"")</f>
        <v/>
      </c>
      <c r="E438" t="str" cm="1">
        <f t="array" ref="E438">_xlfn.IFNA(INDEX(Tbl_KBBB[wedstrijd],MATCH(Tbl_Avond[[#This Row],[Datum]]&amp;"3",Tbl_KBBB[Datum_KBBB]&amp;Tbl_KBBB[Biljart],0)),"")</f>
        <v>De Middel 3  - BC De Ster 1 - - &gt;VH1004</v>
      </c>
      <c r="F438" t="str" cm="1">
        <f t="array" ref="F438">_xlfn.IFNA(INDEX(Tbl_KBBB[wedstrijd],MATCH(Tbl_Avond[[#This Row],[Datum]]&amp;"4",Tbl_KBBB[Datum_KBBB]&amp;Tbl_KBBB[Biljart],0)),"")</f>
        <v/>
      </c>
      <c r="G438" t="str" cm="1">
        <f t="array" ref="G438">_xlfn.IFNA(INDEX(Tbl_KBBB[wedstrijd],MATCH(Tbl_Avond[[#This Row],[Datum]]&amp;"5",Tbl_KBBB[Datum_KBBB]&amp;Tbl_KBBB[Biljart],0)),"")</f>
        <v/>
      </c>
    </row>
    <row r="439" spans="1:7" x14ac:dyDescent="0.25">
      <c r="A439" s="28">
        <v>46276</v>
      </c>
      <c r="B439">
        <f>WEEKDAY(Tbl_Avond[[#This Row],[Datum]],11)</f>
        <v>5</v>
      </c>
      <c r="C439" t="str" cm="1">
        <f t="array" ref="C439">_xlfn.IFNA(INDEX(Tbl_KBBB[wedstrijd],MATCH(Tbl_Avond[[#This Row],[Datum]]&amp;"1",Tbl_KBBB[Datum_KBBB]&amp;Tbl_KBBB[Biljart],0)),"")</f>
        <v/>
      </c>
      <c r="D439" t="str" cm="1">
        <f t="array" ref="D439">_xlfn.IFNA(INDEX(Tbl_KBBB[wedstrijd],MATCH(Tbl_Avond[[#This Row],[Datum]]&amp;"2",Tbl_KBBB[Datum_KBBB]&amp;Tbl_KBBB[Biljart],0)),"")</f>
        <v/>
      </c>
      <c r="E439" t="str" cm="1">
        <f t="array" ref="E439">_xlfn.IFNA(INDEX(Tbl_KBBB[wedstrijd],MATCH(Tbl_Avond[[#This Row],[Datum]]&amp;"3",Tbl_KBBB[Datum_KBBB]&amp;Tbl_KBBB[Biljart],0)),"")</f>
        <v/>
      </c>
      <c r="F439" t="str" cm="1">
        <f t="array" ref="F439">_xlfn.IFNA(INDEX(Tbl_KBBB[wedstrijd],MATCH(Tbl_Avond[[#This Row],[Datum]]&amp;"4",Tbl_KBBB[Datum_KBBB]&amp;Tbl_KBBB[Biljart],0)),"")</f>
        <v/>
      </c>
      <c r="G439" t="str" cm="1">
        <f t="array" ref="G439">_xlfn.IFNA(INDEX(Tbl_KBBB[wedstrijd],MATCH(Tbl_Avond[[#This Row],[Datum]]&amp;"5",Tbl_KBBB[Datum_KBBB]&amp;Tbl_KBBB[Biljart],0)),"")</f>
        <v/>
      </c>
    </row>
    <row r="440" spans="1:7" x14ac:dyDescent="0.25">
      <c r="A440" s="28">
        <v>46277</v>
      </c>
      <c r="B440">
        <f>WEEKDAY(Tbl_Avond[[#This Row],[Datum]],11)</f>
        <v>6</v>
      </c>
      <c r="C440" t="str" cm="1">
        <f t="array" ref="C440">_xlfn.IFNA(INDEX(Tbl_KBBB[wedstrijd],MATCH(Tbl_Avond[[#This Row],[Datum]]&amp;"1",Tbl_KBBB[Datum_KBBB]&amp;Tbl_KBBB[Biljart],0)),"")</f>
        <v>DE MIDDEL 1  - De Volksvriend- - &gt;PDF</v>
      </c>
      <c r="D440" t="str" cm="1">
        <f t="array" ref="D440">_xlfn.IFNA(INDEX(Tbl_KBBB[wedstrijd],MATCH(Tbl_Avond[[#This Row],[Datum]]&amp;"2",Tbl_KBBB[Datum_KBBB]&amp;Tbl_KBBB[Biljart],0)),"")</f>
        <v>DE MIDDEL 1  - De Volksvriend- - &gt;PDF</v>
      </c>
      <c r="E440" t="str" cm="1">
        <f t="array" ref="E440">_xlfn.IFNA(INDEX(Tbl_KBBB[wedstrijd],MATCH(Tbl_Avond[[#This Row],[Datum]]&amp;"3",Tbl_KBBB[Datum_KBBB]&amp;Tbl_KBBB[Biljart],0)),"")</f>
        <v/>
      </c>
      <c r="F440" t="str" cm="1">
        <f t="array" ref="F440">_xlfn.IFNA(INDEX(Tbl_KBBB[wedstrijd],MATCH(Tbl_Avond[[#This Row],[Datum]]&amp;"4",Tbl_KBBB[Datum_KBBB]&amp;Tbl_KBBB[Biljart],0)),"")</f>
        <v/>
      </c>
      <c r="G440" t="str" cm="1">
        <f t="array" ref="G440">_xlfn.IFNA(INDEX(Tbl_KBBB[wedstrijd],MATCH(Tbl_Avond[[#This Row],[Datum]]&amp;"5",Tbl_KBBB[Datum_KBBB]&amp;Tbl_KBBB[Biljart],0)),"")</f>
        <v/>
      </c>
    </row>
    <row r="441" spans="1:7" x14ac:dyDescent="0.25">
      <c r="A441" s="28">
        <v>46278</v>
      </c>
      <c r="B441">
        <f>WEEKDAY(Tbl_Avond[[#This Row],[Datum]],11)</f>
        <v>7</v>
      </c>
      <c r="C441" t="str" cm="1">
        <f t="array" ref="C441">_xlfn.IFNA(INDEX(Tbl_KBBB[wedstrijd],MATCH(Tbl_Avond[[#This Row],[Datum]]&amp;"1",Tbl_KBBB[Datum_KBBB]&amp;Tbl_KBBB[Biljart],0)),"")</f>
        <v/>
      </c>
      <c r="D441" t="str" cm="1">
        <f t="array" ref="D441">_xlfn.IFNA(INDEX(Tbl_KBBB[wedstrijd],MATCH(Tbl_Avond[[#This Row],[Datum]]&amp;"2",Tbl_KBBB[Datum_KBBB]&amp;Tbl_KBBB[Biljart],0)),"")</f>
        <v/>
      </c>
      <c r="E441" t="str" cm="1">
        <f t="array" ref="E441">_xlfn.IFNA(INDEX(Tbl_KBBB[wedstrijd],MATCH(Tbl_Avond[[#This Row],[Datum]]&amp;"3",Tbl_KBBB[Datum_KBBB]&amp;Tbl_KBBB[Biljart],0)),"")</f>
        <v/>
      </c>
      <c r="F441" t="str" cm="1">
        <f t="array" ref="F441">_xlfn.IFNA(INDEX(Tbl_KBBB[wedstrijd],MATCH(Tbl_Avond[[#This Row],[Datum]]&amp;"4",Tbl_KBBB[Datum_KBBB]&amp;Tbl_KBBB[Biljart],0)),"")</f>
        <v/>
      </c>
      <c r="G441" t="str" cm="1">
        <f t="array" ref="G441">_xlfn.IFNA(INDEX(Tbl_KBBB[wedstrijd],MATCH(Tbl_Avond[[#This Row],[Datum]]&amp;"5",Tbl_KBBB[Datum_KBBB]&amp;Tbl_KBBB[Biljart],0)),"")</f>
        <v/>
      </c>
    </row>
    <row r="442" spans="1:7" x14ac:dyDescent="0.25">
      <c r="A442" s="28">
        <v>46279</v>
      </c>
      <c r="B442">
        <f>WEEKDAY(Tbl_Avond[[#This Row],[Datum]],11)</f>
        <v>1</v>
      </c>
      <c r="C442" t="str" cm="1">
        <f t="array" ref="C442">_xlfn.IFNA(INDEX(Tbl_KBBB[wedstrijd],MATCH(Tbl_Avond[[#This Row],[Datum]]&amp;"1",Tbl_KBBB[Datum_KBBB]&amp;Tbl_KBBB[Biljart],0)),"")</f>
        <v>DE MIDDEL 3  - BC DE STER 1 - - &gt;KA024</v>
      </c>
      <c r="D442" t="str" cm="1">
        <f t="array" ref="D442">_xlfn.IFNA(INDEX(Tbl_KBBB[wedstrijd],MATCH(Tbl_Avond[[#This Row],[Datum]]&amp;"2",Tbl_KBBB[Datum_KBBB]&amp;Tbl_KBBB[Biljart],0)),"")</f>
        <v/>
      </c>
      <c r="E442" t="str" cm="1">
        <f t="array" ref="E442">_xlfn.IFNA(INDEX(Tbl_KBBB[wedstrijd],MATCH(Tbl_Avond[[#This Row],[Datum]]&amp;"3",Tbl_KBBB[Datum_KBBB]&amp;Tbl_KBBB[Biljart],0)),"")</f>
        <v/>
      </c>
      <c r="F442" t="str" cm="1">
        <f t="array" ref="F442">_xlfn.IFNA(INDEX(Tbl_KBBB[wedstrijd],MATCH(Tbl_Avond[[#This Row],[Datum]]&amp;"4",Tbl_KBBB[Datum_KBBB]&amp;Tbl_KBBB[Biljart],0)),"")</f>
        <v/>
      </c>
      <c r="G442" t="str" cm="1">
        <f t="array" ref="G442">_xlfn.IFNA(INDEX(Tbl_KBBB[wedstrijd],MATCH(Tbl_Avond[[#This Row],[Datum]]&amp;"5",Tbl_KBBB[Datum_KBBB]&amp;Tbl_KBBB[Biljart],0)),"")</f>
        <v/>
      </c>
    </row>
    <row r="443" spans="1:7" x14ac:dyDescent="0.25">
      <c r="A443" s="28">
        <v>46280</v>
      </c>
      <c r="B443">
        <f>WEEKDAY(Tbl_Avond[[#This Row],[Datum]],11)</f>
        <v>2</v>
      </c>
      <c r="C443" t="str" cm="1">
        <f t="array" ref="C443">_xlfn.IFNA(INDEX(Tbl_KBBB[wedstrijd],MATCH(Tbl_Avond[[#This Row],[Datum]]&amp;"1",Tbl_KBBB[Datum_KBBB]&amp;Tbl_KBBB[Biljart],0)),"")</f>
        <v>DE MIDDEL 4  - DGQ 1 - - &gt;VL1022</v>
      </c>
      <c r="D443" t="str" cm="1">
        <f t="array" ref="D443">_xlfn.IFNA(INDEX(Tbl_KBBB[wedstrijd],MATCH(Tbl_Avond[[#This Row],[Datum]]&amp;"2",Tbl_KBBB[Datum_KBBB]&amp;Tbl_KBBB[Biljart],0)),"")</f>
        <v/>
      </c>
      <c r="E443" t="str" cm="1">
        <f t="array" ref="E443">_xlfn.IFNA(INDEX(Tbl_KBBB[wedstrijd],MATCH(Tbl_Avond[[#This Row],[Datum]]&amp;"3",Tbl_KBBB[Datum_KBBB]&amp;Tbl_KBBB[Biljart],0)),"")</f>
        <v/>
      </c>
      <c r="F443" t="str" cm="1">
        <f t="array" ref="F443">_xlfn.IFNA(INDEX(Tbl_KBBB[wedstrijd],MATCH(Tbl_Avond[[#This Row],[Datum]]&amp;"4",Tbl_KBBB[Datum_KBBB]&amp;Tbl_KBBB[Biljart],0)),"")</f>
        <v/>
      </c>
      <c r="G443" t="str" cm="1">
        <f t="array" ref="G443">_xlfn.IFNA(INDEX(Tbl_KBBB[wedstrijd],MATCH(Tbl_Avond[[#This Row],[Datum]]&amp;"5",Tbl_KBBB[Datum_KBBB]&amp;Tbl_KBBB[Biljart],0)),"")</f>
        <v>DE MIDDEL 6  - DE MIDDEL 4 - - &gt;BA2B016</v>
      </c>
    </row>
    <row r="444" spans="1:7" x14ac:dyDescent="0.25">
      <c r="A444" s="28">
        <v>46281</v>
      </c>
      <c r="B444">
        <f>WEEKDAY(Tbl_Avond[[#This Row],[Datum]],11)</f>
        <v>3</v>
      </c>
      <c r="C444" t="str" cm="1">
        <f t="array" ref="C444">_xlfn.IFNA(INDEX(Tbl_KBBB[wedstrijd],MATCH(Tbl_Avond[[#This Row],[Datum]]&amp;"1",Tbl_KBBB[Datum_KBBB]&amp;Tbl_KBBB[Biljart],0)),"")</f>
        <v>DE MIDDEL 5  - DE MIDDEL 1 - - &gt;BA2A020</v>
      </c>
      <c r="D444" t="str" cm="1">
        <f t="array" ref="D444">_xlfn.IFNA(INDEX(Tbl_KBBB[wedstrijd],MATCH(Tbl_Avond[[#This Row],[Datum]]&amp;"2",Tbl_KBBB[Datum_KBBB]&amp;Tbl_KBBB[Biljart],0)),"")</f>
        <v>De Middel 2  - Den Eik 1 - - &gt;VH1010</v>
      </c>
      <c r="E444" t="str" cm="1">
        <f t="array" ref="E444">_xlfn.IFNA(INDEX(Tbl_KBBB[wedstrijd],MATCH(Tbl_Avond[[#This Row],[Datum]]&amp;"3",Tbl_KBBB[Datum_KBBB]&amp;Tbl_KBBB[Biljart],0)),"")</f>
        <v/>
      </c>
      <c r="F444" t="str" cm="1">
        <f t="array" ref="F444">_xlfn.IFNA(INDEX(Tbl_KBBB[wedstrijd],MATCH(Tbl_Avond[[#This Row],[Datum]]&amp;"4",Tbl_KBBB[Datum_KBBB]&amp;Tbl_KBBB[Biljart],0)),"")</f>
        <v/>
      </c>
      <c r="G444" t="str" cm="1">
        <f t="array" ref="G444">_xlfn.IFNA(INDEX(Tbl_KBBB[wedstrijd],MATCH(Tbl_Avond[[#This Row],[Datum]]&amp;"5",Tbl_KBBB[Datum_KBBB]&amp;Tbl_KBBB[Biljart],0)),"")</f>
        <v>DE MIDDEL 5  - K.O.T. MEER 2 - - &gt;VL2027</v>
      </c>
    </row>
    <row r="445" spans="1:7" x14ac:dyDescent="0.25">
      <c r="A445" s="28">
        <v>46282</v>
      </c>
      <c r="B445">
        <f>WEEKDAY(Tbl_Avond[[#This Row],[Datum]],11)</f>
        <v>4</v>
      </c>
      <c r="C445" t="str" cm="1">
        <f t="array" ref="C445">_xlfn.IFNA(INDEX(Tbl_KBBB[wedstrijd],MATCH(Tbl_Avond[[#This Row],[Datum]]&amp;"1",Tbl_KBBB[Datum_KBBB]&amp;Tbl_KBBB[Biljart],0)),"")</f>
        <v/>
      </c>
      <c r="D445" t="str" cm="1">
        <f t="array" ref="D445">_xlfn.IFNA(INDEX(Tbl_KBBB[wedstrijd],MATCH(Tbl_Avond[[#This Row],[Datum]]&amp;"2",Tbl_KBBB[Datum_KBBB]&amp;Tbl_KBBB[Biljart],0)),"")</f>
        <v/>
      </c>
      <c r="E445" t="str" cm="1">
        <f t="array" ref="E445">_xlfn.IFNA(INDEX(Tbl_KBBB[wedstrijd],MATCH(Tbl_Avond[[#This Row],[Datum]]&amp;"3",Tbl_KBBB[Datum_KBBB]&amp;Tbl_KBBB[Biljart],0)),"")</f>
        <v>DE MIDDEL 2  - ZEVENBERGEN 2 - - &gt;KA022</v>
      </c>
      <c r="F445" t="str" cm="1">
        <f t="array" ref="F445">_xlfn.IFNA(INDEX(Tbl_KBBB[wedstrijd],MATCH(Tbl_Avond[[#This Row],[Datum]]&amp;"4",Tbl_KBBB[Datum_KBBB]&amp;Tbl_KBBB[Biljart],0)),"")</f>
        <v/>
      </c>
      <c r="G445" t="str" cm="1">
        <f t="array" ref="G445">_xlfn.IFNA(INDEX(Tbl_KBBB[wedstrijd],MATCH(Tbl_Avond[[#This Row],[Datum]]&amp;"5",Tbl_KBBB[Datum_KBBB]&amp;Tbl_KBBB[Biljart],0)),"")</f>
        <v/>
      </c>
    </row>
    <row r="446" spans="1:7" x14ac:dyDescent="0.25">
      <c r="A446" s="28">
        <v>46283</v>
      </c>
      <c r="B446">
        <f>WEEKDAY(Tbl_Avond[[#This Row],[Datum]],11)</f>
        <v>5</v>
      </c>
      <c r="C446" t="str" cm="1">
        <f t="array" ref="C446">_xlfn.IFNA(INDEX(Tbl_KBBB[wedstrijd],MATCH(Tbl_Avond[[#This Row],[Datum]]&amp;"1",Tbl_KBBB[Datum_KBBB]&amp;Tbl_KBBB[Biljart],0)),"")</f>
        <v>MIDDEL 1 - DE BILS- - &gt;KPU-1</v>
      </c>
      <c r="D446" t="str" cm="1">
        <f t="array" ref="D446">_xlfn.IFNA(INDEX(Tbl_KBBB[wedstrijd],MATCH(Tbl_Avond[[#This Row],[Datum]]&amp;"2",Tbl_KBBB[Datum_KBBB]&amp;Tbl_KBBB[Biljart],0)),"")</f>
        <v>MIDDEL 1 - DE BILS- - &gt;KPU-1</v>
      </c>
      <c r="E446" t="str" cm="1">
        <f t="array" ref="E446">_xlfn.IFNA(INDEX(Tbl_KBBB[wedstrijd],MATCH(Tbl_Avond[[#This Row],[Datum]]&amp;"3",Tbl_KBBB[Datum_KBBB]&amp;Tbl_KBBB[Biljart],0)),"")</f>
        <v/>
      </c>
      <c r="F446" t="str" cm="1">
        <f t="array" ref="F446">_xlfn.IFNA(INDEX(Tbl_KBBB[wedstrijd],MATCH(Tbl_Avond[[#This Row],[Datum]]&amp;"4",Tbl_KBBB[Datum_KBBB]&amp;Tbl_KBBB[Biljart],0)),"")</f>
        <v>De Middel 2 - Kerkuilen- - &gt;KAPU-2</v>
      </c>
      <c r="G446" t="str" cm="1">
        <f t="array" ref="G446">_xlfn.IFNA(INDEX(Tbl_KBBB[wedstrijd],MATCH(Tbl_Avond[[#This Row],[Datum]]&amp;"5",Tbl_KBBB[Datum_KBBB]&amp;Tbl_KBBB[Biljart],0)),"")</f>
        <v>De Middel 2 - Kerkuilen- - &gt;KAPU-2</v>
      </c>
    </row>
    <row r="447" spans="1:7" x14ac:dyDescent="0.25">
      <c r="A447" s="28">
        <v>46284</v>
      </c>
      <c r="B447">
        <f>WEEKDAY(Tbl_Avond[[#This Row],[Datum]],11)</f>
        <v>6</v>
      </c>
      <c r="C447" t="str" cm="1">
        <f t="array" ref="C447">_xlfn.IFNA(INDEX(Tbl_KBBB[wedstrijd],MATCH(Tbl_Avond[[#This Row],[Datum]]&amp;"1",Tbl_KBBB[Datum_KBBB]&amp;Tbl_KBBB[Biljart],0)),"")</f>
        <v>DE MIDDEL 1  - Johnny Boys- - &gt;PDF</v>
      </c>
      <c r="D447" t="str" cm="1">
        <f t="array" ref="D447">_xlfn.IFNA(INDEX(Tbl_KBBB[wedstrijd],MATCH(Tbl_Avond[[#This Row],[Datum]]&amp;"2",Tbl_KBBB[Datum_KBBB]&amp;Tbl_KBBB[Biljart],0)),"")</f>
        <v>DE MIDDEL 1  - Johnny Boys- - &gt;PDF</v>
      </c>
      <c r="E447" t="str" cm="1">
        <f t="array" ref="E447">_xlfn.IFNA(INDEX(Tbl_KBBB[wedstrijd],MATCH(Tbl_Avond[[#This Row],[Datum]]&amp;"3",Tbl_KBBB[Datum_KBBB]&amp;Tbl_KBBB[Biljart],0)),"")</f>
        <v/>
      </c>
      <c r="F447" t="str" cm="1">
        <f t="array" ref="F447">_xlfn.IFNA(INDEX(Tbl_KBBB[wedstrijd],MATCH(Tbl_Avond[[#This Row],[Datum]]&amp;"4",Tbl_KBBB[Datum_KBBB]&amp;Tbl_KBBB[Biljart],0)),"")</f>
        <v/>
      </c>
      <c r="G447" t="str" cm="1">
        <f t="array" ref="G447">_xlfn.IFNA(INDEX(Tbl_KBBB[wedstrijd],MATCH(Tbl_Avond[[#This Row],[Datum]]&amp;"5",Tbl_KBBB[Datum_KBBB]&amp;Tbl_KBBB[Biljart],0)),"")</f>
        <v/>
      </c>
    </row>
    <row r="448" spans="1:7" x14ac:dyDescent="0.25">
      <c r="A448" s="28">
        <v>46285</v>
      </c>
      <c r="B448">
        <f>WEEKDAY(Tbl_Avond[[#This Row],[Datum]],11)</f>
        <v>7</v>
      </c>
      <c r="C448" t="str" cm="1">
        <f t="array" ref="C448">_xlfn.IFNA(INDEX(Tbl_KBBB[wedstrijd],MATCH(Tbl_Avond[[#This Row],[Datum]]&amp;"1",Tbl_KBBB[Datum_KBBB]&amp;Tbl_KBBB[Biljart],0)),"")</f>
        <v/>
      </c>
      <c r="D448" t="str" cm="1">
        <f t="array" ref="D448">_xlfn.IFNA(INDEX(Tbl_KBBB[wedstrijd],MATCH(Tbl_Avond[[#This Row],[Datum]]&amp;"2",Tbl_KBBB[Datum_KBBB]&amp;Tbl_KBBB[Biljart],0)),"")</f>
        <v/>
      </c>
      <c r="E448" t="str" cm="1">
        <f t="array" ref="E448">_xlfn.IFNA(INDEX(Tbl_KBBB[wedstrijd],MATCH(Tbl_Avond[[#This Row],[Datum]]&amp;"3",Tbl_KBBB[Datum_KBBB]&amp;Tbl_KBBB[Biljart],0)),"")</f>
        <v/>
      </c>
      <c r="F448" t="str" cm="1">
        <f t="array" ref="F448">_xlfn.IFNA(INDEX(Tbl_KBBB[wedstrijd],MATCH(Tbl_Avond[[#This Row],[Datum]]&amp;"4",Tbl_KBBB[Datum_KBBB]&amp;Tbl_KBBB[Biljart],0)),"")</f>
        <v/>
      </c>
      <c r="G448" t="str" cm="1">
        <f t="array" ref="G448">_xlfn.IFNA(INDEX(Tbl_KBBB[wedstrijd],MATCH(Tbl_Avond[[#This Row],[Datum]]&amp;"5",Tbl_KBBB[Datum_KBBB]&amp;Tbl_KBBB[Biljart],0)),"")</f>
        <v/>
      </c>
    </row>
    <row r="449" spans="1:7" x14ac:dyDescent="0.25">
      <c r="A449" s="28">
        <v>46286</v>
      </c>
      <c r="B449">
        <f>WEEKDAY(Tbl_Avond[[#This Row],[Datum]],11)</f>
        <v>1</v>
      </c>
      <c r="C449" t="str" cm="1">
        <f t="array" ref="C449">_xlfn.IFNA(INDEX(Tbl_KBBB[wedstrijd],MATCH(Tbl_Avond[[#This Row],[Datum]]&amp;"1",Tbl_KBBB[Datum_KBBB]&amp;Tbl_KBBB[Biljart],0)),"")</f>
        <v>Brouwer Raf - Stas M-L - Janssens R- - &gt;IndVL_18-40</v>
      </c>
      <c r="D449" t="str" cm="1">
        <f t="array" ref="D449">_xlfn.IFNA(INDEX(Tbl_KBBB[wedstrijd],MATCH(Tbl_Avond[[#This Row],[Datum]]&amp;"2",Tbl_KBBB[Datum_KBBB]&amp;Tbl_KBBB[Biljart],0)),"")</f>
        <v/>
      </c>
      <c r="E449" t="str" cm="1">
        <f t="array" ref="E449">_xlfn.IFNA(INDEX(Tbl_KBBB[wedstrijd],MATCH(Tbl_Avond[[#This Row],[Datum]]&amp;"3",Tbl_KBBB[Datum_KBBB]&amp;Tbl_KBBB[Biljart],0)),"")</f>
        <v>Brouwer Raf - Stas M-L - Janssens R- - &gt;IndVL_18-40</v>
      </c>
      <c r="F449" t="str" cm="1">
        <f t="array" ref="F449">_xlfn.IFNA(INDEX(Tbl_KBBB[wedstrijd],MATCH(Tbl_Avond[[#This Row],[Datum]]&amp;"4",Tbl_KBBB[Datum_KBBB]&amp;Tbl_KBBB[Biljart],0)),"")</f>
        <v/>
      </c>
      <c r="G449" t="str" cm="1">
        <f t="array" ref="G449">_xlfn.IFNA(INDEX(Tbl_KBBB[wedstrijd],MATCH(Tbl_Avond[[#This Row],[Datum]]&amp;"5",Tbl_KBBB[Datum_KBBB]&amp;Tbl_KBBB[Biljart],0)),"")</f>
        <v/>
      </c>
    </row>
    <row r="450" spans="1:7" x14ac:dyDescent="0.25">
      <c r="A450" s="28">
        <v>46287</v>
      </c>
      <c r="B450">
        <f>WEEKDAY(Tbl_Avond[[#This Row],[Datum]],11)</f>
        <v>2</v>
      </c>
      <c r="C450" t="str" cm="1">
        <f t="array" ref="C450">_xlfn.IFNA(INDEX(Tbl_KBBB[wedstrijd],MATCH(Tbl_Avond[[#This Row],[Datum]]&amp;"1",Tbl_KBBB[Datum_KBBB]&amp;Tbl_KBBB[Biljart],0)),"")</f>
        <v/>
      </c>
      <c r="D450" t="str" cm="1">
        <f t="array" ref="D450">_xlfn.IFNA(INDEX(Tbl_KBBB[wedstrijd],MATCH(Tbl_Avond[[#This Row],[Datum]]&amp;"2",Tbl_KBBB[Datum_KBBB]&amp;Tbl_KBBB[Biljart],0)),"")</f>
        <v/>
      </c>
      <c r="E450" t="str" cm="1">
        <f t="array" ref="E450">_xlfn.IFNA(INDEX(Tbl_KBBB[wedstrijd],MATCH(Tbl_Avond[[#This Row],[Datum]]&amp;"3",Tbl_KBBB[Datum_KBBB]&amp;Tbl_KBBB[Biljart],0)),"")</f>
        <v>Scholtis V. - BORBURGH Ab- VD ABBEELE - - &gt;IndVl_45-60</v>
      </c>
      <c r="F450" t="str" cm="1">
        <f t="array" ref="F450">_xlfn.IFNA(INDEX(Tbl_KBBB[wedstrijd],MATCH(Tbl_Avond[[#This Row],[Datum]]&amp;"4",Tbl_KBBB[Datum_KBBB]&amp;Tbl_KBBB[Biljart],0)),"")</f>
        <v/>
      </c>
      <c r="G450" t="str" cm="1">
        <f t="array" ref="G450">_xlfn.IFNA(INDEX(Tbl_KBBB[wedstrijd],MATCH(Tbl_Avond[[#This Row],[Datum]]&amp;"5",Tbl_KBBB[Datum_KBBB]&amp;Tbl_KBBB[Biljart],0)),"")</f>
        <v>Vgestel R. - BORBURGH Ab- VD ABBEELE - - &gt;IndVl_45-60</v>
      </c>
    </row>
    <row r="451" spans="1:7" x14ac:dyDescent="0.25">
      <c r="A451" s="28">
        <v>46288</v>
      </c>
      <c r="B451">
        <f>WEEKDAY(Tbl_Avond[[#This Row],[Datum]],11)</f>
        <v>3</v>
      </c>
      <c r="C451" t="str" cm="1">
        <f t="array" ref="C451">_xlfn.IFNA(INDEX(Tbl_KBBB[wedstrijd],MATCH(Tbl_Avond[[#This Row],[Datum]]&amp;"1",Tbl_KBBB[Datum_KBBB]&amp;Tbl_KBBB[Biljart],0)),"")</f>
        <v>CLOOTS J - HARZE F - VTHIELEN A- - &gt;IndVL170-240</v>
      </c>
      <c r="D451" t="str" cm="1">
        <f t="array" ref="D451">_xlfn.IFNA(INDEX(Tbl_KBBB[wedstrijd],MATCH(Tbl_Avond[[#This Row],[Datum]]&amp;"2",Tbl_KBBB[Datum_KBBB]&amp;Tbl_KBBB[Biljart],0)),"")</f>
        <v/>
      </c>
      <c r="E451" t="str" cm="1">
        <f t="array" ref="E451">_xlfn.IFNA(INDEX(Tbl_KBBB[wedstrijd],MATCH(Tbl_Avond[[#This Row],[Datum]]&amp;"3",Tbl_KBBB[Datum_KBBB]&amp;Tbl_KBBB[Biljart],0)),"")</f>
        <v>De Middel 9 - BC Calypso- - &gt;ADL 123219</v>
      </c>
      <c r="F451" t="str" cm="1">
        <f t="array" ref="F451">_xlfn.IFNA(INDEX(Tbl_KBBB[wedstrijd],MATCH(Tbl_Avond[[#This Row],[Datum]]&amp;"4",Tbl_KBBB[Datum_KBBB]&amp;Tbl_KBBB[Biljart],0)),"")</f>
        <v/>
      </c>
      <c r="G451" t="str" cm="1">
        <f t="array" ref="G451">_xlfn.IFNA(INDEX(Tbl_KBBB[wedstrijd],MATCH(Tbl_Avond[[#This Row],[Datum]]&amp;"5",Tbl_KBBB[Datum_KBBB]&amp;Tbl_KBBB[Biljart],0)),"")</f>
        <v>LOOS M - HARZE F - VTHIELEN A- - &gt;IndVL170-240</v>
      </c>
    </row>
    <row r="452" spans="1:7" x14ac:dyDescent="0.25">
      <c r="A452" s="28">
        <v>46289</v>
      </c>
      <c r="B452">
        <f>WEEKDAY(Tbl_Avond[[#This Row],[Datum]],11)</f>
        <v>4</v>
      </c>
      <c r="C452" t="str" cm="1">
        <f t="array" ref="C452">_xlfn.IFNA(INDEX(Tbl_KBBB[wedstrijd],MATCH(Tbl_Avond[[#This Row],[Datum]]&amp;"1",Tbl_KBBB[Datum_KBBB]&amp;Tbl_KBBB[Biljart],0)),"")</f>
        <v/>
      </c>
      <c r="D452" t="str" cm="1">
        <f t="array" ref="D452">_xlfn.IFNA(INDEX(Tbl_KBBB[wedstrijd],MATCH(Tbl_Avond[[#This Row],[Datum]]&amp;"2",Tbl_KBBB[Datum_KBBB]&amp;Tbl_KBBB[Biljart],0)),"")</f>
        <v/>
      </c>
      <c r="E452" t="str" cm="1">
        <f t="array" ref="E452">_xlfn.IFNA(INDEX(Tbl_KBBB[wedstrijd],MATCH(Tbl_Avond[[#This Row],[Datum]]&amp;"3",Tbl_KBBB[Datum_KBBB]&amp;Tbl_KBBB[Biljart],0)),"")</f>
        <v>Francken R. - SCHURMANN J. - VDHeuvel L.- - &gt;IndVl_45-60</v>
      </c>
      <c r="F452" t="str" cm="1">
        <f t="array" ref="F452">_xlfn.IFNA(INDEX(Tbl_KBBB[wedstrijd],MATCH(Tbl_Avond[[#This Row],[Datum]]&amp;"4",Tbl_KBBB[Datum_KBBB]&amp;Tbl_KBBB[Biljart],0)),"")</f>
        <v/>
      </c>
      <c r="G452" t="str" cm="1">
        <f t="array" ref="G452">_xlfn.IFNA(INDEX(Tbl_KBBB[wedstrijd],MATCH(Tbl_Avond[[#This Row],[Datum]]&amp;"5",Tbl_KBBB[Datum_KBBB]&amp;Tbl_KBBB[Biljart],0)),"")</f>
        <v>Goetkint M. - SCHURMANN J. - VDHeuvel L.- - &gt;IndVl_45-60</v>
      </c>
    </row>
    <row r="453" spans="1:7" x14ac:dyDescent="0.25">
      <c r="A453" s="28">
        <v>46290</v>
      </c>
      <c r="B453">
        <f>WEEKDAY(Tbl_Avond[[#This Row],[Datum]],11)</f>
        <v>5</v>
      </c>
      <c r="C453" t="str" cm="1">
        <f t="array" ref="C453">_xlfn.IFNA(INDEX(Tbl_KBBB[wedstrijd],MATCH(Tbl_Avond[[#This Row],[Datum]]&amp;"1",Tbl_KBBB[Datum_KBBB]&amp;Tbl_KBBB[Biljart],0)),"")</f>
        <v>MIDDEL 1 - BIEZEN 2- - &gt;KPU-1</v>
      </c>
      <c r="D453" t="str" cm="1">
        <f t="array" ref="D453">_xlfn.IFNA(INDEX(Tbl_KBBB[wedstrijd],MATCH(Tbl_Avond[[#This Row],[Datum]]&amp;"2",Tbl_KBBB[Datum_KBBB]&amp;Tbl_KBBB[Biljart],0)),"")</f>
        <v>MIDDEL 1 - BIEZEN 2- - &gt;KPU-1</v>
      </c>
      <c r="E453" t="str" cm="1">
        <f t="array" ref="E453">_xlfn.IFNA(INDEX(Tbl_KBBB[wedstrijd],MATCH(Tbl_Avond[[#This Row],[Datum]]&amp;"3",Tbl_KBBB[Datum_KBBB]&amp;Tbl_KBBB[Biljart],0)),"")</f>
        <v/>
      </c>
      <c r="F453" t="str" cm="1">
        <f t="array" ref="F453">_xlfn.IFNA(INDEX(Tbl_KBBB[wedstrijd],MATCH(Tbl_Avond[[#This Row],[Datum]]&amp;"4",Tbl_KBBB[Datum_KBBB]&amp;Tbl_KBBB[Biljart],0)),"")</f>
        <v>De Middel 2 - Den Thys- - &gt;KAPU-2</v>
      </c>
      <c r="G453" t="str" cm="1">
        <f t="array" ref="G453">_xlfn.IFNA(INDEX(Tbl_KBBB[wedstrijd],MATCH(Tbl_Avond[[#This Row],[Datum]]&amp;"5",Tbl_KBBB[Datum_KBBB]&amp;Tbl_KBBB[Biljart],0)),"")</f>
        <v>De Middel 2 - Den Thys- - &gt;KAPU-2</v>
      </c>
    </row>
    <row r="454" spans="1:7" x14ac:dyDescent="0.25">
      <c r="A454" s="28">
        <v>46291</v>
      </c>
      <c r="B454">
        <f>WEEKDAY(Tbl_Avond[[#This Row],[Datum]],11)</f>
        <v>6</v>
      </c>
      <c r="C454" t="str" cm="1">
        <f t="array" ref="C454">_xlfn.IFNA(INDEX(Tbl_KBBB[wedstrijd],MATCH(Tbl_Avond[[#This Row],[Datum]]&amp;"1",Tbl_KBBB[Datum_KBBB]&amp;Tbl_KBBB[Biljart],0)),"")</f>
        <v>DE MIDDEL 1  - Starrenhof- - &gt;PDF</v>
      </c>
      <c r="D454" t="str" cm="1">
        <f t="array" ref="D454">_xlfn.IFNA(INDEX(Tbl_KBBB[wedstrijd],MATCH(Tbl_Avond[[#This Row],[Datum]]&amp;"2",Tbl_KBBB[Datum_KBBB]&amp;Tbl_KBBB[Biljart],0)),"")</f>
        <v>DE MIDDEL 1  - Starrenhof- - &gt;PDF</v>
      </c>
      <c r="E454" t="str" cm="1">
        <f t="array" ref="E454">_xlfn.IFNA(INDEX(Tbl_KBBB[wedstrijd],MATCH(Tbl_Avond[[#This Row],[Datum]]&amp;"3",Tbl_KBBB[Datum_KBBB]&amp;Tbl_KBBB[Biljart],0)),"")</f>
        <v/>
      </c>
      <c r="F454" t="str" cm="1">
        <f t="array" ref="F454">_xlfn.IFNA(INDEX(Tbl_KBBB[wedstrijd],MATCH(Tbl_Avond[[#This Row],[Datum]]&amp;"4",Tbl_KBBB[Datum_KBBB]&amp;Tbl_KBBB[Biljart],0)),"")</f>
        <v/>
      </c>
      <c r="G454" t="str" cm="1">
        <f t="array" ref="G454">_xlfn.IFNA(INDEX(Tbl_KBBB[wedstrijd],MATCH(Tbl_Avond[[#This Row],[Datum]]&amp;"5",Tbl_KBBB[Datum_KBBB]&amp;Tbl_KBBB[Biljart],0)),"")</f>
        <v/>
      </c>
    </row>
    <row r="455" spans="1:7" x14ac:dyDescent="0.25">
      <c r="A455" s="28">
        <v>46292</v>
      </c>
      <c r="B455">
        <f>WEEKDAY(Tbl_Avond[[#This Row],[Datum]],11)</f>
        <v>7</v>
      </c>
      <c r="C455" t="str" cm="1">
        <f t="array" ref="C455">_xlfn.IFNA(INDEX(Tbl_KBBB[wedstrijd],MATCH(Tbl_Avond[[#This Row],[Datum]]&amp;"1",Tbl_KBBB[Datum_KBBB]&amp;Tbl_KBBB[Biljart],0)),"")</f>
        <v/>
      </c>
      <c r="D455" t="str" cm="1">
        <f t="array" ref="D455">_xlfn.IFNA(INDEX(Tbl_KBBB[wedstrijd],MATCH(Tbl_Avond[[#This Row],[Datum]]&amp;"2",Tbl_KBBB[Datum_KBBB]&amp;Tbl_KBBB[Biljart],0)),"")</f>
        <v/>
      </c>
      <c r="E455" t="str" cm="1">
        <f t="array" ref="E455">_xlfn.IFNA(INDEX(Tbl_KBBB[wedstrijd],MATCH(Tbl_Avond[[#This Row],[Datum]]&amp;"3",Tbl_KBBB[Datum_KBBB]&amp;Tbl_KBBB[Biljart],0)),"")</f>
        <v/>
      </c>
      <c r="F455" t="str" cm="1">
        <f t="array" ref="F455">_xlfn.IFNA(INDEX(Tbl_KBBB[wedstrijd],MATCH(Tbl_Avond[[#This Row],[Datum]]&amp;"4",Tbl_KBBB[Datum_KBBB]&amp;Tbl_KBBB[Biljart],0)),"")</f>
        <v/>
      </c>
      <c r="G455" t="str" cm="1">
        <f t="array" ref="G455">_xlfn.IFNA(INDEX(Tbl_KBBB[wedstrijd],MATCH(Tbl_Avond[[#This Row],[Datum]]&amp;"5",Tbl_KBBB[Datum_KBBB]&amp;Tbl_KBBB[Biljart],0)),"")</f>
        <v/>
      </c>
    </row>
    <row r="456" spans="1:7" x14ac:dyDescent="0.25">
      <c r="A456" s="28">
        <v>46293</v>
      </c>
      <c r="B456">
        <f>WEEKDAY(Tbl_Avond[[#This Row],[Datum]],11)</f>
        <v>1</v>
      </c>
      <c r="C456" t="str" cm="1">
        <f t="array" ref="C456">_xlfn.IFNA(INDEX(Tbl_KBBB[wedstrijd],MATCH(Tbl_Avond[[#This Row],[Datum]]&amp;"1",Tbl_KBBB[Datum_KBBB]&amp;Tbl_KBBB[Biljart],0)),"")</f>
        <v>DE MIDDEL 2  - GOBBENDONCKSE 1 - - &gt;BA2B022</v>
      </c>
      <c r="D456" t="str" cm="1">
        <f t="array" ref="D456">_xlfn.IFNA(INDEX(Tbl_KBBB[wedstrijd],MATCH(Tbl_Avond[[#This Row],[Datum]]&amp;"2",Tbl_KBBB[Datum_KBBB]&amp;Tbl_KBBB[Biljart],0)),"")</f>
        <v/>
      </c>
      <c r="E456" t="str" cm="1">
        <f t="array" ref="E456">_xlfn.IFNA(INDEX(Tbl_KBBB[wedstrijd],MATCH(Tbl_Avond[[#This Row],[Datum]]&amp;"3",Tbl_KBBB[Datum_KBBB]&amp;Tbl_KBBB[Biljart],0)),"")</f>
        <v/>
      </c>
      <c r="F456" t="str" cm="1">
        <f t="array" ref="F456">_xlfn.IFNA(INDEX(Tbl_KBBB[wedstrijd],MATCH(Tbl_Avond[[#This Row],[Datum]]&amp;"4",Tbl_KBBB[Datum_KBBB]&amp;Tbl_KBBB[Biljart],0)),"")</f>
        <v/>
      </c>
      <c r="G456" t="str" cm="1">
        <f t="array" ref="G456">_xlfn.IFNA(INDEX(Tbl_KBBB[wedstrijd],MATCH(Tbl_Avond[[#This Row],[Datum]]&amp;"5",Tbl_KBBB[Datum_KBBB]&amp;Tbl_KBBB[Biljart],0)),"")</f>
        <v/>
      </c>
    </row>
    <row r="457" spans="1:7" x14ac:dyDescent="0.25">
      <c r="A457" s="28">
        <v>46294</v>
      </c>
      <c r="B457">
        <f>WEEKDAY(Tbl_Avond[[#This Row],[Datum]],11)</f>
        <v>2</v>
      </c>
      <c r="C457" t="str" cm="1">
        <f t="array" ref="C457">_xlfn.IFNA(INDEX(Tbl_KBBB[wedstrijd],MATCH(Tbl_Avond[[#This Row],[Datum]]&amp;"1",Tbl_KBBB[Datum_KBBB]&amp;Tbl_KBBB[Biljart],0)),"")</f>
        <v/>
      </c>
      <c r="D457" t="str" cm="1">
        <f t="array" ref="D457">_xlfn.IFNA(INDEX(Tbl_KBBB[wedstrijd],MATCH(Tbl_Avond[[#This Row],[Datum]]&amp;"2",Tbl_KBBB[Datum_KBBB]&amp;Tbl_KBBB[Biljart],0)),"")</f>
        <v/>
      </c>
      <c r="E457" t="str" cm="1">
        <f t="array" ref="E457">_xlfn.IFNA(INDEX(Tbl_KBBB[wedstrijd],MATCH(Tbl_Avond[[#This Row],[Datum]]&amp;"3",Tbl_KBBB[Datum_KBBB]&amp;Tbl_KBBB[Biljart],0)),"")</f>
        <v/>
      </c>
      <c r="F457" t="str" cm="1">
        <f t="array" ref="F457">_xlfn.IFNA(INDEX(Tbl_KBBB[wedstrijd],MATCH(Tbl_Avond[[#This Row],[Datum]]&amp;"4",Tbl_KBBB[Datum_KBBB]&amp;Tbl_KBBB[Biljart],0)),"")</f>
        <v/>
      </c>
      <c r="G457" t="str" cm="1">
        <f t="array" ref="G457">_xlfn.IFNA(INDEX(Tbl_KBBB[wedstrijd],MATCH(Tbl_Avond[[#This Row],[Datum]]&amp;"5",Tbl_KBBB[Datum_KBBB]&amp;Tbl_KBBB[Biljart],0)),"")</f>
        <v>DE MIDDEL 1  - BC DE KERN 1 - - &gt;DK2D024</v>
      </c>
    </row>
    <row r="458" spans="1:7" x14ac:dyDescent="0.25">
      <c r="A458" s="28">
        <v>46295</v>
      </c>
      <c r="B458">
        <f>WEEKDAY(Tbl_Avond[[#This Row],[Datum]],11)</f>
        <v>3</v>
      </c>
      <c r="C458" t="str" cm="1">
        <f t="array" ref="C458">_xlfn.IFNA(INDEX(Tbl_KBBB[wedstrijd],MATCH(Tbl_Avond[[#This Row],[Datum]]&amp;"1",Tbl_KBBB[Datum_KBBB]&amp;Tbl_KBBB[Biljart],0)),"")</f>
        <v/>
      </c>
      <c r="D458" t="str" cm="1">
        <f t="array" ref="D458">_xlfn.IFNA(INDEX(Tbl_KBBB[wedstrijd],MATCH(Tbl_Avond[[#This Row],[Datum]]&amp;"2",Tbl_KBBB[Datum_KBBB]&amp;Tbl_KBBB[Biljart],0)),"")</f>
        <v/>
      </c>
      <c r="E458" t="str" cm="1">
        <f t="array" ref="E458">_xlfn.IFNA(INDEX(Tbl_KBBB[wedstrijd],MATCH(Tbl_Avond[[#This Row],[Datum]]&amp;"3",Tbl_KBBB[Datum_KBBB]&amp;Tbl_KBBB[Biljart],0)),"")</f>
        <v/>
      </c>
      <c r="F458" t="str" cm="1">
        <f t="array" ref="F458">_xlfn.IFNA(INDEX(Tbl_KBBB[wedstrijd],MATCH(Tbl_Avond[[#This Row],[Datum]]&amp;"4",Tbl_KBBB[Datum_KBBB]&amp;Tbl_KBBB[Biljart],0)),"")</f>
        <v/>
      </c>
      <c r="G458" t="str" cm="1">
        <f t="array" ref="G458">_xlfn.IFNA(INDEX(Tbl_KBBB[wedstrijd],MATCH(Tbl_Avond[[#This Row],[Datum]]&amp;"5",Tbl_KBBB[Datum_KBBB]&amp;Tbl_KBBB[Biljart],0)),"")</f>
        <v>DE MIDDEL 5  - GOBBENDONCKSE 1 - - &gt;VL2035</v>
      </c>
    </row>
    <row r="459" spans="1:7" x14ac:dyDescent="0.25">
      <c r="A459" s="28">
        <v>46296</v>
      </c>
      <c r="B459">
        <f>WEEKDAY(Tbl_Avond[[#This Row],[Datum]],11)</f>
        <v>4</v>
      </c>
      <c r="C459" t="str" cm="1">
        <f t="array" ref="C459">_xlfn.IFNA(INDEX(Tbl_KBBB[wedstrijd],MATCH(Tbl_Avond[[#This Row],[Datum]]&amp;"1",Tbl_KBBB[Datum_KBBB]&amp;Tbl_KBBB[Biljart],0)),"")</f>
        <v/>
      </c>
      <c r="D459" t="str" cm="1">
        <f t="array" ref="D459">_xlfn.IFNA(INDEX(Tbl_KBBB[wedstrijd],MATCH(Tbl_Avond[[#This Row],[Datum]]&amp;"2",Tbl_KBBB[Datum_KBBB]&amp;Tbl_KBBB[Biljart],0)),"")</f>
        <v/>
      </c>
      <c r="E459" t="str" cm="1">
        <f t="array" ref="E459">_xlfn.IFNA(INDEX(Tbl_KBBB[wedstrijd],MATCH(Tbl_Avond[[#This Row],[Datum]]&amp;"3",Tbl_KBBB[Datum_KBBB]&amp;Tbl_KBBB[Biljart],0)),"")</f>
        <v/>
      </c>
      <c r="F459" t="str" cm="1">
        <f t="array" ref="F459">_xlfn.IFNA(INDEX(Tbl_KBBB[wedstrijd],MATCH(Tbl_Avond[[#This Row],[Datum]]&amp;"4",Tbl_KBBB[Datum_KBBB]&amp;Tbl_KBBB[Biljart],0)),"")</f>
        <v/>
      </c>
      <c r="G459" t="str" cm="1">
        <f t="array" ref="G459">_xlfn.IFNA(INDEX(Tbl_KBBB[wedstrijd],MATCH(Tbl_Avond[[#This Row],[Datum]]&amp;"5",Tbl_KBBB[Datum_KBBB]&amp;Tbl_KBBB[Biljart],0)),"")</f>
        <v>DE MIDDEL 1  - BC OP DE MEIR 1 - - &gt;BA2A028</v>
      </c>
    </row>
    <row r="460" spans="1:7" x14ac:dyDescent="0.25">
      <c r="A460" s="28">
        <v>46297</v>
      </c>
      <c r="B460">
        <f>WEEKDAY(Tbl_Avond[[#This Row],[Datum]],11)</f>
        <v>5</v>
      </c>
      <c r="C460" t="str" cm="1">
        <f t="array" ref="C460">_xlfn.IFNA(INDEX(Tbl_KBBB[wedstrijd],MATCH(Tbl_Avond[[#This Row],[Datum]]&amp;"1",Tbl_KBBB[Datum_KBBB]&amp;Tbl_KBBB[Biljart],0)),"")</f>
        <v>DE MIDDEL 1  - SCHIL-DORP 2 - - &gt;KA014</v>
      </c>
      <c r="D460" t="str" cm="1">
        <f t="array" ref="D460">_xlfn.IFNA(INDEX(Tbl_KBBB[wedstrijd],MATCH(Tbl_Avond[[#This Row],[Datum]]&amp;"2",Tbl_KBBB[Datum_KBBB]&amp;Tbl_KBBB[Biljart],0)),"")</f>
        <v/>
      </c>
      <c r="E460" t="str" cm="1">
        <f t="array" ref="E460">_xlfn.IFNA(INDEX(Tbl_KBBB[wedstrijd],MATCH(Tbl_Avond[[#This Row],[Datum]]&amp;"3",Tbl_KBBB[Datum_KBBB]&amp;Tbl_KBBB[Biljart],0)),"")</f>
        <v/>
      </c>
      <c r="F460" t="str" cm="1">
        <f t="array" ref="F460">_xlfn.IFNA(INDEX(Tbl_KBBB[wedstrijd],MATCH(Tbl_Avond[[#This Row],[Datum]]&amp;"4",Tbl_KBBB[Datum_KBBB]&amp;Tbl_KBBB[Biljart],0)),"")</f>
        <v/>
      </c>
      <c r="G460" t="str" cm="1">
        <f t="array" ref="G460">_xlfn.IFNA(INDEX(Tbl_KBBB[wedstrijd],MATCH(Tbl_Avond[[#This Row],[Datum]]&amp;"5",Tbl_KBBB[Datum_KBBB]&amp;Tbl_KBBB[Biljart],0)),"")</f>
        <v>DE MIDDEL 2  - BC KAPELSE 2 - - &gt;DK2B028</v>
      </c>
    </row>
    <row r="461" spans="1:7" x14ac:dyDescent="0.25">
      <c r="A461" s="28">
        <v>46298</v>
      </c>
      <c r="B461">
        <f>WEEKDAY(Tbl_Avond[[#This Row],[Datum]],11)</f>
        <v>6</v>
      </c>
      <c r="C461" t="str" cm="1">
        <f t="array" ref="C461">_xlfn.IFNA(INDEX(Tbl_KBBB[wedstrijd],MATCH(Tbl_Avond[[#This Row],[Datum]]&amp;"1",Tbl_KBBB[Datum_KBBB]&amp;Tbl_KBBB[Biljart],0)),"")</f>
        <v/>
      </c>
      <c r="D461" t="str" cm="1">
        <f t="array" ref="D461">_xlfn.IFNA(INDEX(Tbl_KBBB[wedstrijd],MATCH(Tbl_Avond[[#This Row],[Datum]]&amp;"2",Tbl_KBBB[Datum_KBBB]&amp;Tbl_KBBB[Biljart],0)),"")</f>
        <v/>
      </c>
      <c r="E461" t="str" cm="1">
        <f t="array" ref="E461">_xlfn.IFNA(INDEX(Tbl_KBBB[wedstrijd],MATCH(Tbl_Avond[[#This Row],[Datum]]&amp;"3",Tbl_KBBB[Datum_KBBB]&amp;Tbl_KBBB[Biljart],0)),"")</f>
        <v/>
      </c>
      <c r="F461" t="str" cm="1">
        <f t="array" ref="F461">_xlfn.IFNA(INDEX(Tbl_KBBB[wedstrijd],MATCH(Tbl_Avond[[#This Row],[Datum]]&amp;"4",Tbl_KBBB[Datum_KBBB]&amp;Tbl_KBBB[Biljart],0)),"")</f>
        <v/>
      </c>
      <c r="G461" t="str" cm="1">
        <f t="array" ref="G461">_xlfn.IFNA(INDEX(Tbl_KBBB[wedstrijd],MATCH(Tbl_Avond[[#This Row],[Datum]]&amp;"5",Tbl_KBBB[Datum_KBBB]&amp;Tbl_KBBB[Biljart],0)),"")</f>
        <v/>
      </c>
    </row>
    <row r="462" spans="1:7" x14ac:dyDescent="0.25">
      <c r="A462" s="28">
        <v>46299</v>
      </c>
      <c r="B462">
        <f>WEEKDAY(Tbl_Avond[[#This Row],[Datum]],11)</f>
        <v>7</v>
      </c>
      <c r="C462" t="str" cm="1">
        <f t="array" ref="C462">_xlfn.IFNA(INDEX(Tbl_KBBB[wedstrijd],MATCH(Tbl_Avond[[#This Row],[Datum]]&amp;"1",Tbl_KBBB[Datum_KBBB]&amp;Tbl_KBBB[Biljart],0)),"")</f>
        <v/>
      </c>
      <c r="D462" t="str" cm="1">
        <f t="array" ref="D462">_xlfn.IFNA(INDEX(Tbl_KBBB[wedstrijd],MATCH(Tbl_Avond[[#This Row],[Datum]]&amp;"2",Tbl_KBBB[Datum_KBBB]&amp;Tbl_KBBB[Biljart],0)),"")</f>
        <v/>
      </c>
      <c r="E462" t="str" cm="1">
        <f t="array" ref="E462">_xlfn.IFNA(INDEX(Tbl_KBBB[wedstrijd],MATCH(Tbl_Avond[[#This Row],[Datum]]&amp;"3",Tbl_KBBB[Datum_KBBB]&amp;Tbl_KBBB[Biljart],0)),"")</f>
        <v/>
      </c>
      <c r="F462" t="str" cm="1">
        <f t="array" ref="F462">_xlfn.IFNA(INDEX(Tbl_KBBB[wedstrijd],MATCH(Tbl_Avond[[#This Row],[Datum]]&amp;"4",Tbl_KBBB[Datum_KBBB]&amp;Tbl_KBBB[Biljart],0)),"")</f>
        <v/>
      </c>
      <c r="G462" t="str" cm="1">
        <f t="array" ref="G462">_xlfn.IFNA(INDEX(Tbl_KBBB[wedstrijd],MATCH(Tbl_Avond[[#This Row],[Datum]]&amp;"5",Tbl_KBBB[Datum_KBBB]&amp;Tbl_KBBB[Biljart],0)),"")</f>
        <v/>
      </c>
    </row>
    <row r="463" spans="1:7" x14ac:dyDescent="0.25">
      <c r="A463" s="28">
        <v>46300</v>
      </c>
      <c r="B463">
        <f>WEEKDAY(Tbl_Avond[[#This Row],[Datum]],11)</f>
        <v>1</v>
      </c>
      <c r="C463" t="str" cm="1">
        <f t="array" ref="C463">_xlfn.IFNA(INDEX(Tbl_KBBB[wedstrijd],MATCH(Tbl_Avond[[#This Row],[Datum]]&amp;"1",Tbl_KBBB[Datum_KBBB]&amp;Tbl_KBBB[Biljart],0)),"")</f>
        <v/>
      </c>
      <c r="D463" t="str" cm="1">
        <f t="array" ref="D463">_xlfn.IFNA(INDEX(Tbl_KBBB[wedstrijd],MATCH(Tbl_Avond[[#This Row],[Datum]]&amp;"2",Tbl_KBBB[Datum_KBBB]&amp;Tbl_KBBB[Biljart],0)),"")</f>
        <v/>
      </c>
      <c r="E463" t="str" cm="1">
        <f t="array" ref="E463">_xlfn.IFNA(INDEX(Tbl_KBBB[wedstrijd],MATCH(Tbl_Avond[[#This Row],[Datum]]&amp;"3",Tbl_KBBB[Datum_KBBB]&amp;Tbl_KBBB[Biljart],0)),"")</f>
        <v>Wierix H. - BORREMANS M. - Heirbaut G.- - &gt;IndVl_45-60</v>
      </c>
      <c r="F463" t="str" cm="1">
        <f t="array" ref="F463">_xlfn.IFNA(INDEX(Tbl_KBBB[wedstrijd],MATCH(Tbl_Avond[[#This Row],[Datum]]&amp;"4",Tbl_KBBB[Datum_KBBB]&amp;Tbl_KBBB[Biljart],0)),"")</f>
        <v/>
      </c>
      <c r="G463" t="str" cm="1">
        <f t="array" ref="G463">_xlfn.IFNA(INDEX(Tbl_KBBB[wedstrijd],MATCH(Tbl_Avond[[#This Row],[Datum]]&amp;"5",Tbl_KBBB[Datum_KBBB]&amp;Tbl_KBBB[Biljart],0)),"")</f>
        <v>DE MIDDEL 1  - K.O.T. MEER 1 - - &gt;VL1026</v>
      </c>
    </row>
    <row r="464" spans="1:7" x14ac:dyDescent="0.25">
      <c r="A464" s="28">
        <v>46301</v>
      </c>
      <c r="B464">
        <f>WEEKDAY(Tbl_Avond[[#This Row],[Datum]],11)</f>
        <v>2</v>
      </c>
      <c r="C464" t="str" cm="1">
        <f t="array" ref="C464">_xlfn.IFNA(INDEX(Tbl_KBBB[wedstrijd],MATCH(Tbl_Avond[[#This Row],[Datum]]&amp;"1",Tbl_KBBB[Datum_KBBB]&amp;Tbl_KBBB[Biljart],0)),"")</f>
        <v/>
      </c>
      <c r="D464" t="str" cm="1">
        <f t="array" ref="D464">_xlfn.IFNA(INDEX(Tbl_KBBB[wedstrijd],MATCH(Tbl_Avond[[#This Row],[Datum]]&amp;"2",Tbl_KBBB[Datum_KBBB]&amp;Tbl_KBBB[Biljart],0)),"")</f>
        <v/>
      </c>
      <c r="E464" t="str" cm="1">
        <f t="array" ref="E464">_xlfn.IFNA(INDEX(Tbl_KBBB[wedstrijd],MATCH(Tbl_Avond[[#This Row],[Datum]]&amp;"3",Tbl_KBBB[Datum_KBBB]&amp;Tbl_KBBB[Biljart],0)),"")</f>
        <v/>
      </c>
      <c r="F464" t="str" cm="1">
        <f t="array" ref="F464">_xlfn.IFNA(INDEX(Tbl_KBBB[wedstrijd],MATCH(Tbl_Avond[[#This Row],[Datum]]&amp;"4",Tbl_KBBB[Datum_KBBB]&amp;Tbl_KBBB[Biljart],0)),"")</f>
        <v/>
      </c>
      <c r="G464" t="str" cm="1">
        <f t="array" ref="G464">_xlfn.IFNA(INDEX(Tbl_KBBB[wedstrijd],MATCH(Tbl_Avond[[#This Row],[Datum]]&amp;"5",Tbl_KBBB[Datum_KBBB]&amp;Tbl_KBBB[Biljart],0)),"")</f>
        <v/>
      </c>
    </row>
    <row r="465" spans="1:7" x14ac:dyDescent="0.25">
      <c r="A465" s="28">
        <v>46302</v>
      </c>
      <c r="B465">
        <f>WEEKDAY(Tbl_Avond[[#This Row],[Datum]],11)</f>
        <v>3</v>
      </c>
      <c r="C465" t="str" cm="1">
        <f t="array" ref="C465">_xlfn.IFNA(INDEX(Tbl_KBBB[wedstrijd],MATCH(Tbl_Avond[[#This Row],[Datum]]&amp;"1",Tbl_KBBB[Datum_KBBB]&amp;Tbl_KBBB[Biljart],0)),"")</f>
        <v/>
      </c>
      <c r="D465" t="str" cm="1">
        <f t="array" ref="D465">_xlfn.IFNA(INDEX(Tbl_KBBB[wedstrijd],MATCH(Tbl_Avond[[#This Row],[Datum]]&amp;"2",Tbl_KBBB[Datum_KBBB]&amp;Tbl_KBBB[Biljart],0)),"")</f>
        <v/>
      </c>
      <c r="E465" t="str" cm="1">
        <f t="array" ref="E465">_xlfn.IFNA(INDEX(Tbl_KBBB[wedstrijd],MATCH(Tbl_Avond[[#This Row],[Datum]]&amp;"3",Tbl_KBBB[Datum_KBBB]&amp;Tbl_KBBB[Biljart],0)),"")</f>
        <v>De Middel 9 - ADL De Leug 1- - &gt;ADL 123231</v>
      </c>
      <c r="F465" t="str" cm="1">
        <f t="array" ref="F465">_xlfn.IFNA(INDEX(Tbl_KBBB[wedstrijd],MATCH(Tbl_Avond[[#This Row],[Datum]]&amp;"4",Tbl_KBBB[Datum_KBBB]&amp;Tbl_KBBB[Biljart],0)),"")</f>
        <v/>
      </c>
      <c r="G465" t="str" cm="1">
        <f t="array" ref="G465">_xlfn.IFNA(INDEX(Tbl_KBBB[wedstrijd],MATCH(Tbl_Avond[[#This Row],[Datum]]&amp;"5",Tbl_KBBB[Datum_KBBB]&amp;Tbl_KBBB[Biljart],0)),"")</f>
        <v/>
      </c>
    </row>
    <row r="466" spans="1:7" x14ac:dyDescent="0.25">
      <c r="A466" s="28">
        <v>46303</v>
      </c>
      <c r="B466">
        <f>WEEKDAY(Tbl_Avond[[#This Row],[Datum]],11)</f>
        <v>4</v>
      </c>
      <c r="C466" t="str" cm="1">
        <f t="array" ref="C466">_xlfn.IFNA(INDEX(Tbl_KBBB[wedstrijd],MATCH(Tbl_Avond[[#This Row],[Datum]]&amp;"1",Tbl_KBBB[Datum_KBBB]&amp;Tbl_KBBB[Biljart],0)),"")</f>
        <v/>
      </c>
      <c r="D466" t="str" cm="1">
        <f t="array" ref="D466">_xlfn.IFNA(INDEX(Tbl_KBBB[wedstrijd],MATCH(Tbl_Avond[[#This Row],[Datum]]&amp;"2",Tbl_KBBB[Datum_KBBB]&amp;Tbl_KBBB[Biljart],0)),"")</f>
        <v/>
      </c>
      <c r="E466" t="str" cm="1">
        <f t="array" ref="E466">_xlfn.IFNA(INDEX(Tbl_KBBB[wedstrijd],MATCH(Tbl_Avond[[#This Row],[Datum]]&amp;"3",Tbl_KBBB[Datum_KBBB]&amp;Tbl_KBBB[Biljart],0)),"")</f>
        <v>De Middel 3  - Den Eik 2 - - &gt;VH1013</v>
      </c>
      <c r="F466" t="str" cm="1">
        <f t="array" ref="F466">_xlfn.IFNA(INDEX(Tbl_KBBB[wedstrijd],MATCH(Tbl_Avond[[#This Row],[Datum]]&amp;"4",Tbl_KBBB[Datum_KBBB]&amp;Tbl_KBBB[Biljart],0)),"")</f>
        <v/>
      </c>
      <c r="G466" t="str" cm="1">
        <f t="array" ref="G466">_xlfn.IFNA(INDEX(Tbl_KBBB[wedstrijd],MATCH(Tbl_Avond[[#This Row],[Datum]]&amp;"5",Tbl_KBBB[Datum_KBBB]&amp;Tbl_KBBB[Biljart],0)),"")</f>
        <v/>
      </c>
    </row>
    <row r="467" spans="1:7" x14ac:dyDescent="0.25">
      <c r="A467" s="28">
        <v>46304</v>
      </c>
      <c r="B467">
        <f>WEEKDAY(Tbl_Avond[[#This Row],[Datum]],11)</f>
        <v>5</v>
      </c>
      <c r="C467" t="str" cm="1">
        <f t="array" ref="C467">_xlfn.IFNA(INDEX(Tbl_KBBB[wedstrijd],MATCH(Tbl_Avond[[#This Row],[Datum]]&amp;"1",Tbl_KBBB[Datum_KBBB]&amp;Tbl_KBBB[Biljart],0)),"")</f>
        <v>MIDDEL 1 - WIT PAARD- - &gt;KPU-1</v>
      </c>
      <c r="D467" t="str" cm="1">
        <f t="array" ref="D467">_xlfn.IFNA(INDEX(Tbl_KBBB[wedstrijd],MATCH(Tbl_Avond[[#This Row],[Datum]]&amp;"2",Tbl_KBBB[Datum_KBBB]&amp;Tbl_KBBB[Biljart],0)),"")</f>
        <v>MIDDEL 1 - WIT PAARD- - &gt;KPU-1</v>
      </c>
      <c r="E467" t="str" cm="1">
        <f t="array" ref="E467">_xlfn.IFNA(INDEX(Tbl_KBBB[wedstrijd],MATCH(Tbl_Avond[[#This Row],[Datum]]&amp;"3",Tbl_KBBB[Datum_KBBB]&amp;Tbl_KBBB[Biljart],0)),"")</f>
        <v/>
      </c>
      <c r="F467" t="str" cm="1">
        <f t="array" ref="F467">_xlfn.IFNA(INDEX(Tbl_KBBB[wedstrijd],MATCH(Tbl_Avond[[#This Row],[Datum]]&amp;"4",Tbl_KBBB[Datum_KBBB]&amp;Tbl_KBBB[Biljart],0)),"")</f>
        <v>De Middel 2 - Hazeduinen- - &gt;KAPU-2</v>
      </c>
      <c r="G467" t="str" cm="1">
        <f t="array" ref="G467">_xlfn.IFNA(INDEX(Tbl_KBBB[wedstrijd],MATCH(Tbl_Avond[[#This Row],[Datum]]&amp;"5",Tbl_KBBB[Datum_KBBB]&amp;Tbl_KBBB[Biljart],0)),"")</f>
        <v>De Middel 2 - Hazeduinen- - &gt;KAPU-2</v>
      </c>
    </row>
    <row r="468" spans="1:7" x14ac:dyDescent="0.25">
      <c r="A468" s="28">
        <v>46305</v>
      </c>
      <c r="B468">
        <f>WEEKDAY(Tbl_Avond[[#This Row],[Datum]],11)</f>
        <v>6</v>
      </c>
      <c r="C468" t="str" cm="1">
        <f t="array" ref="C468">_xlfn.IFNA(INDEX(Tbl_KBBB[wedstrijd],MATCH(Tbl_Avond[[#This Row],[Datum]]&amp;"1",Tbl_KBBB[Datum_KBBB]&amp;Tbl_KBBB[Biljart],0)),"")</f>
        <v/>
      </c>
      <c r="D468" t="str" cm="1">
        <f t="array" ref="D468">_xlfn.IFNA(INDEX(Tbl_KBBB[wedstrijd],MATCH(Tbl_Avond[[#This Row],[Datum]]&amp;"2",Tbl_KBBB[Datum_KBBB]&amp;Tbl_KBBB[Biljart],0)),"")</f>
        <v/>
      </c>
      <c r="E468" t="str" cm="1">
        <f t="array" ref="E468">_xlfn.IFNA(INDEX(Tbl_KBBB[wedstrijd],MATCH(Tbl_Avond[[#This Row],[Datum]]&amp;"3",Tbl_KBBB[Datum_KBBB]&amp;Tbl_KBBB[Biljart],0)),"")</f>
        <v/>
      </c>
      <c r="F468" t="str" cm="1">
        <f t="array" ref="F468">_xlfn.IFNA(INDEX(Tbl_KBBB[wedstrijd],MATCH(Tbl_Avond[[#This Row],[Datum]]&amp;"4",Tbl_KBBB[Datum_KBBB]&amp;Tbl_KBBB[Biljart],0)),"")</f>
        <v/>
      </c>
      <c r="G468" t="str" cm="1">
        <f t="array" ref="G468">_xlfn.IFNA(INDEX(Tbl_KBBB[wedstrijd],MATCH(Tbl_Avond[[#This Row],[Datum]]&amp;"5",Tbl_KBBB[Datum_KBBB]&amp;Tbl_KBBB[Biljart],0)),"")</f>
        <v/>
      </c>
    </row>
    <row r="469" spans="1:7" x14ac:dyDescent="0.25">
      <c r="A469" s="28">
        <v>46306</v>
      </c>
      <c r="B469">
        <f>WEEKDAY(Tbl_Avond[[#This Row],[Datum]],11)</f>
        <v>7</v>
      </c>
      <c r="C469" t="str" cm="1">
        <f t="array" ref="C469">_xlfn.IFNA(INDEX(Tbl_KBBB[wedstrijd],MATCH(Tbl_Avond[[#This Row],[Datum]]&amp;"1",Tbl_KBBB[Datum_KBBB]&amp;Tbl_KBBB[Biljart],0)),"")</f>
        <v>SCHENK A - BOELS P - Versonnen L- - &gt;IndVL70-95</v>
      </c>
      <c r="D469" t="str" cm="1">
        <f t="array" ref="D469">_xlfn.IFNA(INDEX(Tbl_KBBB[wedstrijd],MATCH(Tbl_Avond[[#This Row],[Datum]]&amp;"2",Tbl_KBBB[Datum_KBBB]&amp;Tbl_KBBB[Biljart],0)),"")</f>
        <v/>
      </c>
      <c r="E469" t="str" cm="1">
        <f t="array" ref="E469">_xlfn.IFNA(INDEX(Tbl_KBBB[wedstrijd],MATCH(Tbl_Avond[[#This Row],[Datum]]&amp;"3",Tbl_KBBB[Datum_KBBB]&amp;Tbl_KBBB[Biljart],0)),"")</f>
        <v>DONKERS Ludo - VERSONNEN L - Vmeensel T- - &gt;IndVL70-95</v>
      </c>
      <c r="F469" t="str" cm="1">
        <f t="array" ref="F469">_xlfn.IFNA(INDEX(Tbl_KBBB[wedstrijd],MATCH(Tbl_Avond[[#This Row],[Datum]]&amp;"4",Tbl_KBBB[Datum_KBBB]&amp;Tbl_KBBB[Biljart],0)),"")</f>
        <v/>
      </c>
      <c r="G469" t="str" cm="1">
        <f t="array" ref="G469">_xlfn.IFNA(INDEX(Tbl_KBBB[wedstrijd],MATCH(Tbl_Avond[[#This Row],[Datum]]&amp;"5",Tbl_KBBB[Datum_KBBB]&amp;Tbl_KBBB[Biljart],0)),"")</f>
        <v>VAN GILS Paul - VAN MEENSEL T - Boels P- - &gt;IndVL70-95</v>
      </c>
    </row>
    <row r="470" spans="1:7" x14ac:dyDescent="0.25">
      <c r="A470" s="28">
        <v>46307</v>
      </c>
      <c r="B470">
        <f>WEEKDAY(Tbl_Avond[[#This Row],[Datum]],11)</f>
        <v>1</v>
      </c>
      <c r="C470" t="str" cm="1">
        <f t="array" ref="C470">_xlfn.IFNA(INDEX(Tbl_KBBB[wedstrijd],MATCH(Tbl_Avond[[#This Row],[Datum]]&amp;"1",Tbl_KBBB[Datum_KBBB]&amp;Tbl_KBBB[Biljart],0)),"")</f>
        <v/>
      </c>
      <c r="D470" t="str" cm="1">
        <f t="array" ref="D470">_xlfn.IFNA(INDEX(Tbl_KBBB[wedstrijd],MATCH(Tbl_Avond[[#This Row],[Datum]]&amp;"2",Tbl_KBBB[Datum_KBBB]&amp;Tbl_KBBB[Biljart],0)),"")</f>
        <v/>
      </c>
      <c r="E470" t="str" cm="1">
        <f t="array" ref="E470">_xlfn.IFNA(INDEX(Tbl_KBBB[wedstrijd],MATCH(Tbl_Avond[[#This Row],[Datum]]&amp;"3",Tbl_KBBB[Datum_KBBB]&amp;Tbl_KBBB[Biljart],0)),"")</f>
        <v>DE MIDDEL 3  - GOBBENDONCKSE 1 - - &gt;VL2038</v>
      </c>
      <c r="F470" t="str" cm="1">
        <f t="array" ref="F470">_xlfn.IFNA(INDEX(Tbl_KBBB[wedstrijd],MATCH(Tbl_Avond[[#This Row],[Datum]]&amp;"4",Tbl_KBBB[Datum_KBBB]&amp;Tbl_KBBB[Biljart],0)),"")</f>
        <v/>
      </c>
      <c r="G470" t="str" cm="1">
        <f t="array" ref="G470">_xlfn.IFNA(INDEX(Tbl_KBBB[wedstrijd],MATCH(Tbl_Avond[[#This Row],[Datum]]&amp;"5",Tbl_KBBB[Datum_KBBB]&amp;Tbl_KBBB[Biljart],0)),"")</f>
        <v/>
      </c>
    </row>
    <row r="471" spans="1:7" x14ac:dyDescent="0.25">
      <c r="A471" s="28">
        <v>46308</v>
      </c>
      <c r="B471">
        <f>WEEKDAY(Tbl_Avond[[#This Row],[Datum]],11)</f>
        <v>2</v>
      </c>
      <c r="C471" t="str" cm="1">
        <f t="array" ref="C471">_xlfn.IFNA(INDEX(Tbl_KBBB[wedstrijd],MATCH(Tbl_Avond[[#This Row],[Datum]]&amp;"1",Tbl_KBBB[Datum_KBBB]&amp;Tbl_KBBB[Biljart],0)),"")</f>
        <v>DE MIDDEL 4  - BC DAF 1 - - &gt;VL1034</v>
      </c>
      <c r="D471" t="str" cm="1">
        <f t="array" ref="D471">_xlfn.IFNA(INDEX(Tbl_KBBB[wedstrijd],MATCH(Tbl_Avond[[#This Row],[Datum]]&amp;"2",Tbl_KBBB[Datum_KBBB]&amp;Tbl_KBBB[Biljart],0)),"")</f>
        <v/>
      </c>
      <c r="E471" t="str" cm="1">
        <f t="array" ref="E471">_xlfn.IFNA(INDEX(Tbl_KBBB[wedstrijd],MATCH(Tbl_Avond[[#This Row],[Datum]]&amp;"3",Tbl_KBBB[Datum_KBBB]&amp;Tbl_KBBB[Biljart],0)),"")</f>
        <v/>
      </c>
      <c r="F471" t="str" cm="1">
        <f t="array" ref="F471">_xlfn.IFNA(INDEX(Tbl_KBBB[wedstrijd],MATCH(Tbl_Avond[[#This Row],[Datum]]&amp;"4",Tbl_KBBB[Datum_KBBB]&amp;Tbl_KBBB[Biljart],0)),"")</f>
        <v/>
      </c>
      <c r="G471" t="str" cm="1">
        <f t="array" ref="G471">_xlfn.IFNA(INDEX(Tbl_KBBB[wedstrijd],MATCH(Tbl_Avond[[#This Row],[Datum]]&amp;"5",Tbl_KBBB[Datum_KBBB]&amp;Tbl_KBBB[Biljart],0)),"")</f>
        <v/>
      </c>
    </row>
    <row r="472" spans="1:7" x14ac:dyDescent="0.25">
      <c r="A472" s="28">
        <v>46309</v>
      </c>
      <c r="B472">
        <f>WEEKDAY(Tbl_Avond[[#This Row],[Datum]],11)</f>
        <v>3</v>
      </c>
      <c r="C472" t="str" cm="1">
        <f t="array" ref="C472">_xlfn.IFNA(INDEX(Tbl_KBBB[wedstrijd],MATCH(Tbl_Avond[[#This Row],[Datum]]&amp;"1",Tbl_KBBB[Datum_KBBB]&amp;Tbl_KBBB[Biljart],0)),"")</f>
        <v/>
      </c>
      <c r="D472" t="str" cm="1">
        <f t="array" ref="D472">_xlfn.IFNA(INDEX(Tbl_KBBB[wedstrijd],MATCH(Tbl_Avond[[#This Row],[Datum]]&amp;"2",Tbl_KBBB[Datum_KBBB]&amp;Tbl_KBBB[Biljart],0)),"")</f>
        <v/>
      </c>
      <c r="E472" t="str" cm="1">
        <f t="array" ref="E472">_xlfn.IFNA(INDEX(Tbl_KBBB[wedstrijd],MATCH(Tbl_Avond[[#This Row],[Datum]]&amp;"3",Tbl_KBBB[Datum_KBBB]&amp;Tbl_KBBB[Biljart],0)),"")</f>
        <v>De Middel 9 - DBC Ons Huis- - &gt;ADL 123239</v>
      </c>
      <c r="F472" t="str" cm="1">
        <f t="array" ref="F472">_xlfn.IFNA(INDEX(Tbl_KBBB[wedstrijd],MATCH(Tbl_Avond[[#This Row],[Datum]]&amp;"4",Tbl_KBBB[Datum_KBBB]&amp;Tbl_KBBB[Biljart],0)),"")</f>
        <v/>
      </c>
      <c r="G472" t="str" cm="1">
        <f t="array" ref="G472">_xlfn.IFNA(INDEX(Tbl_KBBB[wedstrijd],MATCH(Tbl_Avond[[#This Row],[Datum]]&amp;"5",Tbl_KBBB[Datum_KBBB]&amp;Tbl_KBBB[Biljart],0)),"")</f>
        <v/>
      </c>
    </row>
    <row r="473" spans="1:7" x14ac:dyDescent="0.25">
      <c r="A473" s="28">
        <v>46310</v>
      </c>
      <c r="B473">
        <f>WEEKDAY(Tbl_Avond[[#This Row],[Datum]],11)</f>
        <v>4</v>
      </c>
      <c r="C473" t="str" cm="1">
        <f t="array" ref="C473">_xlfn.IFNA(INDEX(Tbl_KBBB[wedstrijd],MATCH(Tbl_Avond[[#This Row],[Datum]]&amp;"1",Tbl_KBBB[Datum_KBBB]&amp;Tbl_KBBB[Biljart],0)),"")</f>
        <v>DE MIDDEL 3  - BC BOUWEL 1 - - &gt;BA2A030</v>
      </c>
      <c r="D473" t="str" cm="1">
        <f t="array" ref="D473">_xlfn.IFNA(INDEX(Tbl_KBBB[wedstrijd],MATCH(Tbl_Avond[[#This Row],[Datum]]&amp;"2",Tbl_KBBB[Datum_KBBB]&amp;Tbl_KBBB[Biljart],0)),"")</f>
        <v/>
      </c>
      <c r="E473" t="str" cm="1">
        <f t="array" ref="E473">_xlfn.IFNA(INDEX(Tbl_KBBB[wedstrijd],MATCH(Tbl_Avond[[#This Row],[Datum]]&amp;"3",Tbl_KBBB[Datum_KBBB]&amp;Tbl_KBBB[Biljart],0)),"")</f>
        <v>DE MIDDEL 2  - DEN EIK 1 - - &gt;KA033</v>
      </c>
      <c r="F473" t="str" cm="1">
        <f t="array" ref="F473">_xlfn.IFNA(INDEX(Tbl_KBBB[wedstrijd],MATCH(Tbl_Avond[[#This Row],[Datum]]&amp;"4",Tbl_KBBB[Datum_KBBB]&amp;Tbl_KBBB[Biljart],0)),"")</f>
        <v/>
      </c>
      <c r="G473" t="str" cm="1">
        <f t="array" ref="G473">_xlfn.IFNA(INDEX(Tbl_KBBB[wedstrijd],MATCH(Tbl_Avond[[#This Row],[Datum]]&amp;"5",Tbl_KBBB[Datum_KBBB]&amp;Tbl_KBBB[Biljart],0)),"")</f>
        <v>DE MIDDEL 1  - DE LEUG 1 - - &gt;BA2A033</v>
      </c>
    </row>
    <row r="474" spans="1:7" x14ac:dyDescent="0.25">
      <c r="A474" s="28">
        <v>46311</v>
      </c>
      <c r="B474">
        <f>WEEKDAY(Tbl_Avond[[#This Row],[Datum]],11)</f>
        <v>5</v>
      </c>
      <c r="C474" t="str" cm="1">
        <f t="array" ref="C474">_xlfn.IFNA(INDEX(Tbl_KBBB[wedstrijd],MATCH(Tbl_Avond[[#This Row],[Datum]]&amp;"1",Tbl_KBBB[Datum_KBBB]&amp;Tbl_KBBB[Biljart],0)),"")</f>
        <v/>
      </c>
      <c r="D474" t="str" cm="1">
        <f t="array" ref="D474">_xlfn.IFNA(INDEX(Tbl_KBBB[wedstrijd],MATCH(Tbl_Avond[[#This Row],[Datum]]&amp;"2",Tbl_KBBB[Datum_KBBB]&amp;Tbl_KBBB[Biljart],0)),"")</f>
        <v/>
      </c>
      <c r="E474" t="str" cm="1">
        <f t="array" ref="E474">_xlfn.IFNA(INDEX(Tbl_KBBB[wedstrijd],MATCH(Tbl_Avond[[#This Row],[Datum]]&amp;"3",Tbl_KBBB[Datum_KBBB]&amp;Tbl_KBBB[Biljart],0)),"")</f>
        <v>DE MIDDEL 1  - SCHIL-DORP 1 - - &gt;KA026</v>
      </c>
      <c r="F474" t="str" cm="1">
        <f t="array" ref="F474">_xlfn.IFNA(INDEX(Tbl_KBBB[wedstrijd],MATCH(Tbl_Avond[[#This Row],[Datum]]&amp;"4",Tbl_KBBB[Datum_KBBB]&amp;Tbl_KBBB[Biljart],0)),"")</f>
        <v/>
      </c>
      <c r="G474" t="str" cm="1">
        <f t="array" ref="G474">_xlfn.IFNA(INDEX(Tbl_KBBB[wedstrijd],MATCH(Tbl_Avond[[#This Row],[Datum]]&amp;"5",Tbl_KBBB[Datum_KBBB]&amp;Tbl_KBBB[Biljart],0)),"")</f>
        <v/>
      </c>
    </row>
    <row r="475" spans="1:7" x14ac:dyDescent="0.25">
      <c r="A475" s="28">
        <v>46312</v>
      </c>
      <c r="B475">
        <f>WEEKDAY(Tbl_Avond[[#This Row],[Datum]],11)</f>
        <v>6</v>
      </c>
      <c r="C475" t="str" cm="1">
        <f t="array" ref="C475">_xlfn.IFNA(INDEX(Tbl_KBBB[wedstrijd],MATCH(Tbl_Avond[[#This Row],[Datum]]&amp;"1",Tbl_KBBB[Datum_KBBB]&amp;Tbl_KBBB[Biljart],0)),"")</f>
        <v/>
      </c>
      <c r="D475" t="str" cm="1">
        <f t="array" ref="D475">_xlfn.IFNA(INDEX(Tbl_KBBB[wedstrijd],MATCH(Tbl_Avond[[#This Row],[Datum]]&amp;"2",Tbl_KBBB[Datum_KBBB]&amp;Tbl_KBBB[Biljart],0)),"")</f>
        <v/>
      </c>
      <c r="E475" t="str" cm="1">
        <f t="array" ref="E475">_xlfn.IFNA(INDEX(Tbl_KBBB[wedstrijd],MATCH(Tbl_Avond[[#This Row],[Datum]]&amp;"3",Tbl_KBBB[Datum_KBBB]&amp;Tbl_KBBB[Biljart],0)),"")</f>
        <v/>
      </c>
      <c r="F475" t="str" cm="1">
        <f t="array" ref="F475">_xlfn.IFNA(INDEX(Tbl_KBBB[wedstrijd],MATCH(Tbl_Avond[[#This Row],[Datum]]&amp;"4",Tbl_KBBB[Datum_KBBB]&amp;Tbl_KBBB[Biljart],0)),"")</f>
        <v/>
      </c>
      <c r="G475" t="str" cm="1">
        <f t="array" ref="G475">_xlfn.IFNA(INDEX(Tbl_KBBB[wedstrijd],MATCH(Tbl_Avond[[#This Row],[Datum]]&amp;"5",Tbl_KBBB[Datum_KBBB]&amp;Tbl_KBBB[Biljart],0)),"")</f>
        <v/>
      </c>
    </row>
    <row r="476" spans="1:7" x14ac:dyDescent="0.25">
      <c r="A476" s="28">
        <v>46313</v>
      </c>
      <c r="B476">
        <f>WEEKDAY(Tbl_Avond[[#This Row],[Datum]],11)</f>
        <v>7</v>
      </c>
      <c r="C476" t="str" cm="1">
        <f t="array" ref="C476">_xlfn.IFNA(INDEX(Tbl_KBBB[wedstrijd],MATCH(Tbl_Avond[[#This Row],[Datum]]&amp;"1",Tbl_KBBB[Datum_KBBB]&amp;Tbl_KBBB[Biljart],0)),"")</f>
        <v/>
      </c>
      <c r="D476" t="str" cm="1">
        <f t="array" ref="D476">_xlfn.IFNA(INDEX(Tbl_KBBB[wedstrijd],MATCH(Tbl_Avond[[#This Row],[Datum]]&amp;"2",Tbl_KBBB[Datum_KBBB]&amp;Tbl_KBBB[Biljart],0)),"")</f>
        <v/>
      </c>
      <c r="E476" t="str" cm="1">
        <f t="array" ref="E476">_xlfn.IFNA(INDEX(Tbl_KBBB[wedstrijd],MATCH(Tbl_Avond[[#This Row],[Datum]]&amp;"3",Tbl_KBBB[Datum_KBBB]&amp;Tbl_KBBB[Biljart],0)),"")</f>
        <v/>
      </c>
      <c r="F476" t="str" cm="1">
        <f t="array" ref="F476">_xlfn.IFNA(INDEX(Tbl_KBBB[wedstrijd],MATCH(Tbl_Avond[[#This Row],[Datum]]&amp;"4",Tbl_KBBB[Datum_KBBB]&amp;Tbl_KBBB[Biljart],0)),"")</f>
        <v/>
      </c>
      <c r="G476" t="str" cm="1">
        <f t="array" ref="G476">_xlfn.IFNA(INDEX(Tbl_KBBB[wedstrijd],MATCH(Tbl_Avond[[#This Row],[Datum]]&amp;"5",Tbl_KBBB[Datum_KBBB]&amp;Tbl_KBBB[Biljart],0)),"")</f>
        <v/>
      </c>
    </row>
    <row r="477" spans="1:7" x14ac:dyDescent="0.25">
      <c r="A477" s="28">
        <v>46314</v>
      </c>
      <c r="B477">
        <f>WEEKDAY(Tbl_Avond[[#This Row],[Datum]],11)</f>
        <v>1</v>
      </c>
      <c r="C477" t="str" cm="1">
        <f t="array" ref="C477">_xlfn.IFNA(INDEX(Tbl_KBBB[wedstrijd],MATCH(Tbl_Avond[[#This Row],[Datum]]&amp;"1",Tbl_KBBB[Datum_KBBB]&amp;Tbl_KBBB[Biljart],0)),"")</f>
        <v/>
      </c>
      <c r="D477" t="str" cm="1">
        <f t="array" ref="D477">_xlfn.IFNA(INDEX(Tbl_KBBB[wedstrijd],MATCH(Tbl_Avond[[#This Row],[Datum]]&amp;"2",Tbl_KBBB[Datum_KBBB]&amp;Tbl_KBBB[Biljart],0)),"")</f>
        <v>De Middel 2  - De Middel 3 - - &gt;VH1019</v>
      </c>
      <c r="E477" t="str" cm="1">
        <f t="array" ref="E477">_xlfn.IFNA(INDEX(Tbl_KBBB[wedstrijd],MATCH(Tbl_Avond[[#This Row],[Datum]]&amp;"3",Tbl_KBBB[Datum_KBBB]&amp;Tbl_KBBB[Biljart],0)),"")</f>
        <v/>
      </c>
      <c r="F477" t="str" cm="1">
        <f t="array" ref="F477">_xlfn.IFNA(INDEX(Tbl_KBBB[wedstrijd],MATCH(Tbl_Avond[[#This Row],[Datum]]&amp;"4",Tbl_KBBB[Datum_KBBB]&amp;Tbl_KBBB[Biljart],0)),"")</f>
        <v/>
      </c>
      <c r="G477" t="str" cm="1">
        <f t="array" ref="G477">_xlfn.IFNA(INDEX(Tbl_KBBB[wedstrijd],MATCH(Tbl_Avond[[#This Row],[Datum]]&amp;"5",Tbl_KBBB[Datum_KBBB]&amp;Tbl_KBBB[Biljart],0)),"")</f>
        <v/>
      </c>
    </row>
    <row r="478" spans="1:7" x14ac:dyDescent="0.25">
      <c r="A478" s="28">
        <v>46315</v>
      </c>
      <c r="B478">
        <f>WEEKDAY(Tbl_Avond[[#This Row],[Datum]],11)</f>
        <v>2</v>
      </c>
      <c r="C478" t="str" cm="1">
        <f t="array" ref="C478">_xlfn.IFNA(INDEX(Tbl_KBBB[wedstrijd],MATCH(Tbl_Avond[[#This Row],[Datum]]&amp;"1",Tbl_KBBB[Datum_KBBB]&amp;Tbl_KBBB[Biljart],0)),"")</f>
        <v/>
      </c>
      <c r="D478" t="str" cm="1">
        <f t="array" ref="D478">_xlfn.IFNA(INDEX(Tbl_KBBB[wedstrijd],MATCH(Tbl_Avond[[#This Row],[Datum]]&amp;"2",Tbl_KBBB[Datum_KBBB]&amp;Tbl_KBBB[Biljart],0)),"")</f>
        <v/>
      </c>
      <c r="E478" t="str" cm="1">
        <f t="array" ref="E478">_xlfn.IFNA(INDEX(Tbl_KBBB[wedstrijd],MATCH(Tbl_Avond[[#This Row],[Datum]]&amp;"3",Tbl_KBBB[Datum_KBBB]&amp;Tbl_KBBB[Biljart],0)),"")</f>
        <v/>
      </c>
      <c r="F478" t="str" cm="1">
        <f t="array" ref="F478">_xlfn.IFNA(INDEX(Tbl_KBBB[wedstrijd],MATCH(Tbl_Avond[[#This Row],[Datum]]&amp;"4",Tbl_KBBB[Datum_KBBB]&amp;Tbl_KBBB[Biljart],0)),"")</f>
        <v/>
      </c>
      <c r="G478" t="str" cm="1">
        <f t="array" ref="G478">_xlfn.IFNA(INDEX(Tbl_KBBB[wedstrijd],MATCH(Tbl_Avond[[#This Row],[Datum]]&amp;"5",Tbl_KBBB[Datum_KBBB]&amp;Tbl_KBBB[Biljart],0)),"")</f>
        <v/>
      </c>
    </row>
    <row r="479" spans="1:7" x14ac:dyDescent="0.25">
      <c r="A479" s="28">
        <v>46316</v>
      </c>
      <c r="B479">
        <f>WEEKDAY(Tbl_Avond[[#This Row],[Datum]],11)</f>
        <v>3</v>
      </c>
      <c r="C479" t="str" cm="1">
        <f t="array" ref="C479">_xlfn.IFNA(INDEX(Tbl_KBBB[wedstrijd],MATCH(Tbl_Avond[[#This Row],[Datum]]&amp;"1",Tbl_KBBB[Datum_KBBB]&amp;Tbl_KBBB[Biljart],0)),"")</f>
        <v/>
      </c>
      <c r="D479" t="str" cm="1">
        <f t="array" ref="D479">_xlfn.IFNA(INDEX(Tbl_KBBB[wedstrijd],MATCH(Tbl_Avond[[#This Row],[Datum]]&amp;"2",Tbl_KBBB[Datum_KBBB]&amp;Tbl_KBBB[Biljart],0)),"")</f>
        <v/>
      </c>
      <c r="E479" t="str" cm="1">
        <f t="array" ref="E479">_xlfn.IFNA(INDEX(Tbl_KBBB[wedstrijd],MATCH(Tbl_Avond[[#This Row],[Datum]]&amp;"3",Tbl_KBBB[Datum_KBBB]&amp;Tbl_KBBB[Biljart],0)),"")</f>
        <v/>
      </c>
      <c r="F479" t="str" cm="1">
        <f t="array" ref="F479">_xlfn.IFNA(INDEX(Tbl_KBBB[wedstrijd],MATCH(Tbl_Avond[[#This Row],[Datum]]&amp;"4",Tbl_KBBB[Datum_KBBB]&amp;Tbl_KBBB[Biljart],0)),"")</f>
        <v/>
      </c>
      <c r="G479" t="str" cm="1">
        <f t="array" ref="G479">_xlfn.IFNA(INDEX(Tbl_KBBB[wedstrijd],MATCH(Tbl_Avond[[#This Row],[Datum]]&amp;"5",Tbl_KBBB[Datum_KBBB]&amp;Tbl_KBBB[Biljart],0)),"")</f>
        <v/>
      </c>
    </row>
    <row r="480" spans="1:7" x14ac:dyDescent="0.25">
      <c r="A480" s="28">
        <v>46317</v>
      </c>
      <c r="B480">
        <f>WEEKDAY(Tbl_Avond[[#This Row],[Datum]],11)</f>
        <v>4</v>
      </c>
      <c r="C480" t="str" cm="1">
        <f t="array" ref="C480">_xlfn.IFNA(INDEX(Tbl_KBBB[wedstrijd],MATCH(Tbl_Avond[[#This Row],[Datum]]&amp;"1",Tbl_KBBB[Datum_KBBB]&amp;Tbl_KBBB[Biljart],0)),"")</f>
        <v/>
      </c>
      <c r="D480" t="str" cm="1">
        <f t="array" ref="D480">_xlfn.IFNA(INDEX(Tbl_KBBB[wedstrijd],MATCH(Tbl_Avond[[#This Row],[Datum]]&amp;"2",Tbl_KBBB[Datum_KBBB]&amp;Tbl_KBBB[Biljart],0)),"")</f>
        <v/>
      </c>
      <c r="E480" t="str" cm="1">
        <f t="array" ref="E480">_xlfn.IFNA(INDEX(Tbl_KBBB[wedstrijd],MATCH(Tbl_Avond[[#This Row],[Datum]]&amp;"3",Tbl_KBBB[Datum_KBBB]&amp;Tbl_KBBB[Biljart],0)),"")</f>
        <v>De Middel 1  - BC De Ster 1 - - &gt;VH1016</v>
      </c>
      <c r="F480" t="str" cm="1">
        <f t="array" ref="F480">_xlfn.IFNA(INDEX(Tbl_KBBB[wedstrijd],MATCH(Tbl_Avond[[#This Row],[Datum]]&amp;"4",Tbl_KBBB[Datum_KBBB]&amp;Tbl_KBBB[Biljart],0)),"")</f>
        <v/>
      </c>
      <c r="G480" t="str" cm="1">
        <f t="array" ref="G480">_xlfn.IFNA(INDEX(Tbl_KBBB[wedstrijd],MATCH(Tbl_Avond[[#This Row],[Datum]]&amp;"5",Tbl_KBBB[Datum_KBBB]&amp;Tbl_KBBB[Biljart],0)),"")</f>
        <v/>
      </c>
    </row>
    <row r="481" spans="1:7" x14ac:dyDescent="0.25">
      <c r="A481" s="28">
        <v>46318</v>
      </c>
      <c r="B481">
        <f>WEEKDAY(Tbl_Avond[[#This Row],[Datum]],11)</f>
        <v>5</v>
      </c>
      <c r="C481" t="str" cm="1">
        <f t="array" ref="C481">_xlfn.IFNA(INDEX(Tbl_KBBB[wedstrijd],MATCH(Tbl_Avond[[#This Row],[Datum]]&amp;"1",Tbl_KBBB[Datum_KBBB]&amp;Tbl_KBBB[Biljart],0)),"")</f>
        <v/>
      </c>
      <c r="D481" t="str" cm="1">
        <f t="array" ref="D481">_xlfn.IFNA(INDEX(Tbl_KBBB[wedstrijd],MATCH(Tbl_Avond[[#This Row],[Datum]]&amp;"2",Tbl_KBBB[Datum_KBBB]&amp;Tbl_KBBB[Biljart],0)),"")</f>
        <v/>
      </c>
      <c r="E481" t="str" cm="1">
        <f t="array" ref="E481">_xlfn.IFNA(INDEX(Tbl_KBBB[wedstrijd],MATCH(Tbl_Avond[[#This Row],[Datum]]&amp;"3",Tbl_KBBB[Datum_KBBB]&amp;Tbl_KBBB[Biljart],0)),"")</f>
        <v/>
      </c>
      <c r="F481" t="str" cm="1">
        <f t="array" ref="F481">_xlfn.IFNA(INDEX(Tbl_KBBB[wedstrijd],MATCH(Tbl_Avond[[#This Row],[Datum]]&amp;"4",Tbl_KBBB[Datum_KBBB]&amp;Tbl_KBBB[Biljart],0)),"")</f>
        <v>DE MIDDEL 1  - BC KAPELSE 1 - - &gt;DM2D030</v>
      </c>
      <c r="G481" t="str" cm="1">
        <f t="array" ref="G481">_xlfn.IFNA(INDEX(Tbl_KBBB[wedstrijd],MATCH(Tbl_Avond[[#This Row],[Datum]]&amp;"5",Tbl_KBBB[Datum_KBBB]&amp;Tbl_KBBB[Biljart],0)),"")</f>
        <v/>
      </c>
    </row>
    <row r="482" spans="1:7" x14ac:dyDescent="0.25">
      <c r="A482" s="28">
        <v>46319</v>
      </c>
      <c r="B482">
        <f>WEEKDAY(Tbl_Avond[[#This Row],[Datum]],11)</f>
        <v>6</v>
      </c>
      <c r="C482" t="str" cm="1">
        <f t="array" ref="C482">_xlfn.IFNA(INDEX(Tbl_KBBB[wedstrijd],MATCH(Tbl_Avond[[#This Row],[Datum]]&amp;"1",Tbl_KBBB[Datum_KBBB]&amp;Tbl_KBBB[Biljart],0)),"")</f>
        <v/>
      </c>
      <c r="D482" t="str" cm="1">
        <f t="array" ref="D482">_xlfn.IFNA(INDEX(Tbl_KBBB[wedstrijd],MATCH(Tbl_Avond[[#This Row],[Datum]]&amp;"2",Tbl_KBBB[Datum_KBBB]&amp;Tbl_KBBB[Biljart],0)),"")</f>
        <v/>
      </c>
      <c r="E482" t="str" cm="1">
        <f t="array" ref="E482">_xlfn.IFNA(INDEX(Tbl_KBBB[wedstrijd],MATCH(Tbl_Avond[[#This Row],[Datum]]&amp;"3",Tbl_KBBB[Datum_KBBB]&amp;Tbl_KBBB[Biljart],0)),"")</f>
        <v/>
      </c>
      <c r="F482" t="str" cm="1">
        <f t="array" ref="F482">_xlfn.IFNA(INDEX(Tbl_KBBB[wedstrijd],MATCH(Tbl_Avond[[#This Row],[Datum]]&amp;"4",Tbl_KBBB[Datum_KBBB]&amp;Tbl_KBBB[Biljart],0)),"")</f>
        <v/>
      </c>
      <c r="G482" t="str" cm="1">
        <f t="array" ref="G482">_xlfn.IFNA(INDEX(Tbl_KBBB[wedstrijd],MATCH(Tbl_Avond[[#This Row],[Datum]]&amp;"5",Tbl_KBBB[Datum_KBBB]&amp;Tbl_KBBB[Biljart],0)),"")</f>
        <v/>
      </c>
    </row>
    <row r="483" spans="1:7" x14ac:dyDescent="0.25">
      <c r="A483" s="28">
        <v>46320</v>
      </c>
      <c r="B483">
        <f>WEEKDAY(Tbl_Avond[[#This Row],[Datum]],11)</f>
        <v>7</v>
      </c>
      <c r="C483" t="str" cm="1">
        <f t="array" ref="C483">_xlfn.IFNA(INDEX(Tbl_KBBB[wedstrijd],MATCH(Tbl_Avond[[#This Row],[Datum]]&amp;"1",Tbl_KBBB[Datum_KBBB]&amp;Tbl_KBBB[Biljart],0)),"")</f>
        <v/>
      </c>
      <c r="D483" t="str" cm="1">
        <f t="array" ref="D483">_xlfn.IFNA(INDEX(Tbl_KBBB[wedstrijd],MATCH(Tbl_Avond[[#This Row],[Datum]]&amp;"2",Tbl_KBBB[Datum_KBBB]&amp;Tbl_KBBB[Biljart],0)),"")</f>
        <v/>
      </c>
      <c r="E483" t="str" cm="1">
        <f t="array" ref="E483">_xlfn.IFNA(INDEX(Tbl_KBBB[wedstrijd],MATCH(Tbl_Avond[[#This Row],[Datum]]&amp;"3",Tbl_KBBB[Datum_KBBB]&amp;Tbl_KBBB[Biljart],0)),"")</f>
        <v/>
      </c>
      <c r="F483" t="str" cm="1">
        <f t="array" ref="F483">_xlfn.IFNA(INDEX(Tbl_KBBB[wedstrijd],MATCH(Tbl_Avond[[#This Row],[Datum]]&amp;"4",Tbl_KBBB[Datum_KBBB]&amp;Tbl_KBBB[Biljart],0)),"")</f>
        <v/>
      </c>
      <c r="G483" t="str" cm="1">
        <f t="array" ref="G483">_xlfn.IFNA(INDEX(Tbl_KBBB[wedstrijd],MATCH(Tbl_Avond[[#This Row],[Datum]]&amp;"5",Tbl_KBBB[Datum_KBBB]&amp;Tbl_KBBB[Biljart],0)),"")</f>
        <v/>
      </c>
    </row>
    <row r="484" spans="1:7" x14ac:dyDescent="0.25">
      <c r="A484" s="28">
        <v>46321</v>
      </c>
      <c r="B484">
        <f>WEEKDAY(Tbl_Avond[[#This Row],[Datum]],11)</f>
        <v>1</v>
      </c>
      <c r="C484" t="str" cm="1">
        <f t="array" ref="C484">_xlfn.IFNA(INDEX(Tbl_KBBB[wedstrijd],MATCH(Tbl_Avond[[#This Row],[Datum]]&amp;"1",Tbl_KBBB[Datum_KBBB]&amp;Tbl_KBBB[Biljart],0)),"")</f>
        <v/>
      </c>
      <c r="D484" t="str" cm="1">
        <f t="array" ref="D484">_xlfn.IFNA(INDEX(Tbl_KBBB[wedstrijd],MATCH(Tbl_Avond[[#This Row],[Datum]]&amp;"2",Tbl_KBBB[Datum_KBBB]&amp;Tbl_KBBB[Biljart],0)),"")</f>
        <v/>
      </c>
      <c r="E484" t="str" cm="1">
        <f t="array" ref="E484">_xlfn.IFNA(INDEX(Tbl_KBBB[wedstrijd],MATCH(Tbl_Avond[[#This Row],[Datum]]&amp;"3",Tbl_KBBB[Datum_KBBB]&amp;Tbl_KBBB[Biljart],0)),"")</f>
        <v>DE MIDDEL 3  - DEN EIK 1 - - &gt;KA037</v>
      </c>
      <c r="F484" t="str" cm="1">
        <f t="array" ref="F484">_xlfn.IFNA(INDEX(Tbl_KBBB[wedstrijd],MATCH(Tbl_Avond[[#This Row],[Datum]]&amp;"4",Tbl_KBBB[Datum_KBBB]&amp;Tbl_KBBB[Biljart],0)),"")</f>
        <v/>
      </c>
      <c r="G484" t="str" cm="1">
        <f t="array" ref="G484">_xlfn.IFNA(INDEX(Tbl_KBBB[wedstrijd],MATCH(Tbl_Avond[[#This Row],[Datum]]&amp;"5",Tbl_KBBB[Datum_KBBB]&amp;Tbl_KBBB[Biljart],0)),"")</f>
        <v>DE MIDDEL 1  - BC DE PLOEG 1 - - &gt;VL1038</v>
      </c>
    </row>
    <row r="485" spans="1:7" x14ac:dyDescent="0.25">
      <c r="A485" s="28">
        <v>46322</v>
      </c>
      <c r="B485">
        <f>WEEKDAY(Tbl_Avond[[#This Row],[Datum]],11)</f>
        <v>2</v>
      </c>
      <c r="C485" t="str" cm="1">
        <f t="array" ref="C485">_xlfn.IFNA(INDEX(Tbl_KBBB[wedstrijd],MATCH(Tbl_Avond[[#This Row],[Datum]]&amp;"1",Tbl_KBBB[Datum_KBBB]&amp;Tbl_KBBB[Biljart],0)),"")</f>
        <v/>
      </c>
      <c r="D485" t="str" cm="1">
        <f t="array" ref="D485">_xlfn.IFNA(INDEX(Tbl_KBBB[wedstrijd],MATCH(Tbl_Avond[[#This Row],[Datum]]&amp;"2",Tbl_KBBB[Datum_KBBB]&amp;Tbl_KBBB[Biljart],0)),"")</f>
        <v/>
      </c>
      <c r="E485" t="str" cm="1">
        <f t="array" ref="E485">_xlfn.IFNA(INDEX(Tbl_KBBB[wedstrijd],MATCH(Tbl_Avond[[#This Row],[Datum]]&amp;"3",Tbl_KBBB[Datum_KBBB]&amp;Tbl_KBBB[Biljart],0)),"")</f>
        <v>DE MIDDEL 2  - BC BOUWEL 2 - - &gt;BA2B039</v>
      </c>
      <c r="F485" t="str" cm="1">
        <f t="array" ref="F485">_xlfn.IFNA(INDEX(Tbl_KBBB[wedstrijd],MATCH(Tbl_Avond[[#This Row],[Datum]]&amp;"4",Tbl_KBBB[Datum_KBBB]&amp;Tbl_KBBB[Biljart],0)),"")</f>
        <v/>
      </c>
      <c r="G485" t="str" cm="1">
        <f t="array" ref="G485">_xlfn.IFNA(INDEX(Tbl_KBBB[wedstrijd],MATCH(Tbl_Avond[[#This Row],[Datum]]&amp;"5",Tbl_KBBB[Datum_KBBB]&amp;Tbl_KBBB[Biljart],0)),"")</f>
        <v/>
      </c>
    </row>
    <row r="486" spans="1:7" x14ac:dyDescent="0.25">
      <c r="A486" s="28">
        <v>46323</v>
      </c>
      <c r="B486">
        <f>WEEKDAY(Tbl_Avond[[#This Row],[Datum]],11)</f>
        <v>3</v>
      </c>
      <c r="C486" t="str" cm="1">
        <f t="array" ref="C486">_xlfn.IFNA(INDEX(Tbl_KBBB[wedstrijd],MATCH(Tbl_Avond[[#This Row],[Datum]]&amp;"1",Tbl_KBBB[Datum_KBBB]&amp;Tbl_KBBB[Biljart],0)),"")</f>
        <v/>
      </c>
      <c r="D486" t="str" cm="1">
        <f t="array" ref="D486">_xlfn.IFNA(INDEX(Tbl_KBBB[wedstrijd],MATCH(Tbl_Avond[[#This Row],[Datum]]&amp;"2",Tbl_KBBB[Datum_KBBB]&amp;Tbl_KBBB[Biljart],0)),"")</f>
        <v/>
      </c>
      <c r="E486" t="str" cm="1">
        <f t="array" ref="E486">_xlfn.IFNA(INDEX(Tbl_KBBB[wedstrijd],MATCH(Tbl_Avond[[#This Row],[Datum]]&amp;"3",Tbl_KBBB[Datum_KBBB]&amp;Tbl_KBBB[Biljart],0)),"")</f>
        <v>De Middel 9 - New Avenue 3- - &gt;ADL 123255</v>
      </c>
      <c r="F486" t="str" cm="1">
        <f t="array" ref="F486">_xlfn.IFNA(INDEX(Tbl_KBBB[wedstrijd],MATCH(Tbl_Avond[[#This Row],[Datum]]&amp;"4",Tbl_KBBB[Datum_KBBB]&amp;Tbl_KBBB[Biljart],0)),"")</f>
        <v/>
      </c>
      <c r="G486" t="str" cm="1">
        <f t="array" ref="G486">_xlfn.IFNA(INDEX(Tbl_KBBB[wedstrijd],MATCH(Tbl_Avond[[#This Row],[Datum]]&amp;"5",Tbl_KBBB[Datum_KBBB]&amp;Tbl_KBBB[Biljart],0)),"")</f>
        <v>DE MIDDEL 4  - DE LEUG 2 - - &gt;BA2B041</v>
      </c>
    </row>
    <row r="487" spans="1:7" x14ac:dyDescent="0.25">
      <c r="A487" s="28">
        <v>46324</v>
      </c>
      <c r="B487">
        <f>WEEKDAY(Tbl_Avond[[#This Row],[Datum]],11)</f>
        <v>4</v>
      </c>
      <c r="C487" t="str" cm="1">
        <f t="array" ref="C487">_xlfn.IFNA(INDEX(Tbl_KBBB[wedstrijd],MATCH(Tbl_Avond[[#This Row],[Datum]]&amp;"1",Tbl_KBBB[Datum_KBBB]&amp;Tbl_KBBB[Biljart],0)),"")</f>
        <v/>
      </c>
      <c r="D487" t="str" cm="1">
        <f t="array" ref="D487">_xlfn.IFNA(INDEX(Tbl_KBBB[wedstrijd],MATCH(Tbl_Avond[[#This Row],[Datum]]&amp;"2",Tbl_KBBB[Datum_KBBB]&amp;Tbl_KBBB[Biljart],0)),"")</f>
        <v/>
      </c>
      <c r="E487" t="str" cm="1">
        <f t="array" ref="E487">_xlfn.IFNA(INDEX(Tbl_KBBB[wedstrijd],MATCH(Tbl_Avond[[#This Row],[Datum]]&amp;"3",Tbl_KBBB[Datum_KBBB]&amp;Tbl_KBBB[Biljart],0)),"")</f>
        <v>DE MIDDEL 3  - KBC BILJARTVRIENDEN 1 - - &gt;BA2A039</v>
      </c>
      <c r="F487" t="str" cm="1">
        <f t="array" ref="F487">_xlfn.IFNA(INDEX(Tbl_KBBB[wedstrijd],MATCH(Tbl_Avond[[#This Row],[Datum]]&amp;"4",Tbl_KBBB[Datum_KBBB]&amp;Tbl_KBBB[Biljart],0)),"")</f>
        <v/>
      </c>
      <c r="G487" t="str" cm="1">
        <f t="array" ref="G487">_xlfn.IFNA(INDEX(Tbl_KBBB[wedstrijd],MATCH(Tbl_Avond[[#This Row],[Datum]]&amp;"5",Tbl_KBBB[Datum_KBBB]&amp;Tbl_KBBB[Biljart],0)),"")</f>
        <v>DE MIDDEL 1  - BC BOUWEL 1 - - &gt;BA2A041</v>
      </c>
    </row>
    <row r="488" spans="1:7" x14ac:dyDescent="0.25">
      <c r="A488" s="28">
        <v>46325</v>
      </c>
      <c r="B488">
        <f>WEEKDAY(Tbl_Avond[[#This Row],[Datum]],11)</f>
        <v>5</v>
      </c>
      <c r="C488" t="str" cm="1">
        <f t="array" ref="C488">_xlfn.IFNA(INDEX(Tbl_KBBB[wedstrijd],MATCH(Tbl_Avond[[#This Row],[Datum]]&amp;"1",Tbl_KBBB[Datum_KBBB]&amp;Tbl_KBBB[Biljart],0)),"")</f>
        <v/>
      </c>
      <c r="D488" t="str" cm="1">
        <f t="array" ref="D488">_xlfn.IFNA(INDEX(Tbl_KBBB[wedstrijd],MATCH(Tbl_Avond[[#This Row],[Datum]]&amp;"2",Tbl_KBBB[Datum_KBBB]&amp;Tbl_KBBB[Biljart],0)),"")</f>
        <v/>
      </c>
      <c r="E488" t="str" cm="1">
        <f t="array" ref="E488">_xlfn.IFNA(INDEX(Tbl_KBBB[wedstrijd],MATCH(Tbl_Avond[[#This Row],[Datum]]&amp;"3",Tbl_KBBB[Datum_KBBB]&amp;Tbl_KBBB[Biljart],0)),"")</f>
        <v>DE MIDDEL 1  - BC DE STER 1 - - &gt;KA038</v>
      </c>
      <c r="F488" t="str" cm="1">
        <f t="array" ref="F488">_xlfn.IFNA(INDEX(Tbl_KBBB[wedstrijd],MATCH(Tbl_Avond[[#This Row],[Datum]]&amp;"4",Tbl_KBBB[Datum_KBBB]&amp;Tbl_KBBB[Biljart],0)),"")</f>
        <v/>
      </c>
      <c r="G488" t="str" cm="1">
        <f t="array" ref="G488">_xlfn.IFNA(INDEX(Tbl_KBBB[wedstrijd],MATCH(Tbl_Avond[[#This Row],[Datum]]&amp;"5",Tbl_KBBB[Datum_KBBB]&amp;Tbl_KBBB[Biljart],0)),"")</f>
        <v>DE MIDDEL 2  - BC DE PLOEG 1 - - &gt;DK2B040</v>
      </c>
    </row>
    <row r="489" spans="1:7" x14ac:dyDescent="0.25">
      <c r="A489" s="28">
        <v>46326</v>
      </c>
      <c r="B489">
        <f>WEEKDAY(Tbl_Avond[[#This Row],[Datum]],11)</f>
        <v>6</v>
      </c>
      <c r="C489" t="str" cm="1">
        <f t="array" ref="C489">_xlfn.IFNA(INDEX(Tbl_KBBB[wedstrijd],MATCH(Tbl_Avond[[#This Row],[Datum]]&amp;"1",Tbl_KBBB[Datum_KBBB]&amp;Tbl_KBBB[Biljart],0)),"")</f>
        <v/>
      </c>
      <c r="D489" t="str" cm="1">
        <f t="array" ref="D489">_xlfn.IFNA(INDEX(Tbl_KBBB[wedstrijd],MATCH(Tbl_Avond[[#This Row],[Datum]]&amp;"2",Tbl_KBBB[Datum_KBBB]&amp;Tbl_KBBB[Biljart],0)),"")</f>
        <v/>
      </c>
      <c r="E489" t="str" cm="1">
        <f t="array" ref="E489">_xlfn.IFNA(INDEX(Tbl_KBBB[wedstrijd],MATCH(Tbl_Avond[[#This Row],[Datum]]&amp;"3",Tbl_KBBB[Datum_KBBB]&amp;Tbl_KBBB[Biljart],0)),"")</f>
        <v/>
      </c>
      <c r="F489" t="str" cm="1">
        <f t="array" ref="F489">_xlfn.IFNA(INDEX(Tbl_KBBB[wedstrijd],MATCH(Tbl_Avond[[#This Row],[Datum]]&amp;"4",Tbl_KBBB[Datum_KBBB]&amp;Tbl_KBBB[Biljart],0)),"")</f>
        <v/>
      </c>
      <c r="G489" t="str" cm="1">
        <f t="array" ref="G489">_xlfn.IFNA(INDEX(Tbl_KBBB[wedstrijd],MATCH(Tbl_Avond[[#This Row],[Datum]]&amp;"5",Tbl_KBBB[Datum_KBBB]&amp;Tbl_KBBB[Biljart],0)),"")</f>
        <v/>
      </c>
    </row>
    <row r="490" spans="1:7" x14ac:dyDescent="0.25">
      <c r="A490" s="28">
        <v>46327</v>
      </c>
      <c r="B490">
        <f>WEEKDAY(Tbl_Avond[[#This Row],[Datum]],11)</f>
        <v>7</v>
      </c>
      <c r="C490" t="str" cm="1">
        <f t="array" ref="C490">_xlfn.IFNA(INDEX(Tbl_KBBB[wedstrijd],MATCH(Tbl_Avond[[#This Row],[Datum]]&amp;"1",Tbl_KBBB[Datum_KBBB]&amp;Tbl_KBBB[Biljart],0)),"")</f>
        <v/>
      </c>
      <c r="D490" t="str" cm="1">
        <f t="array" ref="D490">_xlfn.IFNA(INDEX(Tbl_KBBB[wedstrijd],MATCH(Tbl_Avond[[#This Row],[Datum]]&amp;"2",Tbl_KBBB[Datum_KBBB]&amp;Tbl_KBBB[Biljart],0)),"")</f>
        <v/>
      </c>
      <c r="E490" t="str" cm="1">
        <f t="array" ref="E490">_xlfn.IFNA(INDEX(Tbl_KBBB[wedstrijd],MATCH(Tbl_Avond[[#This Row],[Datum]]&amp;"3",Tbl_KBBB[Datum_KBBB]&amp;Tbl_KBBB[Biljart],0)),"")</f>
        <v/>
      </c>
      <c r="F490" t="str" cm="1">
        <f t="array" ref="F490">_xlfn.IFNA(INDEX(Tbl_KBBB[wedstrijd],MATCH(Tbl_Avond[[#This Row],[Datum]]&amp;"4",Tbl_KBBB[Datum_KBBB]&amp;Tbl_KBBB[Biljart],0)),"")</f>
        <v/>
      </c>
      <c r="G490" t="str" cm="1">
        <f t="array" ref="G490">_xlfn.IFNA(INDEX(Tbl_KBBB[wedstrijd],MATCH(Tbl_Avond[[#This Row],[Datum]]&amp;"5",Tbl_KBBB[Datum_KBBB]&amp;Tbl_KBBB[Biljart],0)),"")</f>
        <v/>
      </c>
    </row>
    <row r="491" spans="1:7" x14ac:dyDescent="0.25">
      <c r="A491" s="28">
        <v>46328</v>
      </c>
      <c r="B491">
        <f>WEEKDAY(Tbl_Avond[[#This Row],[Datum]],11)</f>
        <v>1</v>
      </c>
      <c r="C491" t="str" cm="1">
        <f t="array" ref="C491">_xlfn.IFNA(INDEX(Tbl_KBBB[wedstrijd],MATCH(Tbl_Avond[[#This Row],[Datum]]&amp;"1",Tbl_KBBB[Datum_KBBB]&amp;Tbl_KBBB[Biljart],0)),"")</f>
        <v/>
      </c>
      <c r="D491" t="str" cm="1">
        <f t="array" ref="D491">_xlfn.IFNA(INDEX(Tbl_KBBB[wedstrijd],MATCH(Tbl_Avond[[#This Row],[Datum]]&amp;"2",Tbl_KBBB[Datum_KBBB]&amp;Tbl_KBBB[Biljart],0)),"")</f>
        <v/>
      </c>
      <c r="E491" t="str" cm="1">
        <f t="array" ref="E491">_xlfn.IFNA(INDEX(Tbl_KBBB[wedstrijd],MATCH(Tbl_Avond[[#This Row],[Datum]]&amp;"3",Tbl_KBBB[Datum_KBBB]&amp;Tbl_KBBB[Biljart],0)),"")</f>
        <v/>
      </c>
      <c r="F491" t="str" cm="1">
        <f t="array" ref="F491">_xlfn.IFNA(INDEX(Tbl_KBBB[wedstrijd],MATCH(Tbl_Avond[[#This Row],[Datum]]&amp;"4",Tbl_KBBB[Datum_KBBB]&amp;Tbl_KBBB[Biljart],0)),"")</f>
        <v/>
      </c>
      <c r="G491" t="str" cm="1">
        <f t="array" ref="G491">_xlfn.IFNA(INDEX(Tbl_KBBB[wedstrijd],MATCH(Tbl_Avond[[#This Row],[Datum]]&amp;"5",Tbl_KBBB[Datum_KBBB]&amp;Tbl_KBBB[Biljart],0)),"")</f>
        <v/>
      </c>
    </row>
    <row r="492" spans="1:7" x14ac:dyDescent="0.25">
      <c r="A492" s="28">
        <v>46329</v>
      </c>
      <c r="B492">
        <f>WEEKDAY(Tbl_Avond[[#This Row],[Datum]],11)</f>
        <v>2</v>
      </c>
      <c r="C492" t="str" cm="1">
        <f t="array" ref="C492">_xlfn.IFNA(INDEX(Tbl_KBBB[wedstrijd],MATCH(Tbl_Avond[[#This Row],[Datum]]&amp;"1",Tbl_KBBB[Datum_KBBB]&amp;Tbl_KBBB[Biljart],0)),"")</f>
        <v/>
      </c>
      <c r="D492" t="str" cm="1">
        <f t="array" ref="D492">_xlfn.IFNA(INDEX(Tbl_KBBB[wedstrijd],MATCH(Tbl_Avond[[#This Row],[Datum]]&amp;"2",Tbl_KBBB[Datum_KBBB]&amp;Tbl_KBBB[Biljart],0)),"")</f>
        <v/>
      </c>
      <c r="E492" t="str" cm="1">
        <f t="array" ref="E492">_xlfn.IFNA(INDEX(Tbl_KBBB[wedstrijd],MATCH(Tbl_Avond[[#This Row],[Datum]]&amp;"3",Tbl_KBBB[Datum_KBBB]&amp;Tbl_KBBB[Biljart],0)),"")</f>
        <v/>
      </c>
      <c r="F492" t="str" cm="1">
        <f t="array" ref="F492">_xlfn.IFNA(INDEX(Tbl_KBBB[wedstrijd],MATCH(Tbl_Avond[[#This Row],[Datum]]&amp;"4",Tbl_KBBB[Datum_KBBB]&amp;Tbl_KBBB[Biljart],0)),"")</f>
        <v/>
      </c>
      <c r="G492" t="str" cm="1">
        <f t="array" ref="G492">_xlfn.IFNA(INDEX(Tbl_KBBB[wedstrijd],MATCH(Tbl_Avond[[#This Row],[Datum]]&amp;"5",Tbl_KBBB[Datum_KBBB]&amp;Tbl_KBBB[Biljart],0)),"")</f>
        <v/>
      </c>
    </row>
    <row r="493" spans="1:7" x14ac:dyDescent="0.25">
      <c r="A493" s="28">
        <v>46330</v>
      </c>
      <c r="B493">
        <f>WEEKDAY(Tbl_Avond[[#This Row],[Datum]],11)</f>
        <v>3</v>
      </c>
      <c r="C493" t="str" cm="1">
        <f t="array" ref="C493">_xlfn.IFNA(INDEX(Tbl_KBBB[wedstrijd],MATCH(Tbl_Avond[[#This Row],[Datum]]&amp;"1",Tbl_KBBB[Datum_KBBB]&amp;Tbl_KBBB[Biljart],0)),"")</f>
        <v/>
      </c>
      <c r="D493" t="str" cm="1">
        <f t="array" ref="D493">_xlfn.IFNA(INDEX(Tbl_KBBB[wedstrijd],MATCH(Tbl_Avond[[#This Row],[Datum]]&amp;"2",Tbl_KBBB[Datum_KBBB]&amp;Tbl_KBBB[Biljart],0)),"")</f>
        <v/>
      </c>
      <c r="E493" t="str" cm="1">
        <f t="array" ref="E493">_xlfn.IFNA(INDEX(Tbl_KBBB[wedstrijd],MATCH(Tbl_Avond[[#This Row],[Datum]]&amp;"3",Tbl_KBBB[Datum_KBBB]&amp;Tbl_KBBB[Biljart],0)),"")</f>
        <v/>
      </c>
      <c r="F493" t="str" cm="1">
        <f t="array" ref="F493">_xlfn.IFNA(INDEX(Tbl_KBBB[wedstrijd],MATCH(Tbl_Avond[[#This Row],[Datum]]&amp;"4",Tbl_KBBB[Datum_KBBB]&amp;Tbl_KBBB[Biljart],0)),"")</f>
        <v/>
      </c>
      <c r="G493" t="str" cm="1">
        <f t="array" ref="G493">_xlfn.IFNA(INDEX(Tbl_KBBB[wedstrijd],MATCH(Tbl_Avond[[#This Row],[Datum]]&amp;"5",Tbl_KBBB[Datum_KBBB]&amp;Tbl_KBBB[Biljart],0)),"")</f>
        <v/>
      </c>
    </row>
    <row r="494" spans="1:7" x14ac:dyDescent="0.25">
      <c r="A494" s="28">
        <v>46331</v>
      </c>
      <c r="B494">
        <f>WEEKDAY(Tbl_Avond[[#This Row],[Datum]],11)</f>
        <v>4</v>
      </c>
      <c r="C494" t="str" cm="1">
        <f t="array" ref="C494">_xlfn.IFNA(INDEX(Tbl_KBBB[wedstrijd],MATCH(Tbl_Avond[[#This Row],[Datum]]&amp;"1",Tbl_KBBB[Datum_KBBB]&amp;Tbl_KBBB[Biljart],0)),"")</f>
        <v/>
      </c>
      <c r="D494" t="str" cm="1">
        <f t="array" ref="D494">_xlfn.IFNA(INDEX(Tbl_KBBB[wedstrijd],MATCH(Tbl_Avond[[#This Row],[Datum]]&amp;"2",Tbl_KBBB[Datum_KBBB]&amp;Tbl_KBBB[Biljart],0)),"")</f>
        <v/>
      </c>
      <c r="E494" t="str" cm="1">
        <f t="array" ref="E494">_xlfn.IFNA(INDEX(Tbl_KBBB[wedstrijd],MATCH(Tbl_Avond[[#This Row],[Datum]]&amp;"3",Tbl_KBBB[Datum_KBBB]&amp;Tbl_KBBB[Biljart],0)),"")</f>
        <v>De Middel 3  - Den Eik 1 - - &gt;VH1022</v>
      </c>
      <c r="F494" t="str" cm="1">
        <f t="array" ref="F494">_xlfn.IFNA(INDEX(Tbl_KBBB[wedstrijd],MATCH(Tbl_Avond[[#This Row],[Datum]]&amp;"4",Tbl_KBBB[Datum_KBBB]&amp;Tbl_KBBB[Biljart],0)),"")</f>
        <v/>
      </c>
      <c r="G494" t="str" cm="1">
        <f t="array" ref="G494">_xlfn.IFNA(INDEX(Tbl_KBBB[wedstrijd],MATCH(Tbl_Avond[[#This Row],[Datum]]&amp;"5",Tbl_KBBB[Datum_KBBB]&amp;Tbl_KBBB[Biljart],0)),"")</f>
        <v/>
      </c>
    </row>
    <row r="495" spans="1:7" x14ac:dyDescent="0.25">
      <c r="A495" s="28">
        <v>46332</v>
      </c>
      <c r="B495">
        <f>WEEKDAY(Tbl_Avond[[#This Row],[Datum]],11)</f>
        <v>5</v>
      </c>
      <c r="C495" t="str" cm="1">
        <f t="array" ref="C495">_xlfn.IFNA(INDEX(Tbl_KBBB[wedstrijd],MATCH(Tbl_Avond[[#This Row],[Datum]]&amp;"1",Tbl_KBBB[Datum_KBBB]&amp;Tbl_KBBB[Biljart],0)),"")</f>
        <v>De Middel 2 - Biezen 2- - &gt;KAPU-2</v>
      </c>
      <c r="D495" t="str" cm="1">
        <f t="array" ref="D495">_xlfn.IFNA(INDEX(Tbl_KBBB[wedstrijd],MATCH(Tbl_Avond[[#This Row],[Datum]]&amp;"2",Tbl_KBBB[Datum_KBBB]&amp;Tbl_KBBB[Biljart],0)),"")</f>
        <v>De Middel 2 - Biezen 2- - &gt;KAPU-2</v>
      </c>
      <c r="E495" t="str" cm="1">
        <f t="array" ref="E495">_xlfn.IFNA(INDEX(Tbl_KBBB[wedstrijd],MATCH(Tbl_Avond[[#This Row],[Datum]]&amp;"3",Tbl_KBBB[Datum_KBBB]&amp;Tbl_KBBB[Biljart],0)),"")</f>
        <v/>
      </c>
      <c r="F495" t="str" cm="1">
        <f t="array" ref="F495">_xlfn.IFNA(INDEX(Tbl_KBBB[wedstrijd],MATCH(Tbl_Avond[[#This Row],[Datum]]&amp;"4",Tbl_KBBB[Datum_KBBB]&amp;Tbl_KBBB[Biljart],0)),"")</f>
        <v>DE MIDDEL 1  - T.B.A. BILJARTPALACE 5 - - &gt;DM2D031</v>
      </c>
      <c r="G495" t="str" cm="1">
        <f t="array" ref="G495">_xlfn.IFNA(INDEX(Tbl_KBBB[wedstrijd],MATCH(Tbl_Avond[[#This Row],[Datum]]&amp;"5",Tbl_KBBB[Datum_KBBB]&amp;Tbl_KBBB[Biljart],0)),"")</f>
        <v/>
      </c>
    </row>
    <row r="496" spans="1:7" x14ac:dyDescent="0.25">
      <c r="A496" s="28">
        <v>46333</v>
      </c>
      <c r="B496">
        <f>WEEKDAY(Tbl_Avond[[#This Row],[Datum]],11)</f>
        <v>6</v>
      </c>
      <c r="C496" t="str" cm="1">
        <f t="array" ref="C496">_xlfn.IFNA(INDEX(Tbl_KBBB[wedstrijd],MATCH(Tbl_Avond[[#This Row],[Datum]]&amp;"1",Tbl_KBBB[Datum_KBBB]&amp;Tbl_KBBB[Biljart],0)),"")</f>
        <v/>
      </c>
      <c r="D496" t="str" cm="1">
        <f t="array" ref="D496">_xlfn.IFNA(INDEX(Tbl_KBBB[wedstrijd],MATCH(Tbl_Avond[[#This Row],[Datum]]&amp;"2",Tbl_KBBB[Datum_KBBB]&amp;Tbl_KBBB[Biljart],0)),"")</f>
        <v/>
      </c>
      <c r="E496" t="str" cm="1">
        <f t="array" ref="E496">_xlfn.IFNA(INDEX(Tbl_KBBB[wedstrijd],MATCH(Tbl_Avond[[#This Row],[Datum]]&amp;"3",Tbl_KBBB[Datum_KBBB]&amp;Tbl_KBBB[Biljart],0)),"")</f>
        <v/>
      </c>
      <c r="F496" t="str" cm="1">
        <f t="array" ref="F496">_xlfn.IFNA(INDEX(Tbl_KBBB[wedstrijd],MATCH(Tbl_Avond[[#This Row],[Datum]]&amp;"4",Tbl_KBBB[Datum_KBBB]&amp;Tbl_KBBB[Biljart],0)),"")</f>
        <v/>
      </c>
      <c r="G496" t="str" cm="1">
        <f t="array" ref="G496">_xlfn.IFNA(INDEX(Tbl_KBBB[wedstrijd],MATCH(Tbl_Avond[[#This Row],[Datum]]&amp;"5",Tbl_KBBB[Datum_KBBB]&amp;Tbl_KBBB[Biljart],0)),"")</f>
        <v/>
      </c>
    </row>
    <row r="497" spans="1:7" x14ac:dyDescent="0.25">
      <c r="A497" s="28">
        <v>46334</v>
      </c>
      <c r="B497">
        <f>WEEKDAY(Tbl_Avond[[#This Row],[Datum]],11)</f>
        <v>7</v>
      </c>
      <c r="C497" t="str" cm="1">
        <f t="array" ref="C497">_xlfn.IFNA(INDEX(Tbl_KBBB[wedstrijd],MATCH(Tbl_Avond[[#This Row],[Datum]]&amp;"1",Tbl_KBBB[Datum_KBBB]&amp;Tbl_KBBB[Biljart],0)),"")</f>
        <v/>
      </c>
      <c r="D497" t="str" cm="1">
        <f t="array" ref="D497">_xlfn.IFNA(INDEX(Tbl_KBBB[wedstrijd],MATCH(Tbl_Avond[[#This Row],[Datum]]&amp;"2",Tbl_KBBB[Datum_KBBB]&amp;Tbl_KBBB[Biljart],0)),"")</f>
        <v/>
      </c>
      <c r="E497" t="str" cm="1">
        <f t="array" ref="E497">_xlfn.IFNA(INDEX(Tbl_KBBB[wedstrijd],MATCH(Tbl_Avond[[#This Row],[Datum]]&amp;"3",Tbl_KBBB[Datum_KBBB]&amp;Tbl_KBBB[Biljart],0)),"")</f>
        <v/>
      </c>
      <c r="F497" t="str" cm="1">
        <f t="array" ref="F497">_xlfn.IFNA(INDEX(Tbl_KBBB[wedstrijd],MATCH(Tbl_Avond[[#This Row],[Datum]]&amp;"4",Tbl_KBBB[Datum_KBBB]&amp;Tbl_KBBB[Biljart],0)),"")</f>
        <v/>
      </c>
      <c r="G497" t="str" cm="1">
        <f t="array" ref="G497">_xlfn.IFNA(INDEX(Tbl_KBBB[wedstrijd],MATCH(Tbl_Avond[[#This Row],[Datum]]&amp;"5",Tbl_KBBB[Datum_KBBB]&amp;Tbl_KBBB[Biljart],0)),"")</f>
        <v/>
      </c>
    </row>
    <row r="498" spans="1:7" x14ac:dyDescent="0.25">
      <c r="A498" s="28">
        <v>46335</v>
      </c>
      <c r="B498">
        <f>WEEKDAY(Tbl_Avond[[#This Row],[Datum]],11)</f>
        <v>1</v>
      </c>
      <c r="C498" t="str" cm="1">
        <f t="array" ref="C498">_xlfn.IFNA(INDEX(Tbl_KBBB[wedstrijd],MATCH(Tbl_Avond[[#This Row],[Datum]]&amp;"1",Tbl_KBBB[Datum_KBBB]&amp;Tbl_KBBB[Biljart],0)),"")</f>
        <v>DE MIDDEL 3  - K.O.T. MEER 2 - - &gt;VL2054</v>
      </c>
      <c r="D498" t="str" cm="1">
        <f t="array" ref="D498">_xlfn.IFNA(INDEX(Tbl_KBBB[wedstrijd],MATCH(Tbl_Avond[[#This Row],[Datum]]&amp;"2",Tbl_KBBB[Datum_KBBB]&amp;Tbl_KBBB[Biljart],0)),"")</f>
        <v/>
      </c>
      <c r="E498" t="str" cm="1">
        <f t="array" ref="E498">_xlfn.IFNA(INDEX(Tbl_KBBB[wedstrijd],MATCH(Tbl_Avond[[#This Row],[Datum]]&amp;"3",Tbl_KBBB[Datum_KBBB]&amp;Tbl_KBBB[Biljart],0)),"")</f>
        <v>DE MIDDEL 3  - ZEVENBERGEN 2 - - &gt;KA047</v>
      </c>
      <c r="F498" t="str" cm="1">
        <f t="array" ref="F498">_xlfn.IFNA(INDEX(Tbl_KBBB[wedstrijd],MATCH(Tbl_Avond[[#This Row],[Datum]]&amp;"4",Tbl_KBBB[Datum_KBBB]&amp;Tbl_KBBB[Biljart],0)),"")</f>
        <v/>
      </c>
      <c r="G498" t="str" cm="1">
        <f t="array" ref="G498">_xlfn.IFNA(INDEX(Tbl_KBBB[wedstrijd],MATCH(Tbl_Avond[[#This Row],[Datum]]&amp;"5",Tbl_KBBB[Datum_KBBB]&amp;Tbl_KBBB[Biljart],0)),"")</f>
        <v>DE MIDDEL 1  - BC KAPELSE 1 - - &gt;VL1044</v>
      </c>
    </row>
    <row r="499" spans="1:7" x14ac:dyDescent="0.25">
      <c r="A499" s="28">
        <v>46336</v>
      </c>
      <c r="B499">
        <f>WEEKDAY(Tbl_Avond[[#This Row],[Datum]],11)</f>
        <v>2</v>
      </c>
      <c r="C499" t="str" cm="1">
        <f t="array" ref="C499">_xlfn.IFNA(INDEX(Tbl_KBBB[wedstrijd],MATCH(Tbl_Avond[[#This Row],[Datum]]&amp;"1",Tbl_KBBB[Datum_KBBB]&amp;Tbl_KBBB[Biljart],0)),"")</f>
        <v/>
      </c>
      <c r="D499" t="str" cm="1">
        <f t="array" ref="D499">_xlfn.IFNA(INDEX(Tbl_KBBB[wedstrijd],MATCH(Tbl_Avond[[#This Row],[Datum]]&amp;"2",Tbl_KBBB[Datum_KBBB]&amp;Tbl_KBBB[Biljart],0)),"")</f>
        <v/>
      </c>
      <c r="E499" t="str" cm="1">
        <f t="array" ref="E499">_xlfn.IFNA(INDEX(Tbl_KBBB[wedstrijd],MATCH(Tbl_Avond[[#This Row],[Datum]]&amp;"3",Tbl_KBBB[Datum_KBBB]&amp;Tbl_KBBB[Biljart],0)),"")</f>
        <v>DE MIDDEL 2  - DE LEUG 2 - - &gt;VL2052</v>
      </c>
      <c r="F499" t="str" cm="1">
        <f t="array" ref="F499">_xlfn.IFNA(INDEX(Tbl_KBBB[wedstrijd],MATCH(Tbl_Avond[[#This Row],[Datum]]&amp;"4",Tbl_KBBB[Datum_KBBB]&amp;Tbl_KBBB[Biljart],0)),"")</f>
        <v/>
      </c>
      <c r="G499" t="str" cm="1">
        <f t="array" ref="G499">_xlfn.IFNA(INDEX(Tbl_KBBB[wedstrijd],MATCH(Tbl_Avond[[#This Row],[Datum]]&amp;"5",Tbl_KBBB[Datum_KBBB]&amp;Tbl_KBBB[Biljart],0)),"")</f>
        <v/>
      </c>
    </row>
    <row r="500" spans="1:7" x14ac:dyDescent="0.25">
      <c r="A500" s="28">
        <v>46337</v>
      </c>
      <c r="B500">
        <f>WEEKDAY(Tbl_Avond[[#This Row],[Datum]],11)</f>
        <v>3</v>
      </c>
      <c r="C500" t="str" cm="1">
        <f t="array" ref="C500">_xlfn.IFNA(INDEX(Tbl_KBBB[wedstrijd],MATCH(Tbl_Avond[[#This Row],[Datum]]&amp;"1",Tbl_KBBB[Datum_KBBB]&amp;Tbl_KBBB[Biljart],0)),"")</f>
        <v/>
      </c>
      <c r="D500" t="str" cm="1">
        <f t="array" ref="D500">_xlfn.IFNA(INDEX(Tbl_KBBB[wedstrijd],MATCH(Tbl_Avond[[#This Row],[Datum]]&amp;"2",Tbl_KBBB[Datum_KBBB]&amp;Tbl_KBBB[Biljart],0)),"")</f>
        <v/>
      </c>
      <c r="E500" t="str" cm="1">
        <f t="array" ref="E500">_xlfn.IFNA(INDEX(Tbl_KBBB[wedstrijd],MATCH(Tbl_Avond[[#This Row],[Datum]]&amp;"3",Tbl_KBBB[Datum_KBBB]&amp;Tbl_KBBB[Biljart],0)),"")</f>
        <v>DE MIDDEL 5  - NOORDERKEMPEN 1 - MR SMEDERIJ - - &gt;VL2051</v>
      </c>
      <c r="F500" t="str" cm="1">
        <f t="array" ref="F500">_xlfn.IFNA(INDEX(Tbl_KBBB[wedstrijd],MATCH(Tbl_Avond[[#This Row],[Datum]]&amp;"4",Tbl_KBBB[Datum_KBBB]&amp;Tbl_KBBB[Biljart],0)),"")</f>
        <v/>
      </c>
      <c r="G500" t="str" cm="1">
        <f t="array" ref="G500">_xlfn.IFNA(INDEX(Tbl_KBBB[wedstrijd],MATCH(Tbl_Avond[[#This Row],[Datum]]&amp;"5",Tbl_KBBB[Datum_KBBB]&amp;Tbl_KBBB[Biljart],0)),"")</f>
        <v>DE MIDDEL 5  - SCHIL-DORP 2 - - &gt;BA2A046</v>
      </c>
    </row>
    <row r="501" spans="1:7" x14ac:dyDescent="0.25">
      <c r="A501" s="28">
        <v>46338</v>
      </c>
      <c r="B501">
        <f>WEEKDAY(Tbl_Avond[[#This Row],[Datum]],11)</f>
        <v>4</v>
      </c>
      <c r="C501" t="str" cm="1">
        <f t="array" ref="C501">_xlfn.IFNA(INDEX(Tbl_KBBB[wedstrijd],MATCH(Tbl_Avond[[#This Row],[Datum]]&amp;"1",Tbl_KBBB[Datum_KBBB]&amp;Tbl_KBBB[Biljart],0)),"")</f>
        <v/>
      </c>
      <c r="D501" t="str" cm="1">
        <f t="array" ref="D501">_xlfn.IFNA(INDEX(Tbl_KBBB[wedstrijd],MATCH(Tbl_Avond[[#This Row],[Datum]]&amp;"2",Tbl_KBBB[Datum_KBBB]&amp;Tbl_KBBB[Biljart],0)),"")</f>
        <v/>
      </c>
      <c r="E501" t="str" cm="1">
        <f t="array" ref="E501">_xlfn.IFNA(INDEX(Tbl_KBBB[wedstrijd],MATCH(Tbl_Avond[[#This Row],[Datum]]&amp;"3",Tbl_KBBB[Datum_KBBB]&amp;Tbl_KBBB[Biljart],0)),"")</f>
        <v>DE MIDDEL 3  - DEN EIK 1 - - &gt;BA2A045</v>
      </c>
      <c r="F501" t="str" cm="1">
        <f t="array" ref="F501">_xlfn.IFNA(INDEX(Tbl_KBBB[wedstrijd],MATCH(Tbl_Avond[[#This Row],[Datum]]&amp;"4",Tbl_KBBB[Datum_KBBB]&amp;Tbl_KBBB[Biljart],0)),"")</f>
        <v/>
      </c>
      <c r="G501" t="str" cm="1">
        <f t="array" ref="G501">_xlfn.IFNA(INDEX(Tbl_KBBB[wedstrijd],MATCH(Tbl_Avond[[#This Row],[Datum]]&amp;"5",Tbl_KBBB[Datum_KBBB]&amp;Tbl_KBBB[Biljart],0)),"")</f>
        <v>DE MIDDEL 1  - BC MOLLENHOF 1 - - &gt;KA044</v>
      </c>
    </row>
    <row r="502" spans="1:7" x14ac:dyDescent="0.25">
      <c r="A502" s="28">
        <v>46339</v>
      </c>
      <c r="B502">
        <f>WEEKDAY(Tbl_Avond[[#This Row],[Datum]],11)</f>
        <v>5</v>
      </c>
      <c r="C502" t="str" cm="1">
        <f t="array" ref="C502">_xlfn.IFNA(INDEX(Tbl_KBBB[wedstrijd],MATCH(Tbl_Avond[[#This Row],[Datum]]&amp;"1",Tbl_KBBB[Datum_KBBB]&amp;Tbl_KBBB[Biljart],0)),"")</f>
        <v>MIDDEL 1 - STOEMPERS- - &gt;KPU-1</v>
      </c>
      <c r="D502" t="str" cm="1">
        <f t="array" ref="D502">_xlfn.IFNA(INDEX(Tbl_KBBB[wedstrijd],MATCH(Tbl_Avond[[#This Row],[Datum]]&amp;"2",Tbl_KBBB[Datum_KBBB]&amp;Tbl_KBBB[Biljart],0)),"")</f>
        <v>MIDDEL 1 - STOEMPERS- - &gt;KPU-1</v>
      </c>
      <c r="E502" t="str" cm="1">
        <f t="array" ref="E502">_xlfn.IFNA(INDEX(Tbl_KBBB[wedstrijd],MATCH(Tbl_Avond[[#This Row],[Datum]]&amp;"3",Tbl_KBBB[Datum_KBBB]&amp;Tbl_KBBB[Biljart],0)),"")</f>
        <v/>
      </c>
      <c r="F502" t="str" cm="1">
        <f t="array" ref="F502">_xlfn.IFNA(INDEX(Tbl_KBBB[wedstrijd],MATCH(Tbl_Avond[[#This Row],[Datum]]&amp;"4",Tbl_KBBB[Datum_KBBB]&amp;Tbl_KBBB[Biljart],0)),"")</f>
        <v>De Middel 2 - De Bils - - &gt;KAPU-2</v>
      </c>
      <c r="G502" t="str" cm="1">
        <f t="array" ref="G502">_xlfn.IFNA(INDEX(Tbl_KBBB[wedstrijd],MATCH(Tbl_Avond[[#This Row],[Datum]]&amp;"5",Tbl_KBBB[Datum_KBBB]&amp;Tbl_KBBB[Biljart],0)),"")</f>
        <v>De Middel 2 - De Bils - - &gt;KAPU-2</v>
      </c>
    </row>
    <row r="503" spans="1:7" x14ac:dyDescent="0.25">
      <c r="A503" s="28">
        <v>46340</v>
      </c>
      <c r="B503">
        <f>WEEKDAY(Tbl_Avond[[#This Row],[Datum]],11)</f>
        <v>6</v>
      </c>
      <c r="C503" t="str" cm="1">
        <f t="array" ref="C503">_xlfn.IFNA(INDEX(Tbl_KBBB[wedstrijd],MATCH(Tbl_Avond[[#This Row],[Datum]]&amp;"1",Tbl_KBBB[Datum_KBBB]&amp;Tbl_KBBB[Biljart],0)),"")</f>
        <v/>
      </c>
      <c r="D503" t="str" cm="1">
        <f t="array" ref="D503">_xlfn.IFNA(INDEX(Tbl_KBBB[wedstrijd],MATCH(Tbl_Avond[[#This Row],[Datum]]&amp;"2",Tbl_KBBB[Datum_KBBB]&amp;Tbl_KBBB[Biljart],0)),"")</f>
        <v/>
      </c>
      <c r="E503" t="str" cm="1">
        <f t="array" ref="E503">_xlfn.IFNA(INDEX(Tbl_KBBB[wedstrijd],MATCH(Tbl_Avond[[#This Row],[Datum]]&amp;"3",Tbl_KBBB[Datum_KBBB]&amp;Tbl_KBBB[Biljart],0)),"")</f>
        <v/>
      </c>
      <c r="F503" t="str" cm="1">
        <f t="array" ref="F503">_xlfn.IFNA(INDEX(Tbl_KBBB[wedstrijd],MATCH(Tbl_Avond[[#This Row],[Datum]]&amp;"4",Tbl_KBBB[Datum_KBBB]&amp;Tbl_KBBB[Biljart],0)),"")</f>
        <v/>
      </c>
      <c r="G503" t="str" cm="1">
        <f t="array" ref="G503">_xlfn.IFNA(INDEX(Tbl_KBBB[wedstrijd],MATCH(Tbl_Avond[[#This Row],[Datum]]&amp;"5",Tbl_KBBB[Datum_KBBB]&amp;Tbl_KBBB[Biljart],0)),"")</f>
        <v/>
      </c>
    </row>
    <row r="504" spans="1:7" x14ac:dyDescent="0.25">
      <c r="A504" s="28">
        <v>46341</v>
      </c>
      <c r="B504">
        <f>WEEKDAY(Tbl_Avond[[#This Row],[Datum]],11)</f>
        <v>7</v>
      </c>
      <c r="C504" t="str" cm="1">
        <f t="array" ref="C504">_xlfn.IFNA(INDEX(Tbl_KBBB[wedstrijd],MATCH(Tbl_Avond[[#This Row],[Datum]]&amp;"1",Tbl_KBBB[Datum_KBBB]&amp;Tbl_KBBB[Biljart],0)),"")</f>
        <v/>
      </c>
      <c r="D504" t="str" cm="1">
        <f t="array" ref="D504">_xlfn.IFNA(INDEX(Tbl_KBBB[wedstrijd],MATCH(Tbl_Avond[[#This Row],[Datum]]&amp;"2",Tbl_KBBB[Datum_KBBB]&amp;Tbl_KBBB[Biljart],0)),"")</f>
        <v/>
      </c>
      <c r="E504" t="str" cm="1">
        <f t="array" ref="E504">_xlfn.IFNA(INDEX(Tbl_KBBB[wedstrijd],MATCH(Tbl_Avond[[#This Row],[Datum]]&amp;"3",Tbl_KBBB[Datum_KBBB]&amp;Tbl_KBBB[Biljart],0)),"")</f>
        <v/>
      </c>
      <c r="F504" t="str" cm="1">
        <f t="array" ref="F504">_xlfn.IFNA(INDEX(Tbl_KBBB[wedstrijd],MATCH(Tbl_Avond[[#This Row],[Datum]]&amp;"4",Tbl_KBBB[Datum_KBBB]&amp;Tbl_KBBB[Biljart],0)),"")</f>
        <v/>
      </c>
      <c r="G504" t="str" cm="1">
        <f t="array" ref="G504">_xlfn.IFNA(INDEX(Tbl_KBBB[wedstrijd],MATCH(Tbl_Avond[[#This Row],[Datum]]&amp;"5",Tbl_KBBB[Datum_KBBB]&amp;Tbl_KBBB[Biljart],0)),"")</f>
        <v/>
      </c>
    </row>
    <row r="505" spans="1:7" x14ac:dyDescent="0.25">
      <c r="A505" s="28">
        <v>46342</v>
      </c>
      <c r="B505">
        <f>WEEKDAY(Tbl_Avond[[#This Row],[Datum]],11)</f>
        <v>1</v>
      </c>
      <c r="C505" t="str" cm="1">
        <f t="array" ref="C505">_xlfn.IFNA(INDEX(Tbl_KBBB[wedstrijd],MATCH(Tbl_Avond[[#This Row],[Datum]]&amp;"1",Tbl_KBBB[Datum_KBBB]&amp;Tbl_KBBB[Biljart],0)),"")</f>
        <v/>
      </c>
      <c r="D505" t="str" cm="1">
        <f t="array" ref="D505">_xlfn.IFNA(INDEX(Tbl_KBBB[wedstrijd],MATCH(Tbl_Avond[[#This Row],[Datum]]&amp;"2",Tbl_KBBB[Datum_KBBB]&amp;Tbl_KBBB[Biljart],0)),"")</f>
        <v/>
      </c>
      <c r="E505" t="str" cm="1">
        <f t="array" ref="E505">_xlfn.IFNA(INDEX(Tbl_KBBB[wedstrijd],MATCH(Tbl_Avond[[#This Row],[Datum]]&amp;"3",Tbl_KBBB[Datum_KBBB]&amp;Tbl_KBBB[Biljart],0)),"")</f>
        <v/>
      </c>
      <c r="F505" t="str" cm="1">
        <f t="array" ref="F505">_xlfn.IFNA(INDEX(Tbl_KBBB[wedstrijd],MATCH(Tbl_Avond[[#This Row],[Datum]]&amp;"4",Tbl_KBBB[Datum_KBBB]&amp;Tbl_KBBB[Biljart],0)),"")</f>
        <v/>
      </c>
      <c r="G505" t="str" cm="1">
        <f t="array" ref="G505">_xlfn.IFNA(INDEX(Tbl_KBBB[wedstrijd],MATCH(Tbl_Avond[[#This Row],[Datum]]&amp;"5",Tbl_KBBB[Datum_KBBB]&amp;Tbl_KBBB[Biljart],0)),"")</f>
        <v/>
      </c>
    </row>
    <row r="506" spans="1:7" x14ac:dyDescent="0.25">
      <c r="A506" s="28">
        <v>46343</v>
      </c>
      <c r="B506">
        <f>WEEKDAY(Tbl_Avond[[#This Row],[Datum]],11)</f>
        <v>2</v>
      </c>
      <c r="C506" t="str" cm="1">
        <f t="array" ref="C506">_xlfn.IFNA(INDEX(Tbl_KBBB[wedstrijd],MATCH(Tbl_Avond[[#This Row],[Datum]]&amp;"1",Tbl_KBBB[Datum_KBBB]&amp;Tbl_KBBB[Biljart],0)),"")</f>
        <v/>
      </c>
      <c r="D506" t="str" cm="1">
        <f t="array" ref="D506">_xlfn.IFNA(INDEX(Tbl_KBBB[wedstrijd],MATCH(Tbl_Avond[[#This Row],[Datum]]&amp;"2",Tbl_KBBB[Datum_KBBB]&amp;Tbl_KBBB[Biljart],0)),"")</f>
        <v>De Middel 2  - De Leug 1 - - &gt;VH1028</v>
      </c>
      <c r="E506" t="str" cm="1">
        <f t="array" ref="E506">_xlfn.IFNA(INDEX(Tbl_KBBB[wedstrijd],MATCH(Tbl_Avond[[#This Row],[Datum]]&amp;"3",Tbl_KBBB[Datum_KBBB]&amp;Tbl_KBBB[Biljart],0)),"")</f>
        <v/>
      </c>
      <c r="F506" t="str" cm="1">
        <f t="array" ref="F506">_xlfn.IFNA(INDEX(Tbl_KBBB[wedstrijd],MATCH(Tbl_Avond[[#This Row],[Datum]]&amp;"4",Tbl_KBBB[Datum_KBBB]&amp;Tbl_KBBB[Biljart],0)),"")</f>
        <v/>
      </c>
      <c r="G506" t="str" cm="1">
        <f t="array" ref="G506">_xlfn.IFNA(INDEX(Tbl_KBBB[wedstrijd],MATCH(Tbl_Avond[[#This Row],[Datum]]&amp;"5",Tbl_KBBB[Datum_KBBB]&amp;Tbl_KBBB[Biljart],0)),"")</f>
        <v/>
      </c>
    </row>
    <row r="507" spans="1:7" x14ac:dyDescent="0.25">
      <c r="A507" s="28">
        <v>46344</v>
      </c>
      <c r="B507">
        <f>WEEKDAY(Tbl_Avond[[#This Row],[Datum]],11)</f>
        <v>3</v>
      </c>
      <c r="C507" t="str" cm="1">
        <f t="array" ref="C507">_xlfn.IFNA(INDEX(Tbl_KBBB[wedstrijd],MATCH(Tbl_Avond[[#This Row],[Datum]]&amp;"1",Tbl_KBBB[Datum_KBBB]&amp;Tbl_KBBB[Biljart],0)),"")</f>
        <v/>
      </c>
      <c r="D507" t="str" cm="1">
        <f t="array" ref="D507">_xlfn.IFNA(INDEX(Tbl_KBBB[wedstrijd],MATCH(Tbl_Avond[[#This Row],[Datum]]&amp;"2",Tbl_KBBB[Datum_KBBB]&amp;Tbl_KBBB[Biljart],0)),"")</f>
        <v/>
      </c>
      <c r="E507" t="str" cm="1">
        <f t="array" ref="E507">_xlfn.IFNA(INDEX(Tbl_KBBB[wedstrijd],MATCH(Tbl_Avond[[#This Row],[Datum]]&amp;"3",Tbl_KBBB[Datum_KBBB]&amp;Tbl_KBBB[Biljart],0)),"")</f>
        <v>De Middel 9 - BC Volkshuis Hemiksem 2- - &gt;ADL 123271</v>
      </c>
      <c r="F507" t="str" cm="1">
        <f t="array" ref="F507">_xlfn.IFNA(INDEX(Tbl_KBBB[wedstrijd],MATCH(Tbl_Avond[[#This Row],[Datum]]&amp;"4",Tbl_KBBB[Datum_KBBB]&amp;Tbl_KBBB[Biljart],0)),"")</f>
        <v/>
      </c>
      <c r="G507" t="str" cm="1">
        <f t="array" ref="G507">_xlfn.IFNA(INDEX(Tbl_KBBB[wedstrijd],MATCH(Tbl_Avond[[#This Row],[Datum]]&amp;"5",Tbl_KBBB[Datum_KBBB]&amp;Tbl_KBBB[Biljart],0)),"")</f>
        <v/>
      </c>
    </row>
    <row r="508" spans="1:7" x14ac:dyDescent="0.25">
      <c r="A508" s="28">
        <v>46345</v>
      </c>
      <c r="B508">
        <f>WEEKDAY(Tbl_Avond[[#This Row],[Datum]],11)</f>
        <v>4</v>
      </c>
      <c r="C508" t="str" cm="1">
        <f t="array" ref="C508">_xlfn.IFNA(INDEX(Tbl_KBBB[wedstrijd],MATCH(Tbl_Avond[[#This Row],[Datum]]&amp;"1",Tbl_KBBB[Datum_KBBB]&amp;Tbl_KBBB[Biljart],0)),"")</f>
        <v/>
      </c>
      <c r="D508" t="str" cm="1">
        <f t="array" ref="D508">_xlfn.IFNA(INDEX(Tbl_KBBB[wedstrijd],MATCH(Tbl_Avond[[#This Row],[Datum]]&amp;"2",Tbl_KBBB[Datum_KBBB]&amp;Tbl_KBBB[Biljart],0)),"")</f>
        <v>De Middel 3  - Schil-Dorp 1 - - &gt;VH1040</v>
      </c>
      <c r="E508" t="str" cm="1">
        <f t="array" ref="E508">_xlfn.IFNA(INDEX(Tbl_KBBB[wedstrijd],MATCH(Tbl_Avond[[#This Row],[Datum]]&amp;"3",Tbl_KBBB[Datum_KBBB]&amp;Tbl_KBBB[Biljart],0)),"")</f>
        <v>De Middel 1  - Zevenbergen 2 - - &gt;VH1026</v>
      </c>
      <c r="F508" t="str" cm="1">
        <f t="array" ref="F508">_xlfn.IFNA(INDEX(Tbl_KBBB[wedstrijd],MATCH(Tbl_Avond[[#This Row],[Datum]]&amp;"4",Tbl_KBBB[Datum_KBBB]&amp;Tbl_KBBB[Biljart],0)),"")</f>
        <v>DE MIDDEL 1  - DGQ 3 - - &gt;DM2D041</v>
      </c>
      <c r="G508" t="str" cm="1">
        <f t="array" ref="G508">_xlfn.IFNA(INDEX(Tbl_KBBB[wedstrijd],MATCH(Tbl_Avond[[#This Row],[Datum]]&amp;"5",Tbl_KBBB[Datum_KBBB]&amp;Tbl_KBBB[Biljart],0)),"")</f>
        <v/>
      </c>
    </row>
    <row r="509" spans="1:7" x14ac:dyDescent="0.25">
      <c r="A509" s="28">
        <v>46346</v>
      </c>
      <c r="B509">
        <f>WEEKDAY(Tbl_Avond[[#This Row],[Datum]],11)</f>
        <v>5</v>
      </c>
      <c r="C509" t="str" cm="1">
        <f t="array" ref="C509">_xlfn.IFNA(INDEX(Tbl_KBBB[wedstrijd],MATCH(Tbl_Avond[[#This Row],[Datum]]&amp;"1",Tbl_KBBB[Datum_KBBB]&amp;Tbl_KBBB[Biljart],0)),"")</f>
        <v>MIDDEL 1 - HUIS TEN HALVE- - &gt;KPU-1</v>
      </c>
      <c r="D509" t="str" cm="1">
        <f t="array" ref="D509">_xlfn.IFNA(INDEX(Tbl_KBBB[wedstrijd],MATCH(Tbl_Avond[[#This Row],[Datum]]&amp;"2",Tbl_KBBB[Datum_KBBB]&amp;Tbl_KBBB[Biljart],0)),"")</f>
        <v>MIDDEL 1 - HUIS TEN HALVE- - &gt;KPU-1</v>
      </c>
      <c r="E509" t="str" cm="1">
        <f t="array" ref="E509">_xlfn.IFNA(INDEX(Tbl_KBBB[wedstrijd],MATCH(Tbl_Avond[[#This Row],[Datum]]&amp;"3",Tbl_KBBB[Datum_KBBB]&amp;Tbl_KBBB[Biljart],0)),"")</f>
        <v/>
      </c>
      <c r="F509" t="str" cm="1">
        <f t="array" ref="F509">_xlfn.IFNA(INDEX(Tbl_KBBB[wedstrijd],MATCH(Tbl_Avond[[#This Row],[Datum]]&amp;"4",Tbl_KBBB[Datum_KBBB]&amp;Tbl_KBBB[Biljart],0)),"")</f>
        <v>De Middel 2 - De Stoempers - - &gt;KAPU-2</v>
      </c>
      <c r="G509" t="str" cm="1">
        <f t="array" ref="G509">_xlfn.IFNA(INDEX(Tbl_KBBB[wedstrijd],MATCH(Tbl_Avond[[#This Row],[Datum]]&amp;"5",Tbl_KBBB[Datum_KBBB]&amp;Tbl_KBBB[Biljart],0)),"")</f>
        <v>De Middel 2 - De Stoempers - - &gt;KAPU-2</v>
      </c>
    </row>
    <row r="510" spans="1:7" x14ac:dyDescent="0.25">
      <c r="A510" s="28">
        <v>46347</v>
      </c>
      <c r="B510">
        <f>WEEKDAY(Tbl_Avond[[#This Row],[Datum]],11)</f>
        <v>6</v>
      </c>
      <c r="C510" t="str" cm="1">
        <f t="array" ref="C510">_xlfn.IFNA(INDEX(Tbl_KBBB[wedstrijd],MATCH(Tbl_Avond[[#This Row],[Datum]]&amp;"1",Tbl_KBBB[Datum_KBBB]&amp;Tbl_KBBB[Biljart],0)),"")</f>
        <v>DE MIDDEL 1  - Willy’s Place 3- - &gt;PDF</v>
      </c>
      <c r="D510" t="str" cm="1">
        <f t="array" ref="D510">_xlfn.IFNA(INDEX(Tbl_KBBB[wedstrijd],MATCH(Tbl_Avond[[#This Row],[Datum]]&amp;"2",Tbl_KBBB[Datum_KBBB]&amp;Tbl_KBBB[Biljart],0)),"")</f>
        <v>DE MIDDEL 1  - Willy’s Place 3- - &gt;PDF</v>
      </c>
      <c r="E510" t="str" cm="1">
        <f t="array" ref="E510">_xlfn.IFNA(INDEX(Tbl_KBBB[wedstrijd],MATCH(Tbl_Avond[[#This Row],[Datum]]&amp;"3",Tbl_KBBB[Datum_KBBB]&amp;Tbl_KBBB[Biljart],0)),"")</f>
        <v/>
      </c>
      <c r="F510" t="str" cm="1">
        <f t="array" ref="F510">_xlfn.IFNA(INDEX(Tbl_KBBB[wedstrijd],MATCH(Tbl_Avond[[#This Row],[Datum]]&amp;"4",Tbl_KBBB[Datum_KBBB]&amp;Tbl_KBBB[Biljart],0)),"")</f>
        <v/>
      </c>
      <c r="G510" t="str" cm="1">
        <f t="array" ref="G510">_xlfn.IFNA(INDEX(Tbl_KBBB[wedstrijd],MATCH(Tbl_Avond[[#This Row],[Datum]]&amp;"5",Tbl_KBBB[Datum_KBBB]&amp;Tbl_KBBB[Biljart],0)),"")</f>
        <v/>
      </c>
    </row>
    <row r="511" spans="1:7" x14ac:dyDescent="0.25">
      <c r="A511" s="28">
        <v>46348</v>
      </c>
      <c r="B511">
        <f>WEEKDAY(Tbl_Avond[[#This Row],[Datum]],11)</f>
        <v>7</v>
      </c>
      <c r="C511" t="str" cm="1">
        <f t="array" ref="C511">_xlfn.IFNA(INDEX(Tbl_KBBB[wedstrijd],MATCH(Tbl_Avond[[#This Row],[Datum]]&amp;"1",Tbl_KBBB[Datum_KBBB]&amp;Tbl_KBBB[Biljart],0)),"")</f>
        <v/>
      </c>
      <c r="D511" t="str" cm="1">
        <f t="array" ref="D511">_xlfn.IFNA(INDEX(Tbl_KBBB[wedstrijd],MATCH(Tbl_Avond[[#This Row],[Datum]]&amp;"2",Tbl_KBBB[Datum_KBBB]&amp;Tbl_KBBB[Biljart],0)),"")</f>
        <v/>
      </c>
      <c r="E511" t="str" cm="1">
        <f t="array" ref="E511">_xlfn.IFNA(INDEX(Tbl_KBBB[wedstrijd],MATCH(Tbl_Avond[[#This Row],[Datum]]&amp;"3",Tbl_KBBB[Datum_KBBB]&amp;Tbl_KBBB[Biljart],0)),"")</f>
        <v/>
      </c>
      <c r="F511" t="str" cm="1">
        <f t="array" ref="F511">_xlfn.IFNA(INDEX(Tbl_KBBB[wedstrijd],MATCH(Tbl_Avond[[#This Row],[Datum]]&amp;"4",Tbl_KBBB[Datum_KBBB]&amp;Tbl_KBBB[Biljart],0)),"")</f>
        <v/>
      </c>
      <c r="G511" t="str" cm="1">
        <f t="array" ref="G511">_xlfn.IFNA(INDEX(Tbl_KBBB[wedstrijd],MATCH(Tbl_Avond[[#This Row],[Datum]]&amp;"5",Tbl_KBBB[Datum_KBBB]&amp;Tbl_KBBB[Biljart],0)),"")</f>
        <v/>
      </c>
    </row>
    <row r="512" spans="1:7" x14ac:dyDescent="0.25">
      <c r="A512" s="28">
        <v>46349</v>
      </c>
      <c r="B512">
        <f>WEEKDAY(Tbl_Avond[[#This Row],[Datum]],11)</f>
        <v>1</v>
      </c>
      <c r="C512" t="str" cm="1">
        <f t="array" ref="C512">_xlfn.IFNA(INDEX(Tbl_KBBB[wedstrijd],MATCH(Tbl_Avond[[#This Row],[Datum]]&amp;"1",Tbl_KBBB[Datum_KBBB]&amp;Tbl_KBBB[Biljart],0)),"")</f>
        <v/>
      </c>
      <c r="D512" t="str" cm="1">
        <f t="array" ref="D512">_xlfn.IFNA(INDEX(Tbl_KBBB[wedstrijd],MATCH(Tbl_Avond[[#This Row],[Datum]]&amp;"2",Tbl_KBBB[Datum_KBBB]&amp;Tbl_KBBB[Biljart],0)),"")</f>
        <v/>
      </c>
      <c r="E512" t="str" cm="1">
        <f t="array" ref="E512">_xlfn.IFNA(INDEX(Tbl_KBBB[wedstrijd],MATCH(Tbl_Avond[[#This Row],[Datum]]&amp;"3",Tbl_KBBB[Datum_KBBB]&amp;Tbl_KBBB[Biljart],0)),"")</f>
        <v/>
      </c>
      <c r="F512" t="str" cm="1">
        <f t="array" ref="F512">_xlfn.IFNA(INDEX(Tbl_KBBB[wedstrijd],MATCH(Tbl_Avond[[#This Row],[Datum]]&amp;"4",Tbl_KBBB[Datum_KBBB]&amp;Tbl_KBBB[Biljart],0)),"")</f>
        <v/>
      </c>
      <c r="G512" t="str" cm="1">
        <f t="array" ref="G512">_xlfn.IFNA(INDEX(Tbl_KBBB[wedstrijd],MATCH(Tbl_Avond[[#This Row],[Datum]]&amp;"5",Tbl_KBBB[Datum_KBBB]&amp;Tbl_KBBB[Biljart],0)),"")</f>
        <v/>
      </c>
    </row>
    <row r="513" spans="1:7" x14ac:dyDescent="0.25">
      <c r="A513" s="28">
        <v>46350</v>
      </c>
      <c r="B513">
        <f>WEEKDAY(Tbl_Avond[[#This Row],[Datum]],11)</f>
        <v>2</v>
      </c>
      <c r="C513" t="str" cm="1">
        <f t="array" ref="C513">_xlfn.IFNA(INDEX(Tbl_KBBB[wedstrijd],MATCH(Tbl_Avond[[#This Row],[Datum]]&amp;"1",Tbl_KBBB[Datum_KBBB]&amp;Tbl_KBBB[Biljart],0)),"")</f>
        <v>DE MIDDEL 4  - SCHIL-DORP 1 - - &gt;VL1054</v>
      </c>
      <c r="D513" t="str" cm="1">
        <f t="array" ref="D513">_xlfn.IFNA(INDEX(Tbl_KBBB[wedstrijd],MATCH(Tbl_Avond[[#This Row],[Datum]]&amp;"2",Tbl_KBBB[Datum_KBBB]&amp;Tbl_KBBB[Biljart],0)),"")</f>
        <v/>
      </c>
      <c r="E513" t="str" cm="1">
        <f t="array" ref="E513">_xlfn.IFNA(INDEX(Tbl_KBBB[wedstrijd],MATCH(Tbl_Avond[[#This Row],[Datum]]&amp;"3",Tbl_KBBB[Datum_KBBB]&amp;Tbl_KBBB[Biljart],0)),"")</f>
        <v>DE MIDDEL 2  - BC LUGO 2 - - &gt;BA2B054</v>
      </c>
      <c r="F513" t="str" cm="1">
        <f t="array" ref="F513">_xlfn.IFNA(INDEX(Tbl_KBBB[wedstrijd],MATCH(Tbl_Avond[[#This Row],[Datum]]&amp;"4",Tbl_KBBB[Datum_KBBB]&amp;Tbl_KBBB[Biljart],0)),"")</f>
        <v/>
      </c>
      <c r="G513" t="str" cm="1">
        <f t="array" ref="G513">_xlfn.IFNA(INDEX(Tbl_KBBB[wedstrijd],MATCH(Tbl_Avond[[#This Row],[Datum]]&amp;"5",Tbl_KBBB[Datum_KBBB]&amp;Tbl_KBBB[Biljart],0)),"")</f>
        <v>DE MIDDEL 6  - GOBBENDONCKSE 1 - - &gt;BA2B050</v>
      </c>
    </row>
    <row r="514" spans="1:7" x14ac:dyDescent="0.25">
      <c r="A514" s="28">
        <v>46351</v>
      </c>
      <c r="B514">
        <f>WEEKDAY(Tbl_Avond[[#This Row],[Datum]],11)</f>
        <v>3</v>
      </c>
      <c r="C514" t="str" cm="1">
        <f t="array" ref="C514">_xlfn.IFNA(INDEX(Tbl_KBBB[wedstrijd],MATCH(Tbl_Avond[[#This Row],[Datum]]&amp;"1",Tbl_KBBB[Datum_KBBB]&amp;Tbl_KBBB[Biljart],0)),"")</f>
        <v/>
      </c>
      <c r="D514" t="str" cm="1">
        <f t="array" ref="D514">_xlfn.IFNA(INDEX(Tbl_KBBB[wedstrijd],MATCH(Tbl_Avond[[#This Row],[Datum]]&amp;"2",Tbl_KBBB[Datum_KBBB]&amp;Tbl_KBBB[Biljart],0)),"")</f>
        <v/>
      </c>
      <c r="E514" t="str" cm="1">
        <f t="array" ref="E514">_xlfn.IFNA(INDEX(Tbl_KBBB[wedstrijd],MATCH(Tbl_Avond[[#This Row],[Datum]]&amp;"3",Tbl_KBBB[Datum_KBBB]&amp;Tbl_KBBB[Biljart],0)),"")</f>
        <v/>
      </c>
      <c r="F514" t="str" cm="1">
        <f t="array" ref="F514">_xlfn.IFNA(INDEX(Tbl_KBBB[wedstrijd],MATCH(Tbl_Avond[[#This Row],[Datum]]&amp;"4",Tbl_KBBB[Datum_KBBB]&amp;Tbl_KBBB[Biljart],0)),"")</f>
        <v/>
      </c>
      <c r="G514" t="str" cm="1">
        <f t="array" ref="G514">_xlfn.IFNA(INDEX(Tbl_KBBB[wedstrijd],MATCH(Tbl_Avond[[#This Row],[Datum]]&amp;"5",Tbl_KBBB[Datum_KBBB]&amp;Tbl_KBBB[Biljart],0)),"")</f>
        <v>DE MIDDEL 4  - BC HEMIKSEM 1 - - &gt;BA2B052</v>
      </c>
    </row>
    <row r="515" spans="1:7" x14ac:dyDescent="0.25">
      <c r="A515" s="28">
        <v>46352</v>
      </c>
      <c r="B515">
        <f>WEEKDAY(Tbl_Avond[[#This Row],[Datum]],11)</f>
        <v>4</v>
      </c>
      <c r="C515" t="str" cm="1">
        <f t="array" ref="C515">_xlfn.IFNA(INDEX(Tbl_KBBB[wedstrijd],MATCH(Tbl_Avond[[#This Row],[Datum]]&amp;"1",Tbl_KBBB[Datum_KBBB]&amp;Tbl_KBBB[Biljart],0)),"")</f>
        <v/>
      </c>
      <c r="D515" t="str" cm="1">
        <f t="array" ref="D515">_xlfn.IFNA(INDEX(Tbl_KBBB[wedstrijd],MATCH(Tbl_Avond[[#This Row],[Datum]]&amp;"2",Tbl_KBBB[Datum_KBBB]&amp;Tbl_KBBB[Biljart],0)),"")</f>
        <v/>
      </c>
      <c r="E515" t="str" cm="1">
        <f t="array" ref="E515">_xlfn.IFNA(INDEX(Tbl_KBBB[wedstrijd],MATCH(Tbl_Avond[[#This Row],[Datum]]&amp;"3",Tbl_KBBB[Datum_KBBB]&amp;Tbl_KBBB[Biljart],0)),"")</f>
        <v>DE MIDDEL 2  - ZEVENBERGEN 1 - - &gt;KA054</v>
      </c>
      <c r="F515" t="str" cm="1">
        <f t="array" ref="F515">_xlfn.IFNA(INDEX(Tbl_KBBB[wedstrijd],MATCH(Tbl_Avond[[#This Row],[Datum]]&amp;"4",Tbl_KBBB[Datum_KBBB]&amp;Tbl_KBBB[Biljart],0)),"")</f>
        <v/>
      </c>
      <c r="G515" t="str" cm="1">
        <f t="array" ref="G515">_xlfn.IFNA(INDEX(Tbl_KBBB[wedstrijd],MATCH(Tbl_Avond[[#This Row],[Datum]]&amp;"5",Tbl_KBBB[Datum_KBBB]&amp;Tbl_KBBB[Biljart],0)),"")</f>
        <v>DE MIDDEL 1  - KBC BILJARTVRIENDEN 3 - - &gt;BA2A053</v>
      </c>
    </row>
    <row r="516" spans="1:7" x14ac:dyDescent="0.25">
      <c r="A516" s="28">
        <v>46353</v>
      </c>
      <c r="B516">
        <f>WEEKDAY(Tbl_Avond[[#This Row],[Datum]],11)</f>
        <v>5</v>
      </c>
      <c r="C516" t="str" cm="1">
        <f t="array" ref="C516">_xlfn.IFNA(INDEX(Tbl_KBBB[wedstrijd],MATCH(Tbl_Avond[[#This Row],[Datum]]&amp;"1",Tbl_KBBB[Datum_KBBB]&amp;Tbl_KBBB[Biljart],0)),"")</f>
        <v/>
      </c>
      <c r="D516" t="str" cm="1">
        <f t="array" ref="D516">_xlfn.IFNA(INDEX(Tbl_KBBB[wedstrijd],MATCH(Tbl_Avond[[#This Row],[Datum]]&amp;"2",Tbl_KBBB[Datum_KBBB]&amp;Tbl_KBBB[Biljart],0)),"")</f>
        <v/>
      </c>
      <c r="E516" t="str" cm="1">
        <f t="array" ref="E516">_xlfn.IFNA(INDEX(Tbl_KBBB[wedstrijd],MATCH(Tbl_Avond[[#This Row],[Datum]]&amp;"3",Tbl_KBBB[Datum_KBBB]&amp;Tbl_KBBB[Biljart],0)),"")</f>
        <v/>
      </c>
      <c r="F516" t="str" cm="1">
        <f t="array" ref="F516">_xlfn.IFNA(INDEX(Tbl_KBBB[wedstrijd],MATCH(Tbl_Avond[[#This Row],[Datum]]&amp;"4",Tbl_KBBB[Datum_KBBB]&amp;Tbl_KBBB[Biljart],0)),"")</f>
        <v/>
      </c>
      <c r="G516" t="str" cm="1">
        <f t="array" ref="G516">_xlfn.IFNA(INDEX(Tbl_KBBB[wedstrijd],MATCH(Tbl_Avond[[#This Row],[Datum]]&amp;"5",Tbl_KBBB[Datum_KBBB]&amp;Tbl_KBBB[Biljart],0)),"")</f>
        <v/>
      </c>
    </row>
    <row r="517" spans="1:7" x14ac:dyDescent="0.25">
      <c r="A517" s="28">
        <v>46354</v>
      </c>
      <c r="B517">
        <f>WEEKDAY(Tbl_Avond[[#This Row],[Datum]],11)</f>
        <v>6</v>
      </c>
      <c r="C517" t="str" cm="1">
        <f t="array" ref="C517">_xlfn.IFNA(INDEX(Tbl_KBBB[wedstrijd],MATCH(Tbl_Avond[[#This Row],[Datum]]&amp;"1",Tbl_KBBB[Datum_KBBB]&amp;Tbl_KBBB[Biljart],0)),"")</f>
        <v/>
      </c>
      <c r="D517" t="str" cm="1">
        <f t="array" ref="D517">_xlfn.IFNA(INDEX(Tbl_KBBB[wedstrijd],MATCH(Tbl_Avond[[#This Row],[Datum]]&amp;"2",Tbl_KBBB[Datum_KBBB]&amp;Tbl_KBBB[Biljart],0)),"")</f>
        <v/>
      </c>
      <c r="E517" t="str" cm="1">
        <f t="array" ref="E517">_xlfn.IFNA(INDEX(Tbl_KBBB[wedstrijd],MATCH(Tbl_Avond[[#This Row],[Datum]]&amp;"3",Tbl_KBBB[Datum_KBBB]&amp;Tbl_KBBB[Biljart],0)),"")</f>
        <v/>
      </c>
      <c r="F517" t="str" cm="1">
        <f t="array" ref="F517">_xlfn.IFNA(INDEX(Tbl_KBBB[wedstrijd],MATCH(Tbl_Avond[[#This Row],[Datum]]&amp;"4",Tbl_KBBB[Datum_KBBB]&amp;Tbl_KBBB[Biljart],0)),"")</f>
        <v/>
      </c>
      <c r="G517" t="str" cm="1">
        <f t="array" ref="G517">_xlfn.IFNA(INDEX(Tbl_KBBB[wedstrijd],MATCH(Tbl_Avond[[#This Row],[Datum]]&amp;"5",Tbl_KBBB[Datum_KBBB]&amp;Tbl_KBBB[Biljart],0)),"")</f>
        <v/>
      </c>
    </row>
    <row r="518" spans="1:7" x14ac:dyDescent="0.25">
      <c r="A518" s="28">
        <v>46355</v>
      </c>
      <c r="B518">
        <f>WEEKDAY(Tbl_Avond[[#This Row],[Datum]],11)</f>
        <v>7</v>
      </c>
      <c r="C518" t="str" cm="1">
        <f t="array" ref="C518">_xlfn.IFNA(INDEX(Tbl_KBBB[wedstrijd],MATCH(Tbl_Avond[[#This Row],[Datum]]&amp;"1",Tbl_KBBB[Datum_KBBB]&amp;Tbl_KBBB[Biljart],0)),"")</f>
        <v/>
      </c>
      <c r="D518" t="str" cm="1">
        <f t="array" ref="D518">_xlfn.IFNA(INDEX(Tbl_KBBB[wedstrijd],MATCH(Tbl_Avond[[#This Row],[Datum]]&amp;"2",Tbl_KBBB[Datum_KBBB]&amp;Tbl_KBBB[Biljart],0)),"")</f>
        <v/>
      </c>
      <c r="E518" t="str" cm="1">
        <f t="array" ref="E518">_xlfn.IFNA(INDEX(Tbl_KBBB[wedstrijd],MATCH(Tbl_Avond[[#This Row],[Datum]]&amp;"3",Tbl_KBBB[Datum_KBBB]&amp;Tbl_KBBB[Biljart],0)),"")</f>
        <v/>
      </c>
      <c r="F518" t="str" cm="1">
        <f t="array" ref="F518">_xlfn.IFNA(INDEX(Tbl_KBBB[wedstrijd],MATCH(Tbl_Avond[[#This Row],[Datum]]&amp;"4",Tbl_KBBB[Datum_KBBB]&amp;Tbl_KBBB[Biljart],0)),"")</f>
        <v/>
      </c>
      <c r="G518" t="str" cm="1">
        <f t="array" ref="G518">_xlfn.IFNA(INDEX(Tbl_KBBB[wedstrijd],MATCH(Tbl_Avond[[#This Row],[Datum]]&amp;"5",Tbl_KBBB[Datum_KBBB]&amp;Tbl_KBBB[Biljart],0)),"")</f>
        <v/>
      </c>
    </row>
    <row r="519" spans="1:7" x14ac:dyDescent="0.25">
      <c r="A519" s="28">
        <v>46356</v>
      </c>
      <c r="B519">
        <f>WEEKDAY(Tbl_Avond[[#This Row],[Datum]],11)</f>
        <v>1</v>
      </c>
      <c r="C519" t="str" cm="1">
        <f t="array" ref="C519">_xlfn.IFNA(INDEX(Tbl_KBBB[wedstrijd],MATCH(Tbl_Avond[[#This Row],[Datum]]&amp;"1",Tbl_KBBB[Datum_KBBB]&amp;Tbl_KBBB[Biljart],0)),"")</f>
        <v/>
      </c>
      <c r="D519" t="str" cm="1">
        <f t="array" ref="D519">_xlfn.IFNA(INDEX(Tbl_KBBB[wedstrijd],MATCH(Tbl_Avond[[#This Row],[Datum]]&amp;"2",Tbl_KBBB[Datum_KBBB]&amp;Tbl_KBBB[Biljart],0)),"")</f>
        <v/>
      </c>
      <c r="E519" t="str" cm="1">
        <f t="array" ref="E519">_xlfn.IFNA(INDEX(Tbl_KBBB[wedstrijd],MATCH(Tbl_Avond[[#This Row],[Datum]]&amp;"3",Tbl_KBBB[Datum_KBBB]&amp;Tbl_KBBB[Biljart],0)),"")</f>
        <v/>
      </c>
      <c r="F519" t="str" cm="1">
        <f t="array" ref="F519">_xlfn.IFNA(INDEX(Tbl_KBBB[wedstrijd],MATCH(Tbl_Avond[[#This Row],[Datum]]&amp;"4",Tbl_KBBB[Datum_KBBB]&amp;Tbl_KBBB[Biljart],0)),"")</f>
        <v/>
      </c>
      <c r="G519" t="str" cm="1">
        <f t="array" ref="G519">_xlfn.IFNA(INDEX(Tbl_KBBB[wedstrijd],MATCH(Tbl_Avond[[#This Row],[Datum]]&amp;"5",Tbl_KBBB[Datum_KBBB]&amp;Tbl_KBBB[Biljart],0)),"")</f>
        <v/>
      </c>
    </row>
    <row r="520" spans="1:7" x14ac:dyDescent="0.25">
      <c r="A520" s="28">
        <v>46357</v>
      </c>
      <c r="B520">
        <f>WEEKDAY(Tbl_Avond[[#This Row],[Datum]],11)</f>
        <v>2</v>
      </c>
      <c r="C520" t="str" cm="1">
        <f t="array" ref="C520">_xlfn.IFNA(INDEX(Tbl_KBBB[wedstrijd],MATCH(Tbl_Avond[[#This Row],[Datum]]&amp;"1",Tbl_KBBB[Datum_KBBB]&amp;Tbl_KBBB[Biljart],0)),"")</f>
        <v/>
      </c>
      <c r="D520" t="str" cm="1">
        <f t="array" ref="D520">_xlfn.IFNA(INDEX(Tbl_KBBB[wedstrijd],MATCH(Tbl_Avond[[#This Row],[Datum]]&amp;"2",Tbl_KBBB[Datum_KBBB]&amp;Tbl_KBBB[Biljart],0)),"")</f>
        <v/>
      </c>
      <c r="E520" t="str" cm="1">
        <f t="array" ref="E520">_xlfn.IFNA(INDEX(Tbl_KBBB[wedstrijd],MATCH(Tbl_Avond[[#This Row],[Datum]]&amp;"3",Tbl_KBBB[Datum_KBBB]&amp;Tbl_KBBB[Biljart],0)),"")</f>
        <v/>
      </c>
      <c r="F520" t="str" cm="1">
        <f t="array" ref="F520">_xlfn.IFNA(INDEX(Tbl_KBBB[wedstrijd],MATCH(Tbl_Avond[[#This Row],[Datum]]&amp;"4",Tbl_KBBB[Datum_KBBB]&amp;Tbl_KBBB[Biljart],0)),"")</f>
        <v/>
      </c>
      <c r="G520" t="str" cm="1">
        <f t="array" ref="G520">_xlfn.IFNA(INDEX(Tbl_KBBB[wedstrijd],MATCH(Tbl_Avond[[#This Row],[Datum]]&amp;"5",Tbl_KBBB[Datum_KBBB]&amp;Tbl_KBBB[Biljart],0)),"")</f>
        <v/>
      </c>
    </row>
    <row r="521" spans="1:7" x14ac:dyDescent="0.25">
      <c r="A521" s="28">
        <v>46358</v>
      </c>
      <c r="B521">
        <f>WEEKDAY(Tbl_Avond[[#This Row],[Datum]],11)</f>
        <v>3</v>
      </c>
      <c r="C521" t="str" cm="1">
        <f t="array" ref="C521">_xlfn.IFNA(INDEX(Tbl_KBBB[wedstrijd],MATCH(Tbl_Avond[[#This Row],[Datum]]&amp;"1",Tbl_KBBB[Datum_KBBB]&amp;Tbl_KBBB[Biljart],0)),"")</f>
        <v/>
      </c>
      <c r="D521" t="str" cm="1">
        <f t="array" ref="D521">_xlfn.IFNA(INDEX(Tbl_KBBB[wedstrijd],MATCH(Tbl_Avond[[#This Row],[Datum]]&amp;"2",Tbl_KBBB[Datum_KBBB]&amp;Tbl_KBBB[Biljart],0)),"")</f>
        <v/>
      </c>
      <c r="E521" t="str" cm="1">
        <f t="array" ref="E521">_xlfn.IFNA(INDEX(Tbl_KBBB[wedstrijd],MATCH(Tbl_Avond[[#This Row],[Datum]]&amp;"3",Tbl_KBBB[Datum_KBBB]&amp;Tbl_KBBB[Biljart],0)),"")</f>
        <v/>
      </c>
      <c r="F521" t="str" cm="1">
        <f t="array" ref="F521">_xlfn.IFNA(INDEX(Tbl_KBBB[wedstrijd],MATCH(Tbl_Avond[[#This Row],[Datum]]&amp;"4",Tbl_KBBB[Datum_KBBB]&amp;Tbl_KBBB[Biljart],0)),"")</f>
        <v/>
      </c>
      <c r="G521" t="str" cm="1">
        <f t="array" ref="G521">_xlfn.IFNA(INDEX(Tbl_KBBB[wedstrijd],MATCH(Tbl_Avond[[#This Row],[Datum]]&amp;"5",Tbl_KBBB[Datum_KBBB]&amp;Tbl_KBBB[Biljart],0)),"")</f>
        <v/>
      </c>
    </row>
    <row r="522" spans="1:7" x14ac:dyDescent="0.25">
      <c r="A522" s="28">
        <v>46359</v>
      </c>
      <c r="B522">
        <f>WEEKDAY(Tbl_Avond[[#This Row],[Datum]],11)</f>
        <v>4</v>
      </c>
      <c r="C522" t="str" cm="1">
        <f t="array" ref="C522">_xlfn.IFNA(INDEX(Tbl_KBBB[wedstrijd],MATCH(Tbl_Avond[[#This Row],[Datum]]&amp;"1",Tbl_KBBB[Datum_KBBB]&amp;Tbl_KBBB[Biljart],0)),"")</f>
        <v>De Middel 3  - De Middel 1 - - &gt;VH1031</v>
      </c>
      <c r="D522" t="str" cm="1">
        <f t="array" ref="D522">_xlfn.IFNA(INDEX(Tbl_KBBB[wedstrijd],MATCH(Tbl_Avond[[#This Row],[Datum]]&amp;"2",Tbl_KBBB[Datum_KBBB]&amp;Tbl_KBBB[Biljart],0)),"")</f>
        <v/>
      </c>
      <c r="E522" t="str" cm="1">
        <f t="array" ref="E522">_xlfn.IFNA(INDEX(Tbl_KBBB[wedstrijd],MATCH(Tbl_Avond[[#This Row],[Datum]]&amp;"3",Tbl_KBBB[Datum_KBBB]&amp;Tbl_KBBB[Biljart],0)),"")</f>
        <v/>
      </c>
      <c r="F522" t="str" cm="1">
        <f t="array" ref="F522">_xlfn.IFNA(INDEX(Tbl_KBBB[wedstrijd],MATCH(Tbl_Avond[[#This Row],[Datum]]&amp;"4",Tbl_KBBB[Datum_KBBB]&amp;Tbl_KBBB[Biljart],0)),"")</f>
        <v/>
      </c>
      <c r="G522" t="str" cm="1">
        <f t="array" ref="G522">_xlfn.IFNA(INDEX(Tbl_KBBB[wedstrijd],MATCH(Tbl_Avond[[#This Row],[Datum]]&amp;"5",Tbl_KBBB[Datum_KBBB]&amp;Tbl_KBBB[Biljart],0)),"")</f>
        <v/>
      </c>
    </row>
    <row r="523" spans="1:7" x14ac:dyDescent="0.25">
      <c r="A523" s="28">
        <v>46360</v>
      </c>
      <c r="B523">
        <f>WEEKDAY(Tbl_Avond[[#This Row],[Datum]],11)</f>
        <v>5</v>
      </c>
      <c r="C523" t="str" cm="1">
        <f t="array" ref="C523">_xlfn.IFNA(INDEX(Tbl_KBBB[wedstrijd],MATCH(Tbl_Avond[[#This Row],[Datum]]&amp;"1",Tbl_KBBB[Datum_KBBB]&amp;Tbl_KBBB[Biljart],0)),"")</f>
        <v>MIDDEL 1 - BIEZEN 1- - &gt;KPU-1</v>
      </c>
      <c r="D523" t="str" cm="1">
        <f t="array" ref="D523">_xlfn.IFNA(INDEX(Tbl_KBBB[wedstrijd],MATCH(Tbl_Avond[[#This Row],[Datum]]&amp;"2",Tbl_KBBB[Datum_KBBB]&amp;Tbl_KBBB[Biljart],0)),"")</f>
        <v>MIDDEL 1 - BIEZEN 1- - &gt;KPU-1</v>
      </c>
      <c r="E523" t="str" cm="1">
        <f t="array" ref="E523">_xlfn.IFNA(INDEX(Tbl_KBBB[wedstrijd],MATCH(Tbl_Avond[[#This Row],[Datum]]&amp;"3",Tbl_KBBB[Datum_KBBB]&amp;Tbl_KBBB[Biljart],0)),"")</f>
        <v/>
      </c>
      <c r="F523" t="str" cm="1">
        <f t="array" ref="F523">_xlfn.IFNA(INDEX(Tbl_KBBB[wedstrijd],MATCH(Tbl_Avond[[#This Row],[Datum]]&amp;"4",Tbl_KBBB[Datum_KBBB]&amp;Tbl_KBBB[Biljart],0)),"")</f>
        <v>De Middel 2 - De Geesten- - &gt;KAPU-2</v>
      </c>
      <c r="G523" t="str" cm="1">
        <f t="array" ref="G523">_xlfn.IFNA(INDEX(Tbl_KBBB[wedstrijd],MATCH(Tbl_Avond[[#This Row],[Datum]]&amp;"5",Tbl_KBBB[Datum_KBBB]&amp;Tbl_KBBB[Biljart],0)),"")</f>
        <v>De Middel 2 - De Geesten- - &gt;KAPU-2</v>
      </c>
    </row>
    <row r="524" spans="1:7" x14ac:dyDescent="0.25">
      <c r="A524" s="28">
        <v>46361</v>
      </c>
      <c r="B524">
        <f>WEEKDAY(Tbl_Avond[[#This Row],[Datum]],11)</f>
        <v>6</v>
      </c>
      <c r="C524" t="str" cm="1">
        <f t="array" ref="C524">_xlfn.IFNA(INDEX(Tbl_KBBB[wedstrijd],MATCH(Tbl_Avond[[#This Row],[Datum]]&amp;"1",Tbl_KBBB[Datum_KBBB]&amp;Tbl_KBBB[Biljart],0)),"")</f>
        <v/>
      </c>
      <c r="D524" t="str" cm="1">
        <f t="array" ref="D524">_xlfn.IFNA(INDEX(Tbl_KBBB[wedstrijd],MATCH(Tbl_Avond[[#This Row],[Datum]]&amp;"2",Tbl_KBBB[Datum_KBBB]&amp;Tbl_KBBB[Biljart],0)),"")</f>
        <v/>
      </c>
      <c r="E524" t="str" cm="1">
        <f t="array" ref="E524">_xlfn.IFNA(INDEX(Tbl_KBBB[wedstrijd],MATCH(Tbl_Avond[[#This Row],[Datum]]&amp;"3",Tbl_KBBB[Datum_KBBB]&amp;Tbl_KBBB[Biljart],0)),"")</f>
        <v/>
      </c>
      <c r="F524" t="str" cm="1">
        <f t="array" ref="F524">_xlfn.IFNA(INDEX(Tbl_KBBB[wedstrijd],MATCH(Tbl_Avond[[#This Row],[Datum]]&amp;"4",Tbl_KBBB[Datum_KBBB]&amp;Tbl_KBBB[Biljart],0)),"")</f>
        <v/>
      </c>
      <c r="G524" t="str" cm="1">
        <f t="array" ref="G524">_xlfn.IFNA(INDEX(Tbl_KBBB[wedstrijd],MATCH(Tbl_Avond[[#This Row],[Datum]]&amp;"5",Tbl_KBBB[Datum_KBBB]&amp;Tbl_KBBB[Biljart],0)),"")</f>
        <v/>
      </c>
    </row>
    <row r="525" spans="1:7" x14ac:dyDescent="0.25">
      <c r="A525" s="28">
        <v>46362</v>
      </c>
      <c r="B525">
        <f>WEEKDAY(Tbl_Avond[[#This Row],[Datum]],11)</f>
        <v>7</v>
      </c>
      <c r="C525" t="str" cm="1">
        <f t="array" ref="C525">_xlfn.IFNA(INDEX(Tbl_KBBB[wedstrijd],MATCH(Tbl_Avond[[#This Row],[Datum]]&amp;"1",Tbl_KBBB[Datum_KBBB]&amp;Tbl_KBBB[Biljart],0)),"")</f>
        <v/>
      </c>
      <c r="D525" t="str" cm="1">
        <f t="array" ref="D525">_xlfn.IFNA(INDEX(Tbl_KBBB[wedstrijd],MATCH(Tbl_Avond[[#This Row],[Datum]]&amp;"2",Tbl_KBBB[Datum_KBBB]&amp;Tbl_KBBB[Biljart],0)),"")</f>
        <v/>
      </c>
      <c r="E525" t="str" cm="1">
        <f t="array" ref="E525">_xlfn.IFNA(INDEX(Tbl_KBBB[wedstrijd],MATCH(Tbl_Avond[[#This Row],[Datum]]&amp;"3",Tbl_KBBB[Datum_KBBB]&amp;Tbl_KBBB[Biljart],0)),"")</f>
        <v/>
      </c>
      <c r="F525" t="str" cm="1">
        <f t="array" ref="F525">_xlfn.IFNA(INDEX(Tbl_KBBB[wedstrijd],MATCH(Tbl_Avond[[#This Row],[Datum]]&amp;"4",Tbl_KBBB[Datum_KBBB]&amp;Tbl_KBBB[Biljart],0)),"")</f>
        <v/>
      </c>
      <c r="G525" t="str" cm="1">
        <f t="array" ref="G525">_xlfn.IFNA(INDEX(Tbl_KBBB[wedstrijd],MATCH(Tbl_Avond[[#This Row],[Datum]]&amp;"5",Tbl_KBBB[Datum_KBBB]&amp;Tbl_KBBB[Biljart],0)),"")</f>
        <v/>
      </c>
    </row>
    <row r="526" spans="1:7" x14ac:dyDescent="0.25">
      <c r="A526" s="28">
        <v>46363</v>
      </c>
      <c r="B526">
        <f>WEEKDAY(Tbl_Avond[[#This Row],[Datum]],11)</f>
        <v>1</v>
      </c>
      <c r="C526" t="str" cm="1">
        <f t="array" ref="C526">_xlfn.IFNA(INDEX(Tbl_KBBB[wedstrijd],MATCH(Tbl_Avond[[#This Row],[Datum]]&amp;"1",Tbl_KBBB[Datum_KBBB]&amp;Tbl_KBBB[Biljart],0)),"")</f>
        <v>DE MIDDEL 3  - BC OP DE MEIR 2 - - &gt;VL2070</v>
      </c>
      <c r="D526" t="str" cm="1">
        <f t="array" ref="D526">_xlfn.IFNA(INDEX(Tbl_KBBB[wedstrijd],MATCH(Tbl_Avond[[#This Row],[Datum]]&amp;"2",Tbl_KBBB[Datum_KBBB]&amp;Tbl_KBBB[Biljart],0)),"")</f>
        <v/>
      </c>
      <c r="E526" t="str" cm="1">
        <f t="array" ref="E526">_xlfn.IFNA(INDEX(Tbl_KBBB[wedstrijd],MATCH(Tbl_Avond[[#This Row],[Datum]]&amp;"3",Tbl_KBBB[Datum_KBBB]&amp;Tbl_KBBB[Biljart],0)),"")</f>
        <v>DE MIDDEL 3  - ZEVENBERGEN 1 - - &gt;KA059</v>
      </c>
      <c r="F526" t="str" cm="1">
        <f t="array" ref="F526">_xlfn.IFNA(INDEX(Tbl_KBBB[wedstrijd],MATCH(Tbl_Avond[[#This Row],[Datum]]&amp;"4",Tbl_KBBB[Datum_KBBB]&amp;Tbl_KBBB[Biljart],0)),"")</f>
        <v/>
      </c>
      <c r="G526" t="str" cm="1">
        <f t="array" ref="G526">_xlfn.IFNA(INDEX(Tbl_KBBB[wedstrijd],MATCH(Tbl_Avond[[#This Row],[Datum]]&amp;"5",Tbl_KBBB[Datum_KBBB]&amp;Tbl_KBBB[Biljart],0)),"")</f>
        <v>DE MIDDEL 1  - BILJART EXPRESS 1 - - &gt;DK2D062</v>
      </c>
    </row>
    <row r="527" spans="1:7" x14ac:dyDescent="0.25">
      <c r="A527" s="28">
        <v>46364</v>
      </c>
      <c r="B527">
        <f>WEEKDAY(Tbl_Avond[[#This Row],[Datum]],11)</f>
        <v>2</v>
      </c>
      <c r="C527" t="str" cm="1">
        <f t="array" ref="C527">_xlfn.IFNA(INDEX(Tbl_KBBB[wedstrijd],MATCH(Tbl_Avond[[#This Row],[Datum]]&amp;"1",Tbl_KBBB[Datum_KBBB]&amp;Tbl_KBBB[Biljart],0)),"")</f>
        <v/>
      </c>
      <c r="D527" t="str" cm="1">
        <f t="array" ref="D527">_xlfn.IFNA(INDEX(Tbl_KBBB[wedstrijd],MATCH(Tbl_Avond[[#This Row],[Datum]]&amp;"2",Tbl_KBBB[Datum_KBBB]&amp;Tbl_KBBB[Biljart],0)),"")</f>
        <v/>
      </c>
      <c r="E527" t="str" cm="1">
        <f t="array" ref="E527">_xlfn.IFNA(INDEX(Tbl_KBBB[wedstrijd],MATCH(Tbl_Avond[[#This Row],[Datum]]&amp;"3",Tbl_KBBB[Datum_KBBB]&amp;Tbl_KBBB[Biljart],0)),"")</f>
        <v>DE MIDDEL 2  - BC HEMIKSEM 1 - - &gt;VL2068</v>
      </c>
      <c r="F527" t="str" cm="1">
        <f t="array" ref="F527">_xlfn.IFNA(INDEX(Tbl_KBBB[wedstrijd],MATCH(Tbl_Avond[[#This Row],[Datum]]&amp;"4",Tbl_KBBB[Datum_KBBB]&amp;Tbl_KBBB[Biljart],0)),"")</f>
        <v/>
      </c>
      <c r="G527" t="str" cm="1">
        <f t="array" ref="G527">_xlfn.IFNA(INDEX(Tbl_KBBB[wedstrijd],MATCH(Tbl_Avond[[#This Row],[Datum]]&amp;"5",Tbl_KBBB[Datum_KBBB]&amp;Tbl_KBBB[Biljart],0)),"")</f>
        <v>DE MIDDEL 1  - DGQ 1 - - &gt;VL1056</v>
      </c>
    </row>
    <row r="528" spans="1:7" x14ac:dyDescent="0.25">
      <c r="A528" s="28">
        <v>46365</v>
      </c>
      <c r="B528">
        <f>WEEKDAY(Tbl_Avond[[#This Row],[Datum]],11)</f>
        <v>3</v>
      </c>
      <c r="C528" t="str" cm="1">
        <f t="array" ref="C528">_xlfn.IFNA(INDEX(Tbl_KBBB[wedstrijd],MATCH(Tbl_Avond[[#This Row],[Datum]]&amp;"1",Tbl_KBBB[Datum_KBBB]&amp;Tbl_KBBB[Biljart],0)),"")</f>
        <v/>
      </c>
      <c r="D528" t="str" cm="1">
        <f t="array" ref="D528">_xlfn.IFNA(INDEX(Tbl_KBBB[wedstrijd],MATCH(Tbl_Avond[[#This Row],[Datum]]&amp;"2",Tbl_KBBB[Datum_KBBB]&amp;Tbl_KBBB[Biljart],0)),"")</f>
        <v/>
      </c>
      <c r="E528" t="str" cm="1">
        <f t="array" ref="E528">_xlfn.IFNA(INDEX(Tbl_KBBB[wedstrijd],MATCH(Tbl_Avond[[#This Row],[Datum]]&amp;"3",Tbl_KBBB[Datum_KBBB]&amp;Tbl_KBBB[Biljart],0)),"")</f>
        <v/>
      </c>
      <c r="F528" t="str" cm="1">
        <f t="array" ref="F528">_xlfn.IFNA(INDEX(Tbl_KBBB[wedstrijd],MATCH(Tbl_Avond[[#This Row],[Datum]]&amp;"4",Tbl_KBBB[Datum_KBBB]&amp;Tbl_KBBB[Biljart],0)),"")</f>
        <v/>
      </c>
      <c r="G528" t="str" cm="1">
        <f t="array" ref="G528">_xlfn.IFNA(INDEX(Tbl_KBBB[wedstrijd],MATCH(Tbl_Avond[[#This Row],[Datum]]&amp;"5",Tbl_KBBB[Datum_KBBB]&amp;Tbl_KBBB[Biljart],0)),"")</f>
        <v/>
      </c>
    </row>
    <row r="529" spans="1:7" x14ac:dyDescent="0.25">
      <c r="A529" s="28">
        <v>46366</v>
      </c>
      <c r="B529">
        <f>WEEKDAY(Tbl_Avond[[#This Row],[Datum]],11)</f>
        <v>4</v>
      </c>
      <c r="C529" t="str" cm="1">
        <f t="array" ref="C529">_xlfn.IFNA(INDEX(Tbl_KBBB[wedstrijd],MATCH(Tbl_Avond[[#This Row],[Datum]]&amp;"1",Tbl_KBBB[Datum_KBBB]&amp;Tbl_KBBB[Biljart],0)),"")</f>
        <v/>
      </c>
      <c r="D529" t="str" cm="1">
        <f t="array" ref="D529">_xlfn.IFNA(INDEX(Tbl_KBBB[wedstrijd],MATCH(Tbl_Avond[[#This Row],[Datum]]&amp;"2",Tbl_KBBB[Datum_KBBB]&amp;Tbl_KBBB[Biljart],0)),"")</f>
        <v/>
      </c>
      <c r="E529" t="str" cm="1">
        <f t="array" ref="E529">_xlfn.IFNA(INDEX(Tbl_KBBB[wedstrijd],MATCH(Tbl_Avond[[#This Row],[Datum]]&amp;"3",Tbl_KBBB[Datum_KBBB]&amp;Tbl_KBBB[Biljart],0)),"")</f>
        <v>DE MIDDEL 3  - SCHIL-DORP 2 - - &gt;BA2A063</v>
      </c>
      <c r="F529" t="str" cm="1">
        <f t="array" ref="F529">_xlfn.IFNA(INDEX(Tbl_KBBB[wedstrijd],MATCH(Tbl_Avond[[#This Row],[Datum]]&amp;"4",Tbl_KBBB[Datum_KBBB]&amp;Tbl_KBBB[Biljart],0)),"")</f>
        <v/>
      </c>
      <c r="G529" t="str" cm="1">
        <f t="array" ref="G529">_xlfn.IFNA(INDEX(Tbl_KBBB[wedstrijd],MATCH(Tbl_Avond[[#This Row],[Datum]]&amp;"5",Tbl_KBBB[Datum_KBBB]&amp;Tbl_KBBB[Biljart],0)),"")</f>
        <v/>
      </c>
    </row>
    <row r="530" spans="1:7" x14ac:dyDescent="0.25">
      <c r="A530" s="28">
        <v>46367</v>
      </c>
      <c r="B530">
        <f>WEEKDAY(Tbl_Avond[[#This Row],[Datum]],11)</f>
        <v>5</v>
      </c>
      <c r="C530" t="str" cm="1">
        <f t="array" ref="C530">_xlfn.IFNA(INDEX(Tbl_KBBB[wedstrijd],MATCH(Tbl_Avond[[#This Row],[Datum]]&amp;"1",Tbl_KBBB[Datum_KBBB]&amp;Tbl_KBBB[Biljart],0)),"")</f>
        <v/>
      </c>
      <c r="D530" t="str" cm="1">
        <f t="array" ref="D530">_xlfn.IFNA(INDEX(Tbl_KBBB[wedstrijd],MATCH(Tbl_Avond[[#This Row],[Datum]]&amp;"2",Tbl_KBBB[Datum_KBBB]&amp;Tbl_KBBB[Biljart],0)),"")</f>
        <v/>
      </c>
      <c r="E530" t="str" cm="1">
        <f t="array" ref="E530">_xlfn.IFNA(INDEX(Tbl_KBBB[wedstrijd],MATCH(Tbl_Avond[[#This Row],[Datum]]&amp;"3",Tbl_KBBB[Datum_KBBB]&amp;Tbl_KBBB[Biljart],0)),"")</f>
        <v>DE MIDDEL 1  - ZEVENBERGEN 2 - - &gt;KA056</v>
      </c>
      <c r="F530" t="str" cm="1">
        <f t="array" ref="F530">_xlfn.IFNA(INDEX(Tbl_KBBB[wedstrijd],MATCH(Tbl_Avond[[#This Row],[Datum]]&amp;"4",Tbl_KBBB[Datum_KBBB]&amp;Tbl_KBBB[Biljart],0)),"")</f>
        <v/>
      </c>
      <c r="G530" t="str" cm="1">
        <f t="array" ref="G530">_xlfn.IFNA(INDEX(Tbl_KBBB[wedstrijd],MATCH(Tbl_Avond[[#This Row],[Datum]]&amp;"5",Tbl_KBBB[Datum_KBBB]&amp;Tbl_KBBB[Biljart],0)),"")</f>
        <v>DE MIDDEL 2  - T.B.A. BILJARTPALACE 4 - - &gt;DK2B058</v>
      </c>
    </row>
    <row r="531" spans="1:7" x14ac:dyDescent="0.25">
      <c r="A531" s="28">
        <v>46368</v>
      </c>
      <c r="B531">
        <f>WEEKDAY(Tbl_Avond[[#This Row],[Datum]],11)</f>
        <v>6</v>
      </c>
      <c r="C531" t="str" cm="1">
        <f t="array" ref="C531">_xlfn.IFNA(INDEX(Tbl_KBBB[wedstrijd],MATCH(Tbl_Avond[[#This Row],[Datum]]&amp;"1",Tbl_KBBB[Datum_KBBB]&amp;Tbl_KBBB[Biljart],0)),"")</f>
        <v>DE MIDDEL 1  - Den Aker 1- - &gt;PDF</v>
      </c>
      <c r="D531" t="str" cm="1">
        <f t="array" ref="D531">_xlfn.IFNA(INDEX(Tbl_KBBB[wedstrijd],MATCH(Tbl_Avond[[#This Row],[Datum]]&amp;"2",Tbl_KBBB[Datum_KBBB]&amp;Tbl_KBBB[Biljart],0)),"")</f>
        <v>DE MIDDEL 1  - Den Aker 1- - &gt;PDF</v>
      </c>
      <c r="E531" t="str" cm="1">
        <f t="array" ref="E531">_xlfn.IFNA(INDEX(Tbl_KBBB[wedstrijd],MATCH(Tbl_Avond[[#This Row],[Datum]]&amp;"3",Tbl_KBBB[Datum_KBBB]&amp;Tbl_KBBB[Biljart],0)),"")</f>
        <v/>
      </c>
      <c r="F531" t="str" cm="1">
        <f t="array" ref="F531">_xlfn.IFNA(INDEX(Tbl_KBBB[wedstrijd],MATCH(Tbl_Avond[[#This Row],[Datum]]&amp;"4",Tbl_KBBB[Datum_KBBB]&amp;Tbl_KBBB[Biljart],0)),"")</f>
        <v/>
      </c>
      <c r="G531" t="str" cm="1">
        <f t="array" ref="G531">_xlfn.IFNA(INDEX(Tbl_KBBB[wedstrijd],MATCH(Tbl_Avond[[#This Row],[Datum]]&amp;"5",Tbl_KBBB[Datum_KBBB]&amp;Tbl_KBBB[Biljart],0)),"")</f>
        <v/>
      </c>
    </row>
    <row r="532" spans="1:7" x14ac:dyDescent="0.25">
      <c r="A532" s="28">
        <v>46369</v>
      </c>
      <c r="B532">
        <f>WEEKDAY(Tbl_Avond[[#This Row],[Datum]],11)</f>
        <v>7</v>
      </c>
      <c r="C532" t="str" cm="1">
        <f t="array" ref="C532">_xlfn.IFNA(INDEX(Tbl_KBBB[wedstrijd],MATCH(Tbl_Avond[[#This Row],[Datum]]&amp;"1",Tbl_KBBB[Datum_KBBB]&amp;Tbl_KBBB[Biljart],0)),"")</f>
        <v/>
      </c>
      <c r="D532" t="str" cm="1">
        <f t="array" ref="D532">_xlfn.IFNA(INDEX(Tbl_KBBB[wedstrijd],MATCH(Tbl_Avond[[#This Row],[Datum]]&amp;"2",Tbl_KBBB[Datum_KBBB]&amp;Tbl_KBBB[Biljart],0)),"")</f>
        <v/>
      </c>
      <c r="E532" t="str" cm="1">
        <f t="array" ref="E532">_xlfn.IFNA(INDEX(Tbl_KBBB[wedstrijd],MATCH(Tbl_Avond[[#This Row],[Datum]]&amp;"3",Tbl_KBBB[Datum_KBBB]&amp;Tbl_KBBB[Biljart],0)),"")</f>
        <v/>
      </c>
      <c r="F532" t="str" cm="1">
        <f t="array" ref="F532">_xlfn.IFNA(INDEX(Tbl_KBBB[wedstrijd],MATCH(Tbl_Avond[[#This Row],[Datum]]&amp;"4",Tbl_KBBB[Datum_KBBB]&amp;Tbl_KBBB[Biljart],0)),"")</f>
        <v/>
      </c>
      <c r="G532" t="str" cm="1">
        <f t="array" ref="G532">_xlfn.IFNA(INDEX(Tbl_KBBB[wedstrijd],MATCH(Tbl_Avond[[#This Row],[Datum]]&amp;"5",Tbl_KBBB[Datum_KBBB]&amp;Tbl_KBBB[Biljart],0)),"")</f>
        <v/>
      </c>
    </row>
    <row r="533" spans="1:7" x14ac:dyDescent="0.25">
      <c r="A533" s="28">
        <v>46370</v>
      </c>
      <c r="B533">
        <f>WEEKDAY(Tbl_Avond[[#This Row],[Datum]],11)</f>
        <v>1</v>
      </c>
      <c r="C533" t="str" cm="1">
        <f t="array" ref="C533">_xlfn.IFNA(INDEX(Tbl_KBBB[wedstrijd],MATCH(Tbl_Avond[[#This Row],[Datum]]&amp;"1",Tbl_KBBB[Datum_KBBB]&amp;Tbl_KBBB[Biljart],0)),"")</f>
        <v/>
      </c>
      <c r="D533" t="str" cm="1">
        <f t="array" ref="D533">_xlfn.IFNA(INDEX(Tbl_KBBB[wedstrijd],MATCH(Tbl_Avond[[#This Row],[Datum]]&amp;"2",Tbl_KBBB[Datum_KBBB]&amp;Tbl_KBBB[Biljart],0)),"")</f>
        <v/>
      </c>
      <c r="E533" t="str" cm="1">
        <f t="array" ref="E533">_xlfn.IFNA(INDEX(Tbl_KBBB[wedstrijd],MATCH(Tbl_Avond[[#This Row],[Datum]]&amp;"3",Tbl_KBBB[Datum_KBBB]&amp;Tbl_KBBB[Biljart],0)),"")</f>
        <v/>
      </c>
      <c r="F533" t="str" cm="1">
        <f t="array" ref="F533">_xlfn.IFNA(INDEX(Tbl_KBBB[wedstrijd],MATCH(Tbl_Avond[[#This Row],[Datum]]&amp;"4",Tbl_KBBB[Datum_KBBB]&amp;Tbl_KBBB[Biljart],0)),"")</f>
        <v/>
      </c>
      <c r="G533" t="str" cm="1">
        <f t="array" ref="G533">_xlfn.IFNA(INDEX(Tbl_KBBB[wedstrijd],MATCH(Tbl_Avond[[#This Row],[Datum]]&amp;"5",Tbl_KBBB[Datum_KBBB]&amp;Tbl_KBBB[Biljart],0)),"")</f>
        <v/>
      </c>
    </row>
    <row r="534" spans="1:7" x14ac:dyDescent="0.25">
      <c r="A534" s="28">
        <v>46371</v>
      </c>
      <c r="B534">
        <f>WEEKDAY(Tbl_Avond[[#This Row],[Datum]],11)</f>
        <v>2</v>
      </c>
      <c r="C534" t="str" cm="1">
        <f t="array" ref="C534">_xlfn.IFNA(INDEX(Tbl_KBBB[wedstrijd],MATCH(Tbl_Avond[[#This Row],[Datum]]&amp;"1",Tbl_KBBB[Datum_KBBB]&amp;Tbl_KBBB[Biljart],0)),"")</f>
        <v/>
      </c>
      <c r="D534" t="str" cm="1">
        <f t="array" ref="D534">_xlfn.IFNA(INDEX(Tbl_KBBB[wedstrijd],MATCH(Tbl_Avond[[#This Row],[Datum]]&amp;"2",Tbl_KBBB[Datum_KBBB]&amp;Tbl_KBBB[Biljart],0)),"")</f>
        <v>De Middel 2  - Zevenbergen 2 - - &gt;VH1037</v>
      </c>
      <c r="E534" t="str" cm="1">
        <f t="array" ref="E534">_xlfn.IFNA(INDEX(Tbl_KBBB[wedstrijd],MATCH(Tbl_Avond[[#This Row],[Datum]]&amp;"3",Tbl_KBBB[Datum_KBBB]&amp;Tbl_KBBB[Biljart],0)),"")</f>
        <v/>
      </c>
      <c r="F534" t="str" cm="1">
        <f t="array" ref="F534">_xlfn.IFNA(INDEX(Tbl_KBBB[wedstrijd],MATCH(Tbl_Avond[[#This Row],[Datum]]&amp;"4",Tbl_KBBB[Datum_KBBB]&amp;Tbl_KBBB[Biljart],0)),"")</f>
        <v/>
      </c>
      <c r="G534" t="str" cm="1">
        <f t="array" ref="G534">_xlfn.IFNA(INDEX(Tbl_KBBB[wedstrijd],MATCH(Tbl_Avond[[#This Row],[Datum]]&amp;"5",Tbl_KBBB[Datum_KBBB]&amp;Tbl_KBBB[Biljart],0)),"")</f>
        <v/>
      </c>
    </row>
    <row r="535" spans="1:7" x14ac:dyDescent="0.25">
      <c r="A535" s="28">
        <v>46372</v>
      </c>
      <c r="B535">
        <f>WEEKDAY(Tbl_Avond[[#This Row],[Datum]],11)</f>
        <v>3</v>
      </c>
      <c r="C535" t="str" cm="1">
        <f t="array" ref="C535">_xlfn.IFNA(INDEX(Tbl_KBBB[wedstrijd],MATCH(Tbl_Avond[[#This Row],[Datum]]&amp;"1",Tbl_KBBB[Datum_KBBB]&amp;Tbl_KBBB[Biljart],0)),"")</f>
        <v/>
      </c>
      <c r="D535" t="str" cm="1">
        <f t="array" ref="D535">_xlfn.IFNA(INDEX(Tbl_KBBB[wedstrijd],MATCH(Tbl_Avond[[#This Row],[Datum]]&amp;"2",Tbl_KBBB[Datum_KBBB]&amp;Tbl_KBBB[Biljart],0)),"")</f>
        <v/>
      </c>
      <c r="E535" t="str" cm="1">
        <f t="array" ref="E535">_xlfn.IFNA(INDEX(Tbl_KBBB[wedstrijd],MATCH(Tbl_Avond[[#This Row],[Datum]]&amp;"3",Tbl_KBBB[Datum_KBBB]&amp;Tbl_KBBB[Biljart],0)),"")</f>
        <v>De Middel 9 - BC De Mansarde- - &gt;ADL 123292</v>
      </c>
      <c r="F535" t="str" cm="1">
        <f t="array" ref="F535">_xlfn.IFNA(INDEX(Tbl_KBBB[wedstrijd],MATCH(Tbl_Avond[[#This Row],[Datum]]&amp;"4",Tbl_KBBB[Datum_KBBB]&amp;Tbl_KBBB[Biljart],0)),"")</f>
        <v/>
      </c>
      <c r="G535" t="str" cm="1">
        <f t="array" ref="G535">_xlfn.IFNA(INDEX(Tbl_KBBB[wedstrijd],MATCH(Tbl_Avond[[#This Row],[Datum]]&amp;"5",Tbl_KBBB[Datum_KBBB]&amp;Tbl_KBBB[Biljart],0)),"")</f>
        <v/>
      </c>
    </row>
    <row r="536" spans="1:7" x14ac:dyDescent="0.25">
      <c r="A536" s="28">
        <v>46373</v>
      </c>
      <c r="B536">
        <f>WEEKDAY(Tbl_Avond[[#This Row],[Datum]],11)</f>
        <v>4</v>
      </c>
      <c r="C536" t="str" cm="1">
        <f t="array" ref="C536">_xlfn.IFNA(INDEX(Tbl_KBBB[wedstrijd],MATCH(Tbl_Avond[[#This Row],[Datum]]&amp;"1",Tbl_KBBB[Datum_KBBB]&amp;Tbl_KBBB[Biljart],0)),"")</f>
        <v>De Middel 1  - Den Eik 2 - - &gt;VH1036</v>
      </c>
      <c r="D536" t="str" cm="1">
        <f t="array" ref="D536">_xlfn.IFNA(INDEX(Tbl_KBBB[wedstrijd],MATCH(Tbl_Avond[[#This Row],[Datum]]&amp;"2",Tbl_KBBB[Datum_KBBB]&amp;Tbl_KBBB[Biljart],0)),"")</f>
        <v/>
      </c>
      <c r="E536" t="str" cm="1">
        <f t="array" ref="E536">_xlfn.IFNA(INDEX(Tbl_KBBB[wedstrijd],MATCH(Tbl_Avond[[#This Row],[Datum]]&amp;"3",Tbl_KBBB[Datum_KBBB]&amp;Tbl_KBBB[Biljart],0)),"")</f>
        <v/>
      </c>
      <c r="F536" t="str" cm="1">
        <f t="array" ref="F536">_xlfn.IFNA(INDEX(Tbl_KBBB[wedstrijd],MATCH(Tbl_Avond[[#This Row],[Datum]]&amp;"4",Tbl_KBBB[Datum_KBBB]&amp;Tbl_KBBB[Biljart],0)),"")</f>
        <v/>
      </c>
      <c r="G536" t="str" cm="1">
        <f t="array" ref="G536">_xlfn.IFNA(INDEX(Tbl_KBBB[wedstrijd],MATCH(Tbl_Avond[[#This Row],[Datum]]&amp;"5",Tbl_KBBB[Datum_KBBB]&amp;Tbl_KBBB[Biljart],0)),"")</f>
        <v/>
      </c>
    </row>
    <row r="537" spans="1:7" x14ac:dyDescent="0.25">
      <c r="A537" s="28">
        <v>46374</v>
      </c>
      <c r="B537">
        <f>WEEKDAY(Tbl_Avond[[#This Row],[Datum]],11)</f>
        <v>5</v>
      </c>
      <c r="C537" t="str" cm="1">
        <f t="array" ref="C537">_xlfn.IFNA(INDEX(Tbl_KBBB[wedstrijd],MATCH(Tbl_Avond[[#This Row],[Datum]]&amp;"1",Tbl_KBBB[Datum_KBBB]&amp;Tbl_KBBB[Biljart],0)),"")</f>
        <v/>
      </c>
      <c r="D537" t="str" cm="1">
        <f t="array" ref="D537">_xlfn.IFNA(INDEX(Tbl_KBBB[wedstrijd],MATCH(Tbl_Avond[[#This Row],[Datum]]&amp;"2",Tbl_KBBB[Datum_KBBB]&amp;Tbl_KBBB[Biljart],0)),"")</f>
        <v/>
      </c>
      <c r="E537" t="str" cm="1">
        <f t="array" ref="E537">_xlfn.IFNA(INDEX(Tbl_KBBB[wedstrijd],MATCH(Tbl_Avond[[#This Row],[Datum]]&amp;"3",Tbl_KBBB[Datum_KBBB]&amp;Tbl_KBBB[Biljart],0)),"")</f>
        <v/>
      </c>
      <c r="F537" t="str" cm="1">
        <f t="array" ref="F537">_xlfn.IFNA(INDEX(Tbl_KBBB[wedstrijd],MATCH(Tbl_Avond[[#This Row],[Datum]]&amp;"4",Tbl_KBBB[Datum_KBBB]&amp;Tbl_KBBB[Biljart],0)),"")</f>
        <v>DE MIDDEL 1  - KBC BILJARTVRIENDEN 3 - - &gt;DM2D051</v>
      </c>
      <c r="G537" t="str" cm="1">
        <f t="array" ref="G537">_xlfn.IFNA(INDEX(Tbl_KBBB[wedstrijd],MATCH(Tbl_Avond[[#This Row],[Datum]]&amp;"5",Tbl_KBBB[Datum_KBBB]&amp;Tbl_KBBB[Biljart],0)),"")</f>
        <v/>
      </c>
    </row>
    <row r="538" spans="1:7" x14ac:dyDescent="0.25">
      <c r="A538" s="28">
        <v>46375</v>
      </c>
      <c r="B538">
        <f>WEEKDAY(Tbl_Avond[[#This Row],[Datum]],11)</f>
        <v>6</v>
      </c>
      <c r="C538" t="str" cm="1">
        <f t="array" ref="C538">_xlfn.IFNA(INDEX(Tbl_KBBB[wedstrijd],MATCH(Tbl_Avond[[#This Row],[Datum]]&amp;"1",Tbl_KBBB[Datum_KBBB]&amp;Tbl_KBBB[Biljart],0)),"")</f>
        <v/>
      </c>
      <c r="D538" t="str" cm="1">
        <f t="array" ref="D538">_xlfn.IFNA(INDEX(Tbl_KBBB[wedstrijd],MATCH(Tbl_Avond[[#This Row],[Datum]]&amp;"2",Tbl_KBBB[Datum_KBBB]&amp;Tbl_KBBB[Biljart],0)),"")</f>
        <v/>
      </c>
      <c r="E538" t="str" cm="1">
        <f t="array" ref="E538">_xlfn.IFNA(INDEX(Tbl_KBBB[wedstrijd],MATCH(Tbl_Avond[[#This Row],[Datum]]&amp;"3",Tbl_KBBB[Datum_KBBB]&amp;Tbl_KBBB[Biljart],0)),"")</f>
        <v/>
      </c>
      <c r="F538" t="str" cm="1">
        <f t="array" ref="F538">_xlfn.IFNA(INDEX(Tbl_KBBB[wedstrijd],MATCH(Tbl_Avond[[#This Row],[Datum]]&amp;"4",Tbl_KBBB[Datum_KBBB]&amp;Tbl_KBBB[Biljart],0)),"")</f>
        <v/>
      </c>
      <c r="G538" t="str" cm="1">
        <f t="array" ref="G538">_xlfn.IFNA(INDEX(Tbl_KBBB[wedstrijd],MATCH(Tbl_Avond[[#This Row],[Datum]]&amp;"5",Tbl_KBBB[Datum_KBBB]&amp;Tbl_KBBB[Biljart],0)),"")</f>
        <v/>
      </c>
    </row>
    <row r="539" spans="1:7" x14ac:dyDescent="0.25">
      <c r="A539" s="28">
        <v>46376</v>
      </c>
      <c r="B539">
        <f>WEEKDAY(Tbl_Avond[[#This Row],[Datum]],11)</f>
        <v>7</v>
      </c>
      <c r="C539" t="str" cm="1">
        <f t="array" ref="C539">_xlfn.IFNA(INDEX(Tbl_KBBB[wedstrijd],MATCH(Tbl_Avond[[#This Row],[Datum]]&amp;"1",Tbl_KBBB[Datum_KBBB]&amp;Tbl_KBBB[Biljart],0)),"")</f>
        <v/>
      </c>
      <c r="D539" t="str" cm="1">
        <f t="array" ref="D539">_xlfn.IFNA(INDEX(Tbl_KBBB[wedstrijd],MATCH(Tbl_Avond[[#This Row],[Datum]]&amp;"2",Tbl_KBBB[Datum_KBBB]&amp;Tbl_KBBB[Biljart],0)),"")</f>
        <v/>
      </c>
      <c r="E539" t="str" cm="1">
        <f t="array" ref="E539">_xlfn.IFNA(INDEX(Tbl_KBBB[wedstrijd],MATCH(Tbl_Avond[[#This Row],[Datum]]&amp;"3",Tbl_KBBB[Datum_KBBB]&amp;Tbl_KBBB[Biljart],0)),"")</f>
        <v/>
      </c>
      <c r="F539" t="str" cm="1">
        <f t="array" ref="F539">_xlfn.IFNA(INDEX(Tbl_KBBB[wedstrijd],MATCH(Tbl_Avond[[#This Row],[Datum]]&amp;"4",Tbl_KBBB[Datum_KBBB]&amp;Tbl_KBBB[Biljart],0)),"")</f>
        <v/>
      </c>
      <c r="G539" t="str" cm="1">
        <f t="array" ref="G539">_xlfn.IFNA(INDEX(Tbl_KBBB[wedstrijd],MATCH(Tbl_Avond[[#This Row],[Datum]]&amp;"5",Tbl_KBBB[Datum_KBBB]&amp;Tbl_KBBB[Biljart],0)),"")</f>
        <v/>
      </c>
    </row>
    <row r="540" spans="1:7" x14ac:dyDescent="0.25">
      <c r="A540" s="28">
        <v>46377</v>
      </c>
      <c r="B540">
        <f>WEEKDAY(Tbl_Avond[[#This Row],[Datum]],11)</f>
        <v>1</v>
      </c>
      <c r="C540" t="str" cm="1">
        <f t="array" ref="C540">_xlfn.IFNA(INDEX(Tbl_KBBB[wedstrijd],MATCH(Tbl_Avond[[#This Row],[Datum]]&amp;"1",Tbl_KBBB[Datum_KBBB]&amp;Tbl_KBBB[Biljart],0)),"")</f>
        <v/>
      </c>
      <c r="D540" t="str" cm="1">
        <f t="array" ref="D540">_xlfn.IFNA(INDEX(Tbl_KBBB[wedstrijd],MATCH(Tbl_Avond[[#This Row],[Datum]]&amp;"2",Tbl_KBBB[Datum_KBBB]&amp;Tbl_KBBB[Biljart],0)),"")</f>
        <v/>
      </c>
      <c r="E540" t="str" cm="1">
        <f t="array" ref="E540">_xlfn.IFNA(INDEX(Tbl_KBBB[wedstrijd],MATCH(Tbl_Avond[[#This Row],[Datum]]&amp;"3",Tbl_KBBB[Datum_KBBB]&amp;Tbl_KBBB[Biljart],0)),"")</f>
        <v>DE MIDDEL 3  - DE LEUG 1 - - &gt;KA064</v>
      </c>
      <c r="F540" t="str" cm="1">
        <f t="array" ref="F540">_xlfn.IFNA(INDEX(Tbl_KBBB[wedstrijd],MATCH(Tbl_Avond[[#This Row],[Datum]]&amp;"4",Tbl_KBBB[Datum_KBBB]&amp;Tbl_KBBB[Biljart],0)),"")</f>
        <v/>
      </c>
      <c r="G540" t="str" cm="1">
        <f t="array" ref="G540">_xlfn.IFNA(INDEX(Tbl_KBBB[wedstrijd],MATCH(Tbl_Avond[[#This Row],[Datum]]&amp;"5",Tbl_KBBB[Datum_KBBB]&amp;Tbl_KBBB[Biljart],0)),"")</f>
        <v>DE MIDDEL 2  - KBC BILJARTVRIENDEN 2 - - &gt;BA2B070</v>
      </c>
    </row>
    <row r="541" spans="1:7" x14ac:dyDescent="0.25">
      <c r="A541" s="28">
        <v>46378</v>
      </c>
      <c r="B541">
        <f>WEEKDAY(Tbl_Avond[[#This Row],[Datum]],11)</f>
        <v>2</v>
      </c>
      <c r="C541" t="str" cm="1">
        <f t="array" ref="C541">_xlfn.IFNA(INDEX(Tbl_KBBB[wedstrijd],MATCH(Tbl_Avond[[#This Row],[Datum]]&amp;"1",Tbl_KBBB[Datum_KBBB]&amp;Tbl_KBBB[Biljart],0)),"")</f>
        <v>DE MIDDEL 4  - BILJART-WORLD 2 - - &gt;VL1066</v>
      </c>
      <c r="D541" t="str" cm="1">
        <f t="array" ref="D541">_xlfn.IFNA(INDEX(Tbl_KBBB[wedstrijd],MATCH(Tbl_Avond[[#This Row],[Datum]]&amp;"2",Tbl_KBBB[Datum_KBBB]&amp;Tbl_KBBB[Biljart],0)),"")</f>
        <v/>
      </c>
      <c r="E541" t="str" cm="1">
        <f t="array" ref="E541">_xlfn.IFNA(INDEX(Tbl_KBBB[wedstrijd],MATCH(Tbl_Avond[[#This Row],[Datum]]&amp;"3",Tbl_KBBB[Datum_KBBB]&amp;Tbl_KBBB[Biljart],0)),"")</f>
        <v>DE MIDDEL 5  - DE LEUG 1 - - &gt;VL2073</v>
      </c>
      <c r="F541" t="str" cm="1">
        <f t="array" ref="F541">_xlfn.IFNA(INDEX(Tbl_KBBB[wedstrijd],MATCH(Tbl_Avond[[#This Row],[Datum]]&amp;"4",Tbl_KBBB[Datum_KBBB]&amp;Tbl_KBBB[Biljart],0)),"")</f>
        <v/>
      </c>
      <c r="G541" t="str" cm="1">
        <f t="array" ref="G541">_xlfn.IFNA(INDEX(Tbl_KBBB[wedstrijd],MATCH(Tbl_Avond[[#This Row],[Datum]]&amp;"5",Tbl_KBBB[Datum_KBBB]&amp;Tbl_KBBB[Biljart],0)),"")</f>
        <v>DE MIDDEL 6  - BC LUGO 2 - - &gt;BA2B066</v>
      </c>
    </row>
    <row r="542" spans="1:7" x14ac:dyDescent="0.25">
      <c r="A542" s="28">
        <v>46379</v>
      </c>
      <c r="B542">
        <f>WEEKDAY(Tbl_Avond[[#This Row],[Datum]],11)</f>
        <v>3</v>
      </c>
      <c r="C542" t="str" cm="1">
        <f t="array" ref="C542">_xlfn.IFNA(INDEX(Tbl_KBBB[wedstrijd],MATCH(Tbl_Avond[[#This Row],[Datum]]&amp;"1",Tbl_KBBB[Datum_KBBB]&amp;Tbl_KBBB[Biljart],0)),"")</f>
        <v>DE MIDDEL 4  - DE LEUG 4 - - &gt;BA2B068</v>
      </c>
      <c r="D542" t="str" cm="1">
        <f t="array" ref="D542">_xlfn.IFNA(INDEX(Tbl_KBBB[wedstrijd],MATCH(Tbl_Avond[[#This Row],[Datum]]&amp;"2",Tbl_KBBB[Datum_KBBB]&amp;Tbl_KBBB[Biljart],0)),"")</f>
        <v/>
      </c>
      <c r="E542" t="str" cm="1">
        <f t="array" ref="E542">_xlfn.IFNA(INDEX(Tbl_KBBB[wedstrijd],MATCH(Tbl_Avond[[#This Row],[Datum]]&amp;"3",Tbl_KBBB[Datum_KBBB]&amp;Tbl_KBBB[Biljart],0)),"")</f>
        <v>DE MIDDEL 5  - BC DE PLOEG 2 - - &gt;BA2A066</v>
      </c>
      <c r="F542" t="str" cm="1">
        <f t="array" ref="F542">_xlfn.IFNA(INDEX(Tbl_KBBB[wedstrijd],MATCH(Tbl_Avond[[#This Row],[Datum]]&amp;"4",Tbl_KBBB[Datum_KBBB]&amp;Tbl_KBBB[Biljart],0)),"")</f>
        <v/>
      </c>
      <c r="G542" t="str" cm="1">
        <f t="array" ref="G542">_xlfn.IFNA(INDEX(Tbl_KBBB[wedstrijd],MATCH(Tbl_Avond[[#This Row],[Datum]]&amp;"5",Tbl_KBBB[Datum_KBBB]&amp;Tbl_KBBB[Biljart],0)),"")</f>
        <v/>
      </c>
    </row>
    <row r="543" spans="1:7" x14ac:dyDescent="0.25">
      <c r="A543" s="28">
        <v>46380</v>
      </c>
      <c r="B543">
        <f>WEEKDAY(Tbl_Avond[[#This Row],[Datum]],11)</f>
        <v>4</v>
      </c>
      <c r="C543" t="str" cm="1">
        <f t="array" ref="C543">_xlfn.IFNA(INDEX(Tbl_KBBB[wedstrijd],MATCH(Tbl_Avond[[#This Row],[Datum]]&amp;"1",Tbl_KBBB[Datum_KBBB]&amp;Tbl_KBBB[Biljart],0)),"")</f>
        <v/>
      </c>
      <c r="D543" t="str" cm="1">
        <f t="array" ref="D543">_xlfn.IFNA(INDEX(Tbl_KBBB[wedstrijd],MATCH(Tbl_Avond[[#This Row],[Datum]]&amp;"2",Tbl_KBBB[Datum_KBBB]&amp;Tbl_KBBB[Biljart],0)),"")</f>
        <v/>
      </c>
      <c r="E543" t="str" cm="1">
        <f t="array" ref="E543">_xlfn.IFNA(INDEX(Tbl_KBBB[wedstrijd],MATCH(Tbl_Avond[[#This Row],[Datum]]&amp;"3",Tbl_KBBB[Datum_KBBB]&amp;Tbl_KBBB[Biljart],0)),"")</f>
        <v/>
      </c>
      <c r="F543" t="str" cm="1">
        <f t="array" ref="F543">_xlfn.IFNA(INDEX(Tbl_KBBB[wedstrijd],MATCH(Tbl_Avond[[#This Row],[Datum]]&amp;"4",Tbl_KBBB[Datum_KBBB]&amp;Tbl_KBBB[Biljart],0)),"")</f>
        <v/>
      </c>
      <c r="G543" t="str" cm="1">
        <f t="array" ref="G543">_xlfn.IFNA(INDEX(Tbl_KBBB[wedstrijd],MATCH(Tbl_Avond[[#This Row],[Datum]]&amp;"5",Tbl_KBBB[Datum_KBBB]&amp;Tbl_KBBB[Biljart],0)),"")</f>
        <v/>
      </c>
    </row>
    <row r="544" spans="1:7" x14ac:dyDescent="0.25">
      <c r="A544" s="28">
        <v>46381</v>
      </c>
      <c r="B544">
        <f>WEEKDAY(Tbl_Avond[[#This Row],[Datum]],11)</f>
        <v>5</v>
      </c>
      <c r="C544" t="str" cm="1">
        <f t="array" ref="C544">_xlfn.IFNA(INDEX(Tbl_KBBB[wedstrijd],MATCH(Tbl_Avond[[#This Row],[Datum]]&amp;"1",Tbl_KBBB[Datum_KBBB]&amp;Tbl_KBBB[Biljart],0)),"")</f>
        <v/>
      </c>
      <c r="D544" t="str" cm="1">
        <f t="array" ref="D544">_xlfn.IFNA(INDEX(Tbl_KBBB[wedstrijd],MATCH(Tbl_Avond[[#This Row],[Datum]]&amp;"2",Tbl_KBBB[Datum_KBBB]&amp;Tbl_KBBB[Biljart],0)),"")</f>
        <v/>
      </c>
      <c r="E544" t="str" cm="1">
        <f t="array" ref="E544">_xlfn.IFNA(INDEX(Tbl_KBBB[wedstrijd],MATCH(Tbl_Avond[[#This Row],[Datum]]&amp;"3",Tbl_KBBB[Datum_KBBB]&amp;Tbl_KBBB[Biljart],0)),"")</f>
        <v/>
      </c>
      <c r="F544" t="str" cm="1">
        <f t="array" ref="F544">_xlfn.IFNA(INDEX(Tbl_KBBB[wedstrijd],MATCH(Tbl_Avond[[#This Row],[Datum]]&amp;"4",Tbl_KBBB[Datum_KBBB]&amp;Tbl_KBBB[Biljart],0)),"")</f>
        <v/>
      </c>
      <c r="G544" t="str" cm="1">
        <f t="array" ref="G544">_xlfn.IFNA(INDEX(Tbl_KBBB[wedstrijd],MATCH(Tbl_Avond[[#This Row],[Datum]]&amp;"5",Tbl_KBBB[Datum_KBBB]&amp;Tbl_KBBB[Biljart],0)),"")</f>
        <v/>
      </c>
    </row>
    <row r="545" spans="1:7" x14ac:dyDescent="0.25">
      <c r="A545" s="28">
        <v>46382</v>
      </c>
      <c r="B545">
        <f>WEEKDAY(Tbl_Avond[[#This Row],[Datum]],11)</f>
        <v>6</v>
      </c>
      <c r="C545" t="str" cm="1">
        <f t="array" ref="C545">_xlfn.IFNA(INDEX(Tbl_KBBB[wedstrijd],MATCH(Tbl_Avond[[#This Row],[Datum]]&amp;"1",Tbl_KBBB[Datum_KBBB]&amp;Tbl_KBBB[Biljart],0)),"")</f>
        <v/>
      </c>
      <c r="D545" t="str" cm="1">
        <f t="array" ref="D545">_xlfn.IFNA(INDEX(Tbl_KBBB[wedstrijd],MATCH(Tbl_Avond[[#This Row],[Datum]]&amp;"2",Tbl_KBBB[Datum_KBBB]&amp;Tbl_KBBB[Biljart],0)),"")</f>
        <v/>
      </c>
      <c r="E545" t="str" cm="1">
        <f t="array" ref="E545">_xlfn.IFNA(INDEX(Tbl_KBBB[wedstrijd],MATCH(Tbl_Avond[[#This Row],[Datum]]&amp;"3",Tbl_KBBB[Datum_KBBB]&amp;Tbl_KBBB[Biljart],0)),"")</f>
        <v/>
      </c>
      <c r="F545" t="str" cm="1">
        <f t="array" ref="F545">_xlfn.IFNA(INDEX(Tbl_KBBB[wedstrijd],MATCH(Tbl_Avond[[#This Row],[Datum]]&amp;"4",Tbl_KBBB[Datum_KBBB]&amp;Tbl_KBBB[Biljart],0)),"")</f>
        <v/>
      </c>
      <c r="G545" t="str" cm="1">
        <f t="array" ref="G545">_xlfn.IFNA(INDEX(Tbl_KBBB[wedstrijd],MATCH(Tbl_Avond[[#This Row],[Datum]]&amp;"5",Tbl_KBBB[Datum_KBBB]&amp;Tbl_KBBB[Biljart],0)),"")</f>
        <v/>
      </c>
    </row>
    <row r="546" spans="1:7" x14ac:dyDescent="0.25">
      <c r="A546" s="28">
        <v>46383</v>
      </c>
      <c r="B546">
        <f>WEEKDAY(Tbl_Avond[[#This Row],[Datum]],11)</f>
        <v>7</v>
      </c>
      <c r="C546" t="str" cm="1">
        <f t="array" ref="C546">_xlfn.IFNA(INDEX(Tbl_KBBB[wedstrijd],MATCH(Tbl_Avond[[#This Row],[Datum]]&amp;"1",Tbl_KBBB[Datum_KBBB]&amp;Tbl_KBBB[Biljart],0)),"")</f>
        <v/>
      </c>
      <c r="D546" t="str" cm="1">
        <f t="array" ref="D546">_xlfn.IFNA(INDEX(Tbl_KBBB[wedstrijd],MATCH(Tbl_Avond[[#This Row],[Datum]]&amp;"2",Tbl_KBBB[Datum_KBBB]&amp;Tbl_KBBB[Biljart],0)),"")</f>
        <v/>
      </c>
      <c r="E546" t="str" cm="1">
        <f t="array" ref="E546">_xlfn.IFNA(INDEX(Tbl_KBBB[wedstrijd],MATCH(Tbl_Avond[[#This Row],[Datum]]&amp;"3",Tbl_KBBB[Datum_KBBB]&amp;Tbl_KBBB[Biljart],0)),"")</f>
        <v/>
      </c>
      <c r="F546" t="str" cm="1">
        <f t="array" ref="F546">_xlfn.IFNA(INDEX(Tbl_KBBB[wedstrijd],MATCH(Tbl_Avond[[#This Row],[Datum]]&amp;"4",Tbl_KBBB[Datum_KBBB]&amp;Tbl_KBBB[Biljart],0)),"")</f>
        <v/>
      </c>
      <c r="G546" t="str" cm="1">
        <f t="array" ref="G546">_xlfn.IFNA(INDEX(Tbl_KBBB[wedstrijd],MATCH(Tbl_Avond[[#This Row],[Datum]]&amp;"5",Tbl_KBBB[Datum_KBBB]&amp;Tbl_KBBB[Biljart],0)),"")</f>
        <v/>
      </c>
    </row>
    <row r="547" spans="1:7" x14ac:dyDescent="0.25">
      <c r="A547" s="28">
        <v>46384</v>
      </c>
      <c r="B547">
        <f>WEEKDAY(Tbl_Avond[[#This Row],[Datum]],11)</f>
        <v>1</v>
      </c>
      <c r="C547" t="str" cm="1">
        <f t="array" ref="C547">_xlfn.IFNA(INDEX(Tbl_KBBB[wedstrijd],MATCH(Tbl_Avond[[#This Row],[Datum]]&amp;"1",Tbl_KBBB[Datum_KBBB]&amp;Tbl_KBBB[Biljart],0)),"")</f>
        <v/>
      </c>
      <c r="D547" t="str" cm="1">
        <f t="array" ref="D547">_xlfn.IFNA(INDEX(Tbl_KBBB[wedstrijd],MATCH(Tbl_Avond[[#This Row],[Datum]]&amp;"2",Tbl_KBBB[Datum_KBBB]&amp;Tbl_KBBB[Biljart],0)),"")</f>
        <v/>
      </c>
      <c r="E547" t="str" cm="1">
        <f t="array" ref="E547">_xlfn.IFNA(INDEX(Tbl_KBBB[wedstrijd],MATCH(Tbl_Avond[[#This Row],[Datum]]&amp;"3",Tbl_KBBB[Datum_KBBB]&amp;Tbl_KBBB[Biljart],0)),"")</f>
        <v/>
      </c>
      <c r="F547" t="str" cm="1">
        <f t="array" ref="F547">_xlfn.IFNA(INDEX(Tbl_KBBB[wedstrijd],MATCH(Tbl_Avond[[#This Row],[Datum]]&amp;"4",Tbl_KBBB[Datum_KBBB]&amp;Tbl_KBBB[Biljart],0)),"")</f>
        <v/>
      </c>
      <c r="G547" t="str" cm="1">
        <f t="array" ref="G547">_xlfn.IFNA(INDEX(Tbl_KBBB[wedstrijd],MATCH(Tbl_Avond[[#This Row],[Datum]]&amp;"5",Tbl_KBBB[Datum_KBBB]&amp;Tbl_KBBB[Biljart],0)),"")</f>
        <v>DE MIDDEL 1  - KBC BILJARTVRIENDEN 1 - - &gt;BA2A065</v>
      </c>
    </row>
    <row r="548" spans="1:7" x14ac:dyDescent="0.25">
      <c r="A548" s="28">
        <v>46385</v>
      </c>
      <c r="B548">
        <f>WEEKDAY(Tbl_Avond[[#This Row],[Datum]],11)</f>
        <v>2</v>
      </c>
      <c r="C548" t="str" cm="1">
        <f t="array" ref="C548">_xlfn.IFNA(INDEX(Tbl_KBBB[wedstrijd],MATCH(Tbl_Avond[[#This Row],[Datum]]&amp;"1",Tbl_KBBB[Datum_KBBB]&amp;Tbl_KBBB[Biljart],0)),"")</f>
        <v/>
      </c>
      <c r="D548" t="str" cm="1">
        <f t="array" ref="D548">_xlfn.IFNA(INDEX(Tbl_KBBB[wedstrijd],MATCH(Tbl_Avond[[#This Row],[Datum]]&amp;"2",Tbl_KBBB[Datum_KBBB]&amp;Tbl_KBBB[Biljart],0)),"")</f>
        <v/>
      </c>
      <c r="E548" t="str" cm="1">
        <f t="array" ref="E548">_xlfn.IFNA(INDEX(Tbl_KBBB[wedstrijd],MATCH(Tbl_Avond[[#This Row],[Datum]]&amp;"3",Tbl_KBBB[Datum_KBBB]&amp;Tbl_KBBB[Biljart],0)),"")</f>
        <v>DE MIDDEL 2  - DEN EIK 2 - - &gt;KA066</v>
      </c>
      <c r="F548" t="str" cm="1">
        <f t="array" ref="F548">_xlfn.IFNA(INDEX(Tbl_KBBB[wedstrijd],MATCH(Tbl_Avond[[#This Row],[Datum]]&amp;"4",Tbl_KBBB[Datum_KBBB]&amp;Tbl_KBBB[Biljart],0)),"")</f>
        <v/>
      </c>
      <c r="G548" t="str" cm="1">
        <f t="array" ref="G548">_xlfn.IFNA(INDEX(Tbl_KBBB[wedstrijd],MATCH(Tbl_Avond[[#This Row],[Datum]]&amp;"5",Tbl_KBBB[Datum_KBBB]&amp;Tbl_KBBB[Biljart],0)),"")</f>
        <v>DE MIDDEL 2  - BC BOUWEL 1 - - &gt;DK2B064</v>
      </c>
    </row>
    <row r="549" spans="1:7" x14ac:dyDescent="0.25">
      <c r="A549" s="28">
        <v>46386</v>
      </c>
      <c r="B549">
        <f>WEEKDAY(Tbl_Avond[[#This Row],[Datum]],11)</f>
        <v>3</v>
      </c>
      <c r="C549" t="str" cm="1">
        <f t="array" ref="C549">_xlfn.IFNA(INDEX(Tbl_KBBB[wedstrijd],MATCH(Tbl_Avond[[#This Row],[Datum]]&amp;"1",Tbl_KBBB[Datum_KBBB]&amp;Tbl_KBBB[Biljart],0)),"")</f>
        <v/>
      </c>
      <c r="D549" t="str" cm="1">
        <f t="array" ref="D549">_xlfn.IFNA(INDEX(Tbl_KBBB[wedstrijd],MATCH(Tbl_Avond[[#This Row],[Datum]]&amp;"2",Tbl_KBBB[Datum_KBBB]&amp;Tbl_KBBB[Biljart],0)),"")</f>
        <v/>
      </c>
      <c r="E549" t="str" cm="1">
        <f t="array" ref="E549">_xlfn.IFNA(INDEX(Tbl_KBBB[wedstrijd],MATCH(Tbl_Avond[[#This Row],[Datum]]&amp;"3",Tbl_KBBB[Datum_KBBB]&amp;Tbl_KBBB[Biljart],0)),"")</f>
        <v/>
      </c>
      <c r="F549" t="str" cm="1">
        <f t="array" ref="F549">_xlfn.IFNA(INDEX(Tbl_KBBB[wedstrijd],MATCH(Tbl_Avond[[#This Row],[Datum]]&amp;"4",Tbl_KBBB[Datum_KBBB]&amp;Tbl_KBBB[Biljart],0)),"")</f>
        <v>DE MIDDEL 1  - VIROMA 3 - - &gt;DM2D057</v>
      </c>
      <c r="G549" t="str" cm="1">
        <f t="array" ref="G549">_xlfn.IFNA(INDEX(Tbl_KBBB[wedstrijd],MATCH(Tbl_Avond[[#This Row],[Datum]]&amp;"5",Tbl_KBBB[Datum_KBBB]&amp;Tbl_KBBB[Biljart],0)),"")</f>
        <v/>
      </c>
    </row>
    <row r="550" spans="1:7" x14ac:dyDescent="0.25">
      <c r="A550" s="28">
        <v>46387</v>
      </c>
      <c r="B550">
        <f>WEEKDAY(Tbl_Avond[[#This Row],[Datum]],11)</f>
        <v>4</v>
      </c>
      <c r="C550" t="str" cm="1">
        <f t="array" ref="C550">_xlfn.IFNA(INDEX(Tbl_KBBB[wedstrijd],MATCH(Tbl_Avond[[#This Row],[Datum]]&amp;"1",Tbl_KBBB[Datum_KBBB]&amp;Tbl_KBBB[Biljart],0)),"")</f>
        <v/>
      </c>
      <c r="D550" t="str" cm="1">
        <f t="array" ref="D550">_xlfn.IFNA(INDEX(Tbl_KBBB[wedstrijd],MATCH(Tbl_Avond[[#This Row],[Datum]]&amp;"2",Tbl_KBBB[Datum_KBBB]&amp;Tbl_KBBB[Biljart],0)),"")</f>
        <v/>
      </c>
      <c r="E550" t="str" cm="1">
        <f t="array" ref="E550">_xlfn.IFNA(INDEX(Tbl_KBBB[wedstrijd],MATCH(Tbl_Avond[[#This Row],[Datum]]&amp;"3",Tbl_KBBB[Datum_KBBB]&amp;Tbl_KBBB[Biljart],0)),"")</f>
        <v/>
      </c>
      <c r="F550" t="str" cm="1">
        <f t="array" ref="F550">_xlfn.IFNA(INDEX(Tbl_KBBB[wedstrijd],MATCH(Tbl_Avond[[#This Row],[Datum]]&amp;"4",Tbl_KBBB[Datum_KBBB]&amp;Tbl_KBBB[Biljart],0)),"")</f>
        <v/>
      </c>
      <c r="G550" t="str" cm="1">
        <f t="array" ref="G550">_xlfn.IFNA(INDEX(Tbl_KBBB[wedstrijd],MATCH(Tbl_Avond[[#This Row],[Datum]]&amp;"5",Tbl_KBBB[Datum_KBBB]&amp;Tbl_KBBB[Biljart],0)),"")</f>
        <v/>
      </c>
    </row>
    <row r="551" spans="1:7" x14ac:dyDescent="0.25">
      <c r="A551" s="28">
        <v>46388</v>
      </c>
      <c r="B551">
        <f>WEEKDAY(Tbl_Avond[[#This Row],[Datum]],11)</f>
        <v>5</v>
      </c>
      <c r="C551" t="str" cm="1">
        <f t="array" ref="C551">_xlfn.IFNA(INDEX(Tbl_KBBB[wedstrijd],MATCH(Tbl_Avond[[#This Row],[Datum]]&amp;"1",Tbl_KBBB[Datum_KBBB]&amp;Tbl_KBBB[Biljart],0)),"")</f>
        <v/>
      </c>
      <c r="D551" t="str" cm="1">
        <f t="array" ref="D551">_xlfn.IFNA(INDEX(Tbl_KBBB[wedstrijd],MATCH(Tbl_Avond[[#This Row],[Datum]]&amp;"2",Tbl_KBBB[Datum_KBBB]&amp;Tbl_KBBB[Biljart],0)),"")</f>
        <v/>
      </c>
      <c r="E551" t="str" cm="1">
        <f t="array" ref="E551">_xlfn.IFNA(INDEX(Tbl_KBBB[wedstrijd],MATCH(Tbl_Avond[[#This Row],[Datum]]&amp;"3",Tbl_KBBB[Datum_KBBB]&amp;Tbl_KBBB[Biljart],0)),"")</f>
        <v/>
      </c>
      <c r="F551" t="str" cm="1">
        <f t="array" ref="F551">_xlfn.IFNA(INDEX(Tbl_KBBB[wedstrijd],MATCH(Tbl_Avond[[#This Row],[Datum]]&amp;"4",Tbl_KBBB[Datum_KBBB]&amp;Tbl_KBBB[Biljart],0)),"")</f>
        <v/>
      </c>
      <c r="G551" t="str" cm="1">
        <f t="array" ref="G551">_xlfn.IFNA(INDEX(Tbl_KBBB[wedstrijd],MATCH(Tbl_Avond[[#This Row],[Datum]]&amp;"5",Tbl_KBBB[Datum_KBBB]&amp;Tbl_KBBB[Biljart],0)),"")</f>
        <v/>
      </c>
    </row>
    <row r="552" spans="1:7" x14ac:dyDescent="0.25">
      <c r="A552" s="28">
        <v>46389</v>
      </c>
      <c r="B552">
        <f>WEEKDAY(Tbl_Avond[[#This Row],[Datum]],11)</f>
        <v>6</v>
      </c>
      <c r="C552" t="str" cm="1">
        <f t="array" ref="C552">_xlfn.IFNA(INDEX(Tbl_KBBB[wedstrijd],MATCH(Tbl_Avond[[#This Row],[Datum]]&amp;"1",Tbl_KBBB[Datum_KBBB]&amp;Tbl_KBBB[Biljart],0)),"")</f>
        <v/>
      </c>
      <c r="D552" t="str" cm="1">
        <f t="array" ref="D552">_xlfn.IFNA(INDEX(Tbl_KBBB[wedstrijd],MATCH(Tbl_Avond[[#This Row],[Datum]]&amp;"2",Tbl_KBBB[Datum_KBBB]&amp;Tbl_KBBB[Biljart],0)),"")</f>
        <v/>
      </c>
      <c r="E552" t="str" cm="1">
        <f t="array" ref="E552">_xlfn.IFNA(INDEX(Tbl_KBBB[wedstrijd],MATCH(Tbl_Avond[[#This Row],[Datum]]&amp;"3",Tbl_KBBB[Datum_KBBB]&amp;Tbl_KBBB[Biljart],0)),"")</f>
        <v/>
      </c>
      <c r="F552" t="str" cm="1">
        <f t="array" ref="F552">_xlfn.IFNA(INDEX(Tbl_KBBB[wedstrijd],MATCH(Tbl_Avond[[#This Row],[Datum]]&amp;"4",Tbl_KBBB[Datum_KBBB]&amp;Tbl_KBBB[Biljart],0)),"")</f>
        <v/>
      </c>
      <c r="G552" t="str" cm="1">
        <f t="array" ref="G552">_xlfn.IFNA(INDEX(Tbl_KBBB[wedstrijd],MATCH(Tbl_Avond[[#This Row],[Datum]]&amp;"5",Tbl_KBBB[Datum_KBBB]&amp;Tbl_KBBB[Biljart],0)),"")</f>
        <v/>
      </c>
    </row>
    <row r="553" spans="1:7" x14ac:dyDescent="0.25">
      <c r="A553" s="28">
        <v>46390</v>
      </c>
      <c r="B553">
        <f>WEEKDAY(Tbl_Avond[[#This Row],[Datum]],11)</f>
        <v>7</v>
      </c>
      <c r="C553" t="str" cm="1">
        <f t="array" ref="C553">_xlfn.IFNA(INDEX(Tbl_KBBB[wedstrijd],MATCH(Tbl_Avond[[#This Row],[Datum]]&amp;"1",Tbl_KBBB[Datum_KBBB]&amp;Tbl_KBBB[Biljart],0)),"")</f>
        <v/>
      </c>
      <c r="D553" t="str" cm="1">
        <f t="array" ref="D553">_xlfn.IFNA(INDEX(Tbl_KBBB[wedstrijd],MATCH(Tbl_Avond[[#This Row],[Datum]]&amp;"2",Tbl_KBBB[Datum_KBBB]&amp;Tbl_KBBB[Biljart],0)),"")</f>
        <v/>
      </c>
      <c r="E553" t="str" cm="1">
        <f t="array" ref="E553">_xlfn.IFNA(INDEX(Tbl_KBBB[wedstrijd],MATCH(Tbl_Avond[[#This Row],[Datum]]&amp;"3",Tbl_KBBB[Datum_KBBB]&amp;Tbl_KBBB[Biljart],0)),"")</f>
        <v/>
      </c>
      <c r="F553" t="str" cm="1">
        <f t="array" ref="F553">_xlfn.IFNA(INDEX(Tbl_KBBB[wedstrijd],MATCH(Tbl_Avond[[#This Row],[Datum]]&amp;"4",Tbl_KBBB[Datum_KBBB]&amp;Tbl_KBBB[Biljart],0)),"")</f>
        <v/>
      </c>
      <c r="G553" t="str" cm="1">
        <f t="array" ref="G553">_xlfn.IFNA(INDEX(Tbl_KBBB[wedstrijd],MATCH(Tbl_Avond[[#This Row],[Datum]]&amp;"5",Tbl_KBBB[Datum_KBBB]&amp;Tbl_KBBB[Biljart],0)),"")</f>
        <v/>
      </c>
    </row>
    <row r="554" spans="1:7" x14ac:dyDescent="0.25">
      <c r="A554" s="28">
        <v>46391</v>
      </c>
      <c r="B554">
        <f>WEEKDAY(Tbl_Avond[[#This Row],[Datum]],11)</f>
        <v>1</v>
      </c>
      <c r="C554" t="str" cm="1">
        <f t="array" ref="C554">_xlfn.IFNA(INDEX(Tbl_KBBB[wedstrijd],MATCH(Tbl_Avond[[#This Row],[Datum]]&amp;"1",Tbl_KBBB[Datum_KBBB]&amp;Tbl_KBBB[Biljart],0)),"")</f>
        <v/>
      </c>
      <c r="D554" t="str" cm="1">
        <f t="array" ref="D554">_xlfn.IFNA(INDEX(Tbl_KBBB[wedstrijd],MATCH(Tbl_Avond[[#This Row],[Datum]]&amp;"2",Tbl_KBBB[Datum_KBBB]&amp;Tbl_KBBB[Biljart],0)),"")</f>
        <v/>
      </c>
      <c r="E554" t="str" cm="1">
        <f t="array" ref="E554">_xlfn.IFNA(INDEX(Tbl_KBBB[wedstrijd],MATCH(Tbl_Avond[[#This Row],[Datum]]&amp;"3",Tbl_KBBB[Datum_KBBB]&amp;Tbl_KBBB[Biljart],0)),"")</f>
        <v>DE MIDDEL 3  - BC MOLLENHOF 1 - - &gt;KA072</v>
      </c>
      <c r="F554" t="str" cm="1">
        <f t="array" ref="F554">_xlfn.IFNA(INDEX(Tbl_KBBB[wedstrijd],MATCH(Tbl_Avond[[#This Row],[Datum]]&amp;"4",Tbl_KBBB[Datum_KBBB]&amp;Tbl_KBBB[Biljart],0)),"")</f>
        <v/>
      </c>
      <c r="G554" t="str" cm="1">
        <f t="array" ref="G554">_xlfn.IFNA(INDEX(Tbl_KBBB[wedstrijd],MATCH(Tbl_Avond[[#This Row],[Datum]]&amp;"5",Tbl_KBBB[Datum_KBBB]&amp;Tbl_KBBB[Biljart],0)),"")</f>
        <v>DE MIDDEL 3  - NOORDERKEMPEN 1 - MR SMEDERIJ - - &gt;VL2083</v>
      </c>
    </row>
    <row r="555" spans="1:7" x14ac:dyDescent="0.25">
      <c r="A555" s="28">
        <v>46392</v>
      </c>
      <c r="B555">
        <f>WEEKDAY(Tbl_Avond[[#This Row],[Datum]],11)</f>
        <v>2</v>
      </c>
      <c r="C555" t="str" cm="1">
        <f t="array" ref="C555">_xlfn.IFNA(INDEX(Tbl_KBBB[wedstrijd],MATCH(Tbl_Avond[[#This Row],[Datum]]&amp;"1",Tbl_KBBB[Datum_KBBB]&amp;Tbl_KBBB[Biljart],0)),"")</f>
        <v>DE MIDDEL 4  - DE MIDDEL 1 - - &gt;VL1068</v>
      </c>
      <c r="D555" t="str" cm="1">
        <f t="array" ref="D555">_xlfn.IFNA(INDEX(Tbl_KBBB[wedstrijd],MATCH(Tbl_Avond[[#This Row],[Datum]]&amp;"2",Tbl_KBBB[Datum_KBBB]&amp;Tbl_KBBB[Biljart],0)),"")</f>
        <v/>
      </c>
      <c r="E555" t="str" cm="1">
        <f t="array" ref="E555">_xlfn.IFNA(INDEX(Tbl_KBBB[wedstrijd],MATCH(Tbl_Avond[[#This Row],[Datum]]&amp;"3",Tbl_KBBB[Datum_KBBB]&amp;Tbl_KBBB[Biljart],0)),"")</f>
        <v>DE MIDDEL 2  - SCHIL-DORP 2 - - &gt;VL2084</v>
      </c>
      <c r="F555" t="str" cm="1">
        <f t="array" ref="F555">_xlfn.IFNA(INDEX(Tbl_KBBB[wedstrijd],MATCH(Tbl_Avond[[#This Row],[Datum]]&amp;"4",Tbl_KBBB[Datum_KBBB]&amp;Tbl_KBBB[Biljart],0)),"")</f>
        <v/>
      </c>
      <c r="G555" t="str" cm="1">
        <f t="array" ref="G555">_xlfn.IFNA(INDEX(Tbl_KBBB[wedstrijd],MATCH(Tbl_Avond[[#This Row],[Datum]]&amp;"5",Tbl_KBBB[Datum_KBBB]&amp;Tbl_KBBB[Biljart],0)),"")</f>
        <v/>
      </c>
    </row>
    <row r="556" spans="1:7" x14ac:dyDescent="0.25">
      <c r="A556" s="28">
        <v>46393</v>
      </c>
      <c r="B556">
        <f>WEEKDAY(Tbl_Avond[[#This Row],[Datum]],11)</f>
        <v>3</v>
      </c>
      <c r="C556" t="str" cm="1">
        <f t="array" ref="C556">_xlfn.IFNA(INDEX(Tbl_KBBB[wedstrijd],MATCH(Tbl_Avond[[#This Row],[Datum]]&amp;"1",Tbl_KBBB[Datum_KBBB]&amp;Tbl_KBBB[Biljart],0)),"")</f>
        <v/>
      </c>
      <c r="D556" t="str" cm="1">
        <f t="array" ref="D556">_xlfn.IFNA(INDEX(Tbl_KBBB[wedstrijd],MATCH(Tbl_Avond[[#This Row],[Datum]]&amp;"2",Tbl_KBBB[Datum_KBBB]&amp;Tbl_KBBB[Biljart],0)),"")</f>
        <v/>
      </c>
      <c r="E556" t="str" cm="1">
        <f t="array" ref="E556">_xlfn.IFNA(INDEX(Tbl_KBBB[wedstrijd],MATCH(Tbl_Avond[[#This Row],[Datum]]&amp;"3",Tbl_KBBB[Datum_KBBB]&amp;Tbl_KBBB[Biljart],0)),"")</f>
        <v/>
      </c>
      <c r="F556" t="str" cm="1">
        <f t="array" ref="F556">_xlfn.IFNA(INDEX(Tbl_KBBB[wedstrijd],MATCH(Tbl_Avond[[#This Row],[Datum]]&amp;"4",Tbl_KBBB[Datum_KBBB]&amp;Tbl_KBBB[Biljart],0)),"")</f>
        <v/>
      </c>
      <c r="G556" t="str" cm="1">
        <f t="array" ref="G556">_xlfn.IFNA(INDEX(Tbl_KBBB[wedstrijd],MATCH(Tbl_Avond[[#This Row],[Datum]]&amp;"5",Tbl_KBBB[Datum_KBBB]&amp;Tbl_KBBB[Biljart],0)),"")</f>
        <v>DE MIDDEL 1  - T.B.A. BILJARTPALACE 5 - - &gt;DK2D074</v>
      </c>
    </row>
    <row r="557" spans="1:7" x14ac:dyDescent="0.25">
      <c r="A557" s="28">
        <v>46394</v>
      </c>
      <c r="B557">
        <f>WEEKDAY(Tbl_Avond[[#This Row],[Datum]],11)</f>
        <v>4</v>
      </c>
      <c r="C557" t="str" cm="1">
        <f t="array" ref="C557">_xlfn.IFNA(INDEX(Tbl_KBBB[wedstrijd],MATCH(Tbl_Avond[[#This Row],[Datum]]&amp;"1",Tbl_KBBB[Datum_KBBB]&amp;Tbl_KBBB[Biljart],0)),"")</f>
        <v/>
      </c>
      <c r="D557" t="str" cm="1">
        <f t="array" ref="D557">_xlfn.IFNA(INDEX(Tbl_KBBB[wedstrijd],MATCH(Tbl_Avond[[#This Row],[Datum]]&amp;"2",Tbl_KBBB[Datum_KBBB]&amp;Tbl_KBBB[Biljart],0)),"")</f>
        <v/>
      </c>
      <c r="E557" t="str" cm="1">
        <f t="array" ref="E557">_xlfn.IFNA(INDEX(Tbl_KBBB[wedstrijd],MATCH(Tbl_Avond[[#This Row],[Datum]]&amp;"3",Tbl_KBBB[Datum_KBBB]&amp;Tbl_KBBB[Biljart],0)),"")</f>
        <v>DE MIDDEL 2  - DE MIDDEL 1 - - &gt;KA068</v>
      </c>
      <c r="F557" t="str" cm="1">
        <f t="array" ref="F557">_xlfn.IFNA(INDEX(Tbl_KBBB[wedstrijd],MATCH(Tbl_Avond[[#This Row],[Datum]]&amp;"4",Tbl_KBBB[Datum_KBBB]&amp;Tbl_KBBB[Biljart],0)),"")</f>
        <v/>
      </c>
      <c r="G557" t="str" cm="1">
        <f t="array" ref="G557">_xlfn.IFNA(INDEX(Tbl_KBBB[wedstrijd],MATCH(Tbl_Avond[[#This Row],[Datum]]&amp;"5",Tbl_KBBB[Datum_KBBB]&amp;Tbl_KBBB[Biljart],0)),"")</f>
        <v>DE MIDDEL 3  - DE LEUG 1 - - &gt;BA2A076</v>
      </c>
    </row>
    <row r="558" spans="1:7" x14ac:dyDescent="0.25">
      <c r="A558" s="28">
        <v>46395</v>
      </c>
      <c r="B558">
        <f>WEEKDAY(Tbl_Avond[[#This Row],[Datum]],11)</f>
        <v>5</v>
      </c>
      <c r="C558" t="str" cm="1">
        <f t="array" ref="C558">_xlfn.IFNA(INDEX(Tbl_KBBB[wedstrijd],MATCH(Tbl_Avond[[#This Row],[Datum]]&amp;"1",Tbl_KBBB[Datum_KBBB]&amp;Tbl_KBBB[Biljart],0)),"")</f>
        <v/>
      </c>
      <c r="D558" t="str" cm="1">
        <f t="array" ref="D558">_xlfn.IFNA(INDEX(Tbl_KBBB[wedstrijd],MATCH(Tbl_Avond[[#This Row],[Datum]]&amp;"2",Tbl_KBBB[Datum_KBBB]&amp;Tbl_KBBB[Biljart],0)),"")</f>
        <v/>
      </c>
      <c r="E558" t="str" cm="1">
        <f t="array" ref="E558">_xlfn.IFNA(INDEX(Tbl_KBBB[wedstrijd],MATCH(Tbl_Avond[[#This Row],[Datum]]&amp;"3",Tbl_KBBB[Datum_KBBB]&amp;Tbl_KBBB[Biljart],0)),"")</f>
        <v/>
      </c>
      <c r="F558" t="str" cm="1">
        <f t="array" ref="F558">_xlfn.IFNA(INDEX(Tbl_KBBB[wedstrijd],MATCH(Tbl_Avond[[#This Row],[Datum]]&amp;"4",Tbl_KBBB[Datum_KBBB]&amp;Tbl_KBBB[Biljart],0)),"")</f>
        <v/>
      </c>
      <c r="G558" t="str" cm="1">
        <f t="array" ref="G558">_xlfn.IFNA(INDEX(Tbl_KBBB[wedstrijd],MATCH(Tbl_Avond[[#This Row],[Datum]]&amp;"5",Tbl_KBBB[Datum_KBBB]&amp;Tbl_KBBB[Biljart],0)),"")</f>
        <v/>
      </c>
    </row>
    <row r="559" spans="1:7" x14ac:dyDescent="0.25">
      <c r="A559" s="28">
        <v>46396</v>
      </c>
      <c r="B559">
        <f>WEEKDAY(Tbl_Avond[[#This Row],[Datum]],11)</f>
        <v>6</v>
      </c>
      <c r="C559" t="str" cm="1">
        <f t="array" ref="C559">_xlfn.IFNA(INDEX(Tbl_KBBB[wedstrijd],MATCH(Tbl_Avond[[#This Row],[Datum]]&amp;"1",Tbl_KBBB[Datum_KBBB]&amp;Tbl_KBBB[Biljart],0)),"")</f>
        <v/>
      </c>
      <c r="D559" t="str" cm="1">
        <f t="array" ref="D559">_xlfn.IFNA(INDEX(Tbl_KBBB[wedstrijd],MATCH(Tbl_Avond[[#This Row],[Datum]]&amp;"2",Tbl_KBBB[Datum_KBBB]&amp;Tbl_KBBB[Biljart],0)),"")</f>
        <v/>
      </c>
      <c r="E559" t="str" cm="1">
        <f t="array" ref="E559">_xlfn.IFNA(INDEX(Tbl_KBBB[wedstrijd],MATCH(Tbl_Avond[[#This Row],[Datum]]&amp;"3",Tbl_KBBB[Datum_KBBB]&amp;Tbl_KBBB[Biljart],0)),"")</f>
        <v/>
      </c>
      <c r="F559" t="str" cm="1">
        <f t="array" ref="F559">_xlfn.IFNA(INDEX(Tbl_KBBB[wedstrijd],MATCH(Tbl_Avond[[#This Row],[Datum]]&amp;"4",Tbl_KBBB[Datum_KBBB]&amp;Tbl_KBBB[Biljart],0)),"")</f>
        <v/>
      </c>
      <c r="G559" t="str" cm="1">
        <f t="array" ref="G559">_xlfn.IFNA(INDEX(Tbl_KBBB[wedstrijd],MATCH(Tbl_Avond[[#This Row],[Datum]]&amp;"5",Tbl_KBBB[Datum_KBBB]&amp;Tbl_KBBB[Biljart],0)),"")</f>
        <v/>
      </c>
    </row>
    <row r="560" spans="1:7" x14ac:dyDescent="0.25">
      <c r="A560" s="28">
        <v>46397</v>
      </c>
      <c r="B560">
        <f>WEEKDAY(Tbl_Avond[[#This Row],[Datum]],11)</f>
        <v>7</v>
      </c>
      <c r="C560" t="str" cm="1">
        <f t="array" ref="C560">_xlfn.IFNA(INDEX(Tbl_KBBB[wedstrijd],MATCH(Tbl_Avond[[#This Row],[Datum]]&amp;"1",Tbl_KBBB[Datum_KBBB]&amp;Tbl_KBBB[Biljart],0)),"")</f>
        <v/>
      </c>
      <c r="D560" t="str" cm="1">
        <f t="array" ref="D560">_xlfn.IFNA(INDEX(Tbl_KBBB[wedstrijd],MATCH(Tbl_Avond[[#This Row],[Datum]]&amp;"2",Tbl_KBBB[Datum_KBBB]&amp;Tbl_KBBB[Biljart],0)),"")</f>
        <v/>
      </c>
      <c r="E560" t="str" cm="1">
        <f t="array" ref="E560">_xlfn.IFNA(INDEX(Tbl_KBBB[wedstrijd],MATCH(Tbl_Avond[[#This Row],[Datum]]&amp;"3",Tbl_KBBB[Datum_KBBB]&amp;Tbl_KBBB[Biljart],0)),"")</f>
        <v/>
      </c>
      <c r="F560" t="str" cm="1">
        <f t="array" ref="F560">_xlfn.IFNA(INDEX(Tbl_KBBB[wedstrijd],MATCH(Tbl_Avond[[#This Row],[Datum]]&amp;"4",Tbl_KBBB[Datum_KBBB]&amp;Tbl_KBBB[Biljart],0)),"")</f>
        <v/>
      </c>
      <c r="G560" t="str" cm="1">
        <f t="array" ref="G560">_xlfn.IFNA(INDEX(Tbl_KBBB[wedstrijd],MATCH(Tbl_Avond[[#This Row],[Datum]]&amp;"5",Tbl_KBBB[Datum_KBBB]&amp;Tbl_KBBB[Biljart],0)),"")</f>
        <v/>
      </c>
    </row>
    <row r="561" spans="1:7" x14ac:dyDescent="0.25">
      <c r="A561" s="28">
        <v>46398</v>
      </c>
      <c r="B561">
        <f>WEEKDAY(Tbl_Avond[[#This Row],[Datum]],11)</f>
        <v>1</v>
      </c>
      <c r="C561" t="str" cm="1">
        <f t="array" ref="C561">_xlfn.IFNA(INDEX(Tbl_KBBB[wedstrijd],MATCH(Tbl_Avond[[#This Row],[Datum]]&amp;"1",Tbl_KBBB[Datum_KBBB]&amp;Tbl_KBBB[Biljart],0)),"")</f>
        <v/>
      </c>
      <c r="D561" t="str" cm="1">
        <f t="array" ref="D561">_xlfn.IFNA(INDEX(Tbl_KBBB[wedstrijd],MATCH(Tbl_Avond[[#This Row],[Datum]]&amp;"2",Tbl_KBBB[Datum_KBBB]&amp;Tbl_KBBB[Biljart],0)),"")</f>
        <v/>
      </c>
      <c r="E561" t="str" cm="1">
        <f t="array" ref="E561">_xlfn.IFNA(INDEX(Tbl_KBBB[wedstrijd],MATCH(Tbl_Avond[[#This Row],[Datum]]&amp;"3",Tbl_KBBB[Datum_KBBB]&amp;Tbl_KBBB[Biljart],0)),"")</f>
        <v/>
      </c>
      <c r="F561" t="str" cm="1">
        <f t="array" ref="F561">_xlfn.IFNA(INDEX(Tbl_KBBB[wedstrijd],MATCH(Tbl_Avond[[#This Row],[Datum]]&amp;"4",Tbl_KBBB[Datum_KBBB]&amp;Tbl_KBBB[Biljart],0)),"")</f>
        <v/>
      </c>
      <c r="G561" t="str" cm="1">
        <f t="array" ref="G561">_xlfn.IFNA(INDEX(Tbl_KBBB[wedstrijd],MATCH(Tbl_Avond[[#This Row],[Datum]]&amp;"5",Tbl_KBBB[Datum_KBBB]&amp;Tbl_KBBB[Biljart],0)),"")</f>
        <v/>
      </c>
    </row>
    <row r="562" spans="1:7" x14ac:dyDescent="0.25">
      <c r="A562" s="28">
        <v>46399</v>
      </c>
      <c r="B562">
        <f>WEEKDAY(Tbl_Avond[[#This Row],[Datum]],11)</f>
        <v>2</v>
      </c>
      <c r="C562" t="str" cm="1">
        <f t="array" ref="C562">_xlfn.IFNA(INDEX(Tbl_KBBB[wedstrijd],MATCH(Tbl_Avond[[#This Row],[Datum]]&amp;"1",Tbl_KBBB[Datum_KBBB]&amp;Tbl_KBBB[Biljart],0)),"")</f>
        <v/>
      </c>
      <c r="D562" t="str" cm="1">
        <f t="array" ref="D562">_xlfn.IFNA(INDEX(Tbl_KBBB[wedstrijd],MATCH(Tbl_Avond[[#This Row],[Datum]]&amp;"2",Tbl_KBBB[Datum_KBBB]&amp;Tbl_KBBB[Biljart],0)),"")</f>
        <v/>
      </c>
      <c r="E562" t="str" cm="1">
        <f t="array" ref="E562">_xlfn.IFNA(INDEX(Tbl_KBBB[wedstrijd],MATCH(Tbl_Avond[[#This Row],[Datum]]&amp;"3",Tbl_KBBB[Datum_KBBB]&amp;Tbl_KBBB[Biljart],0)),"")</f>
        <v/>
      </c>
      <c r="F562" t="str" cm="1">
        <f t="array" ref="F562">_xlfn.IFNA(INDEX(Tbl_KBBB[wedstrijd],MATCH(Tbl_Avond[[#This Row],[Datum]]&amp;"4",Tbl_KBBB[Datum_KBBB]&amp;Tbl_KBBB[Biljart],0)),"")</f>
        <v/>
      </c>
      <c r="G562" t="str" cm="1">
        <f t="array" ref="G562">_xlfn.IFNA(INDEX(Tbl_KBBB[wedstrijd],MATCH(Tbl_Avond[[#This Row],[Datum]]&amp;"5",Tbl_KBBB[Datum_KBBB]&amp;Tbl_KBBB[Biljart],0)),"")</f>
        <v>DE MIDDEL 6  - KBC BILJARTVRIENDEN 2 - - &gt;BA2B082</v>
      </c>
    </row>
    <row r="563" spans="1:7" x14ac:dyDescent="0.25">
      <c r="A563" s="28">
        <v>46400</v>
      </c>
      <c r="B563">
        <f>WEEKDAY(Tbl_Avond[[#This Row],[Datum]],11)</f>
        <v>3</v>
      </c>
      <c r="C563" t="str" cm="1">
        <f t="array" ref="C563">_xlfn.IFNA(INDEX(Tbl_KBBB[wedstrijd],MATCH(Tbl_Avond[[#This Row],[Datum]]&amp;"1",Tbl_KBBB[Datum_KBBB]&amp;Tbl_KBBB[Biljart],0)),"")</f>
        <v/>
      </c>
      <c r="D563" t="str" cm="1">
        <f t="array" ref="D563">_xlfn.IFNA(INDEX(Tbl_KBBB[wedstrijd],MATCH(Tbl_Avond[[#This Row],[Datum]]&amp;"2",Tbl_KBBB[Datum_KBBB]&amp;Tbl_KBBB[Biljart],0)),"")</f>
        <v/>
      </c>
      <c r="E563" t="str" cm="1">
        <f t="array" ref="E563">_xlfn.IFNA(INDEX(Tbl_KBBB[wedstrijd],MATCH(Tbl_Avond[[#This Row],[Datum]]&amp;"3",Tbl_KBBB[Datum_KBBB]&amp;Tbl_KBBB[Biljart],0)),"")</f>
        <v>DE MIDDEL 5  - DEN EIK 1 - - &gt;BA2A084</v>
      </c>
      <c r="F563" t="str" cm="1">
        <f t="array" ref="F563">_xlfn.IFNA(INDEX(Tbl_KBBB[wedstrijd],MATCH(Tbl_Avond[[#This Row],[Datum]]&amp;"4",Tbl_KBBB[Datum_KBBB]&amp;Tbl_KBBB[Biljart],0)),"")</f>
        <v/>
      </c>
      <c r="G563" t="str" cm="1">
        <f t="array" ref="G563">_xlfn.IFNA(INDEX(Tbl_KBBB[wedstrijd],MATCH(Tbl_Avond[[#This Row],[Datum]]&amp;"5",Tbl_KBBB[Datum_KBBB]&amp;Tbl_KBBB[Biljart],0)),"")</f>
        <v>DE MIDDEL 4  - K.O.T. MEER 1 - - &gt;BA2B084</v>
      </c>
    </row>
    <row r="564" spans="1:7" x14ac:dyDescent="0.25">
      <c r="A564" s="28">
        <v>46401</v>
      </c>
      <c r="B564">
        <f>WEEKDAY(Tbl_Avond[[#This Row],[Datum]],11)</f>
        <v>4</v>
      </c>
      <c r="C564" t="str" cm="1">
        <f t="array" ref="C564">_xlfn.IFNA(INDEX(Tbl_KBBB[wedstrijd],MATCH(Tbl_Avond[[#This Row],[Datum]]&amp;"1",Tbl_KBBB[Datum_KBBB]&amp;Tbl_KBBB[Biljart],0)),"")</f>
        <v/>
      </c>
      <c r="D564" t="str" cm="1">
        <f t="array" ref="D564">_xlfn.IFNA(INDEX(Tbl_KBBB[wedstrijd],MATCH(Tbl_Avond[[#This Row],[Datum]]&amp;"2",Tbl_KBBB[Datum_KBBB]&amp;Tbl_KBBB[Biljart],0)),"")</f>
        <v/>
      </c>
      <c r="E564" t="str" cm="1">
        <f t="array" ref="E564">_xlfn.IFNA(INDEX(Tbl_KBBB[wedstrijd],MATCH(Tbl_Avond[[#This Row],[Datum]]&amp;"3",Tbl_KBBB[Datum_KBBB]&amp;Tbl_KBBB[Biljart],0)),"")</f>
        <v/>
      </c>
      <c r="F564" t="str" cm="1">
        <f t="array" ref="F564">_xlfn.IFNA(INDEX(Tbl_KBBB[wedstrijd],MATCH(Tbl_Avond[[#This Row],[Datum]]&amp;"4",Tbl_KBBB[Datum_KBBB]&amp;Tbl_KBBB[Biljart],0)),"")</f>
        <v/>
      </c>
      <c r="G564" t="str" cm="1">
        <f t="array" ref="G564">_xlfn.IFNA(INDEX(Tbl_KBBB[wedstrijd],MATCH(Tbl_Avond[[#This Row],[Datum]]&amp;"5",Tbl_KBBB[Datum_KBBB]&amp;Tbl_KBBB[Biljart],0)),"")</f>
        <v/>
      </c>
    </row>
    <row r="565" spans="1:7" x14ac:dyDescent="0.25">
      <c r="A565" s="28">
        <v>46402</v>
      </c>
      <c r="B565">
        <f>WEEKDAY(Tbl_Avond[[#This Row],[Datum]],11)</f>
        <v>5</v>
      </c>
      <c r="C565" t="str" cm="1">
        <f t="array" ref="C565">_xlfn.IFNA(INDEX(Tbl_KBBB[wedstrijd],MATCH(Tbl_Avond[[#This Row],[Datum]]&amp;"1",Tbl_KBBB[Datum_KBBB]&amp;Tbl_KBBB[Biljart],0)),"")</f>
        <v>Vergadering  - Bestuur - sponsors- - &gt;</v>
      </c>
      <c r="D565" t="str" cm="1">
        <f t="array" ref="D565">_xlfn.IFNA(INDEX(Tbl_KBBB[wedstrijd],MATCH(Tbl_Avond[[#This Row],[Datum]]&amp;"2",Tbl_KBBB[Datum_KBBB]&amp;Tbl_KBBB[Biljart],0)),"")</f>
        <v>Vergadering  - Bestuur - sponsors- - &gt;</v>
      </c>
      <c r="E565" t="str" cm="1">
        <f t="array" ref="E565">_xlfn.IFNA(INDEX(Tbl_KBBB[wedstrijd],MATCH(Tbl_Avond[[#This Row],[Datum]]&amp;"3",Tbl_KBBB[Datum_KBBB]&amp;Tbl_KBBB[Biljart],0)),"")</f>
        <v>Vergadering  - Bestuur - sponsors- - &gt;</v>
      </c>
      <c r="F565" t="str" cm="1">
        <f t="array" ref="F565">_xlfn.IFNA(INDEX(Tbl_KBBB[wedstrijd],MATCH(Tbl_Avond[[#This Row],[Datum]]&amp;"4",Tbl_KBBB[Datum_KBBB]&amp;Tbl_KBBB[Biljart],0)),"")</f>
        <v>Vergadering  - Bestuur - sponsors- - &gt;</v>
      </c>
      <c r="G565" t="str" cm="1">
        <f t="array" ref="G565">_xlfn.IFNA(INDEX(Tbl_KBBB[wedstrijd],MATCH(Tbl_Avond[[#This Row],[Datum]]&amp;"5",Tbl_KBBB[Datum_KBBB]&amp;Tbl_KBBB[Biljart],0)),"")</f>
        <v>Vergadering  - Bestuur - sponsors- - &gt;</v>
      </c>
    </row>
    <row r="566" spans="1:7" x14ac:dyDescent="0.25">
      <c r="A566" s="28">
        <v>46403</v>
      </c>
      <c r="B566">
        <f>WEEKDAY(Tbl_Avond[[#This Row],[Datum]],11)</f>
        <v>6</v>
      </c>
      <c r="C566" t="str" cm="1">
        <f t="array" ref="C566">_xlfn.IFNA(INDEX(Tbl_KBBB[wedstrijd],MATCH(Tbl_Avond[[#This Row],[Datum]]&amp;"1",Tbl_KBBB[Datum_KBBB]&amp;Tbl_KBBB[Biljart],0)),"")</f>
        <v/>
      </c>
      <c r="D566" t="str" cm="1">
        <f t="array" ref="D566">_xlfn.IFNA(INDEX(Tbl_KBBB[wedstrijd],MATCH(Tbl_Avond[[#This Row],[Datum]]&amp;"2",Tbl_KBBB[Datum_KBBB]&amp;Tbl_KBBB[Biljart],0)),"")</f>
        <v/>
      </c>
      <c r="E566" t="str" cm="1">
        <f t="array" ref="E566">_xlfn.IFNA(INDEX(Tbl_KBBB[wedstrijd],MATCH(Tbl_Avond[[#This Row],[Datum]]&amp;"3",Tbl_KBBB[Datum_KBBB]&amp;Tbl_KBBB[Biljart],0)),"")</f>
        <v/>
      </c>
      <c r="F566" t="str" cm="1">
        <f t="array" ref="F566">_xlfn.IFNA(INDEX(Tbl_KBBB[wedstrijd],MATCH(Tbl_Avond[[#This Row],[Datum]]&amp;"4",Tbl_KBBB[Datum_KBBB]&amp;Tbl_KBBB[Biljart],0)),"")</f>
        <v/>
      </c>
      <c r="G566" t="str" cm="1">
        <f t="array" ref="G566">_xlfn.IFNA(INDEX(Tbl_KBBB[wedstrijd],MATCH(Tbl_Avond[[#This Row],[Datum]]&amp;"5",Tbl_KBBB[Datum_KBBB]&amp;Tbl_KBBB[Biljart],0)),"")</f>
        <v/>
      </c>
    </row>
    <row r="567" spans="1:7" x14ac:dyDescent="0.25">
      <c r="A567" s="28">
        <v>46404</v>
      </c>
      <c r="B567">
        <f>WEEKDAY(Tbl_Avond[[#This Row],[Datum]],11)</f>
        <v>7</v>
      </c>
      <c r="C567" t="str" cm="1">
        <f t="array" ref="C567">_xlfn.IFNA(INDEX(Tbl_KBBB[wedstrijd],MATCH(Tbl_Avond[[#This Row],[Datum]]&amp;"1",Tbl_KBBB[Datum_KBBB]&amp;Tbl_KBBB[Biljart],0)),"")</f>
        <v/>
      </c>
      <c r="D567" t="str" cm="1">
        <f t="array" ref="D567">_xlfn.IFNA(INDEX(Tbl_KBBB[wedstrijd],MATCH(Tbl_Avond[[#This Row],[Datum]]&amp;"2",Tbl_KBBB[Datum_KBBB]&amp;Tbl_KBBB[Biljart],0)),"")</f>
        <v/>
      </c>
      <c r="E567" t="str" cm="1">
        <f t="array" ref="E567">_xlfn.IFNA(INDEX(Tbl_KBBB[wedstrijd],MATCH(Tbl_Avond[[#This Row],[Datum]]&amp;"3",Tbl_KBBB[Datum_KBBB]&amp;Tbl_KBBB[Biljart],0)),"")</f>
        <v/>
      </c>
      <c r="F567" t="str" cm="1">
        <f t="array" ref="F567">_xlfn.IFNA(INDEX(Tbl_KBBB[wedstrijd],MATCH(Tbl_Avond[[#This Row],[Datum]]&amp;"4",Tbl_KBBB[Datum_KBBB]&amp;Tbl_KBBB[Biljart],0)),"")</f>
        <v/>
      </c>
      <c r="G567" t="str" cm="1">
        <f t="array" ref="G567">_xlfn.IFNA(INDEX(Tbl_KBBB[wedstrijd],MATCH(Tbl_Avond[[#This Row],[Datum]]&amp;"5",Tbl_KBBB[Datum_KBBB]&amp;Tbl_KBBB[Biljart],0)),"")</f>
        <v/>
      </c>
    </row>
    <row r="568" spans="1:7" x14ac:dyDescent="0.25">
      <c r="A568" s="28">
        <v>46405</v>
      </c>
      <c r="B568">
        <f>WEEKDAY(Tbl_Avond[[#This Row],[Datum]],11)</f>
        <v>1</v>
      </c>
      <c r="C568" t="str" cm="1">
        <f t="array" ref="C568">_xlfn.IFNA(INDEX(Tbl_KBBB[wedstrijd],MATCH(Tbl_Avond[[#This Row],[Datum]]&amp;"1",Tbl_KBBB[Datum_KBBB]&amp;Tbl_KBBB[Biljart],0)),"")</f>
        <v/>
      </c>
      <c r="D568" t="str" cm="1">
        <f t="array" ref="D568">_xlfn.IFNA(INDEX(Tbl_KBBB[wedstrijd],MATCH(Tbl_Avond[[#This Row],[Datum]]&amp;"2",Tbl_KBBB[Datum_KBBB]&amp;Tbl_KBBB[Biljart],0)),"")</f>
        <v/>
      </c>
      <c r="E568" t="str" cm="1">
        <f t="array" ref="E568">_xlfn.IFNA(INDEX(Tbl_KBBB[wedstrijd],MATCH(Tbl_Avond[[#This Row],[Datum]]&amp;"3",Tbl_KBBB[Datum_KBBB]&amp;Tbl_KBBB[Biljart],0)),"")</f>
        <v>DE MIDDEL 3  - ZEVENBERGEN 1 - - &gt;VL2086</v>
      </c>
      <c r="F568" t="str" cm="1">
        <f t="array" ref="F568">_xlfn.IFNA(INDEX(Tbl_KBBB[wedstrijd],MATCH(Tbl_Avond[[#This Row],[Datum]]&amp;"4",Tbl_KBBB[Datum_KBBB]&amp;Tbl_KBBB[Biljart],0)),"")</f>
        <v/>
      </c>
      <c r="G568" t="str" cm="1">
        <f t="array" ref="G568">_xlfn.IFNA(INDEX(Tbl_KBBB[wedstrijd],MATCH(Tbl_Avond[[#This Row],[Datum]]&amp;"5",Tbl_KBBB[Datum_KBBB]&amp;Tbl_KBBB[Biljart],0)),"")</f>
        <v>DE MIDDEL 1  - SCHIL-DORP 1 - - &gt;VL1076</v>
      </c>
    </row>
    <row r="569" spans="1:7" x14ac:dyDescent="0.25">
      <c r="A569" s="28">
        <v>46406</v>
      </c>
      <c r="B569">
        <f>WEEKDAY(Tbl_Avond[[#This Row],[Datum]],11)</f>
        <v>2</v>
      </c>
      <c r="C569" t="str" cm="1">
        <f t="array" ref="C569">_xlfn.IFNA(INDEX(Tbl_KBBB[wedstrijd],MATCH(Tbl_Avond[[#This Row],[Datum]]&amp;"1",Tbl_KBBB[Datum_KBBB]&amp;Tbl_KBBB[Biljart],0)),"")</f>
        <v/>
      </c>
      <c r="D569" t="str" cm="1">
        <f t="array" ref="D569">_xlfn.IFNA(INDEX(Tbl_KBBB[wedstrijd],MATCH(Tbl_Avond[[#This Row],[Datum]]&amp;"2",Tbl_KBBB[Datum_KBBB]&amp;Tbl_KBBB[Biljart],0)),"")</f>
        <v/>
      </c>
      <c r="E569" t="str" cm="1">
        <f t="array" ref="E569">_xlfn.IFNA(INDEX(Tbl_KBBB[wedstrijd],MATCH(Tbl_Avond[[#This Row],[Datum]]&amp;"3",Tbl_KBBB[Datum_KBBB]&amp;Tbl_KBBB[Biljart],0)),"")</f>
        <v>DE MIDDEL 2  - DE LEUG 1 - - &gt;VL2088</v>
      </c>
      <c r="F569" t="str" cm="1">
        <f t="array" ref="F569">_xlfn.IFNA(INDEX(Tbl_KBBB[wedstrijd],MATCH(Tbl_Avond[[#This Row],[Datum]]&amp;"4",Tbl_KBBB[Datum_KBBB]&amp;Tbl_KBBB[Biljart],0)),"")</f>
        <v/>
      </c>
      <c r="G569" t="str" cm="1">
        <f t="array" ref="G569">_xlfn.IFNA(INDEX(Tbl_KBBB[wedstrijd],MATCH(Tbl_Avond[[#This Row],[Datum]]&amp;"5",Tbl_KBBB[Datum_KBBB]&amp;Tbl_KBBB[Biljart],0)),"")</f>
        <v/>
      </c>
    </row>
    <row r="570" spans="1:7" x14ac:dyDescent="0.25">
      <c r="A570" s="28">
        <v>46407</v>
      </c>
      <c r="B570">
        <f>WEEKDAY(Tbl_Avond[[#This Row],[Datum]],11)</f>
        <v>3</v>
      </c>
      <c r="C570" t="str" cm="1">
        <f t="array" ref="C570">_xlfn.IFNA(INDEX(Tbl_KBBB[wedstrijd],MATCH(Tbl_Avond[[#This Row],[Datum]]&amp;"1",Tbl_KBBB[Datum_KBBB]&amp;Tbl_KBBB[Biljart],0)),"")</f>
        <v/>
      </c>
      <c r="D570" t="str" cm="1">
        <f t="array" ref="D570">_xlfn.IFNA(INDEX(Tbl_KBBB[wedstrijd],MATCH(Tbl_Avond[[#This Row],[Datum]]&amp;"2",Tbl_KBBB[Datum_KBBB]&amp;Tbl_KBBB[Biljart],0)),"")</f>
        <v/>
      </c>
      <c r="E570" t="str" cm="1">
        <f t="array" ref="E570">_xlfn.IFNA(INDEX(Tbl_KBBB[wedstrijd],MATCH(Tbl_Avond[[#This Row],[Datum]]&amp;"3",Tbl_KBBB[Datum_KBBB]&amp;Tbl_KBBB[Biljart],0)),"")</f>
        <v/>
      </c>
      <c r="F570" t="str" cm="1">
        <f t="array" ref="F570">_xlfn.IFNA(INDEX(Tbl_KBBB[wedstrijd],MATCH(Tbl_Avond[[#This Row],[Datum]]&amp;"4",Tbl_KBBB[Datum_KBBB]&amp;Tbl_KBBB[Biljart],0)),"")</f>
        <v/>
      </c>
      <c r="G570" t="str" cm="1">
        <f t="array" ref="G570">_xlfn.IFNA(INDEX(Tbl_KBBB[wedstrijd],MATCH(Tbl_Avond[[#This Row],[Datum]]&amp;"5",Tbl_KBBB[Datum_KBBB]&amp;Tbl_KBBB[Biljart],0)),"")</f>
        <v/>
      </c>
    </row>
    <row r="571" spans="1:7" x14ac:dyDescent="0.25">
      <c r="A571" s="28">
        <v>46408</v>
      </c>
      <c r="B571">
        <f>WEEKDAY(Tbl_Avond[[#This Row],[Datum]],11)</f>
        <v>4</v>
      </c>
      <c r="C571" t="str" cm="1">
        <f t="array" ref="C571">_xlfn.IFNA(INDEX(Tbl_KBBB[wedstrijd],MATCH(Tbl_Avond[[#This Row],[Datum]]&amp;"1",Tbl_KBBB[Datum_KBBB]&amp;Tbl_KBBB[Biljart],0)),"")</f>
        <v/>
      </c>
      <c r="D571" t="str" cm="1">
        <f t="array" ref="D571">_xlfn.IFNA(INDEX(Tbl_KBBB[wedstrijd],MATCH(Tbl_Avond[[#This Row],[Datum]]&amp;"2",Tbl_KBBB[Datum_KBBB]&amp;Tbl_KBBB[Biljart],0)),"")</f>
        <v/>
      </c>
      <c r="E571" t="str" cm="1">
        <f t="array" ref="E571">_xlfn.IFNA(INDEX(Tbl_KBBB[wedstrijd],MATCH(Tbl_Avond[[#This Row],[Datum]]&amp;"3",Tbl_KBBB[Datum_KBBB]&amp;Tbl_KBBB[Biljart],0)),"")</f>
        <v/>
      </c>
      <c r="F571" t="str" cm="1">
        <f t="array" ref="F571">_xlfn.IFNA(INDEX(Tbl_KBBB[wedstrijd],MATCH(Tbl_Avond[[#This Row],[Datum]]&amp;"4",Tbl_KBBB[Datum_KBBB]&amp;Tbl_KBBB[Biljart],0)),"")</f>
        <v/>
      </c>
      <c r="G571" t="str" cm="1">
        <f t="array" ref="G571">_xlfn.IFNA(INDEX(Tbl_KBBB[wedstrijd],MATCH(Tbl_Avond[[#This Row],[Datum]]&amp;"5",Tbl_KBBB[Datum_KBBB]&amp;Tbl_KBBB[Biljart],0)),"")</f>
        <v/>
      </c>
    </row>
    <row r="572" spans="1:7" x14ac:dyDescent="0.25">
      <c r="A572" s="28">
        <v>46409</v>
      </c>
      <c r="B572">
        <f>WEEKDAY(Tbl_Avond[[#This Row],[Datum]],11)</f>
        <v>5</v>
      </c>
      <c r="C572" t="str" cm="1">
        <f t="array" ref="C572">_xlfn.IFNA(INDEX(Tbl_KBBB[wedstrijd],MATCH(Tbl_Avond[[#This Row],[Datum]]&amp;"1",Tbl_KBBB[Datum_KBBB]&amp;Tbl_KBBB[Biljart],0)),"")</f>
        <v/>
      </c>
      <c r="D572" t="str" cm="1">
        <f t="array" ref="D572">_xlfn.IFNA(INDEX(Tbl_KBBB[wedstrijd],MATCH(Tbl_Avond[[#This Row],[Datum]]&amp;"2",Tbl_KBBB[Datum_KBBB]&amp;Tbl_KBBB[Biljart],0)),"")</f>
        <v/>
      </c>
      <c r="E572" t="str" cm="1">
        <f t="array" ref="E572">_xlfn.IFNA(INDEX(Tbl_KBBB[wedstrijd],MATCH(Tbl_Avond[[#This Row],[Datum]]&amp;"3",Tbl_KBBB[Datum_KBBB]&amp;Tbl_KBBB[Biljart],0)),"")</f>
        <v>DE MIDDEL 1  - DE MIDDEL 3 - - &gt;KA074</v>
      </c>
      <c r="F572" t="str" cm="1">
        <f t="array" ref="F572">_xlfn.IFNA(INDEX(Tbl_KBBB[wedstrijd],MATCH(Tbl_Avond[[#This Row],[Datum]]&amp;"4",Tbl_KBBB[Datum_KBBB]&amp;Tbl_KBBB[Biljart],0)),"")</f>
        <v/>
      </c>
      <c r="G572" t="str" cm="1">
        <f t="array" ref="G572">_xlfn.IFNA(INDEX(Tbl_KBBB[wedstrijd],MATCH(Tbl_Avond[[#This Row],[Datum]]&amp;"5",Tbl_KBBB[Datum_KBBB]&amp;Tbl_KBBB[Biljart],0)),"")</f>
        <v>DE MIDDEL 2  - BC VOGELZANG 2 - - &gt;DK2B080</v>
      </c>
    </row>
    <row r="573" spans="1:7" x14ac:dyDescent="0.25">
      <c r="A573" s="28">
        <v>46410</v>
      </c>
      <c r="B573">
        <f>WEEKDAY(Tbl_Avond[[#This Row],[Datum]],11)</f>
        <v>6</v>
      </c>
      <c r="C573" t="str" cm="1">
        <f t="array" ref="C573">_xlfn.IFNA(INDEX(Tbl_KBBB[wedstrijd],MATCH(Tbl_Avond[[#This Row],[Datum]]&amp;"1",Tbl_KBBB[Datum_KBBB]&amp;Tbl_KBBB[Biljart],0)),"")</f>
        <v/>
      </c>
      <c r="D573" t="str" cm="1">
        <f t="array" ref="D573">_xlfn.IFNA(INDEX(Tbl_KBBB[wedstrijd],MATCH(Tbl_Avond[[#This Row],[Datum]]&amp;"2",Tbl_KBBB[Datum_KBBB]&amp;Tbl_KBBB[Biljart],0)),"")</f>
        <v/>
      </c>
      <c r="E573" t="str" cm="1">
        <f t="array" ref="E573">_xlfn.IFNA(INDEX(Tbl_KBBB[wedstrijd],MATCH(Tbl_Avond[[#This Row],[Datum]]&amp;"3",Tbl_KBBB[Datum_KBBB]&amp;Tbl_KBBB[Biljart],0)),"")</f>
        <v/>
      </c>
      <c r="F573" t="str" cm="1">
        <f t="array" ref="F573">_xlfn.IFNA(INDEX(Tbl_KBBB[wedstrijd],MATCH(Tbl_Avond[[#This Row],[Datum]]&amp;"4",Tbl_KBBB[Datum_KBBB]&amp;Tbl_KBBB[Biljart],0)),"")</f>
        <v/>
      </c>
      <c r="G573" t="str" cm="1">
        <f t="array" ref="G573">_xlfn.IFNA(INDEX(Tbl_KBBB[wedstrijd],MATCH(Tbl_Avond[[#This Row],[Datum]]&amp;"5",Tbl_KBBB[Datum_KBBB]&amp;Tbl_KBBB[Biljart],0)),"")</f>
        <v/>
      </c>
    </row>
    <row r="574" spans="1:7" x14ac:dyDescent="0.25">
      <c r="A574" s="28">
        <v>46411</v>
      </c>
      <c r="B574">
        <f>WEEKDAY(Tbl_Avond[[#This Row],[Datum]],11)</f>
        <v>7</v>
      </c>
      <c r="C574" t="str" cm="1">
        <f t="array" ref="C574">_xlfn.IFNA(INDEX(Tbl_KBBB[wedstrijd],MATCH(Tbl_Avond[[#This Row],[Datum]]&amp;"1",Tbl_KBBB[Datum_KBBB]&amp;Tbl_KBBB[Biljart],0)),"")</f>
        <v/>
      </c>
      <c r="D574" t="str" cm="1">
        <f t="array" ref="D574">_xlfn.IFNA(INDEX(Tbl_KBBB[wedstrijd],MATCH(Tbl_Avond[[#This Row],[Datum]]&amp;"2",Tbl_KBBB[Datum_KBBB]&amp;Tbl_KBBB[Biljart],0)),"")</f>
        <v/>
      </c>
      <c r="E574" t="str" cm="1">
        <f t="array" ref="E574">_xlfn.IFNA(INDEX(Tbl_KBBB[wedstrijd],MATCH(Tbl_Avond[[#This Row],[Datum]]&amp;"3",Tbl_KBBB[Datum_KBBB]&amp;Tbl_KBBB[Biljart],0)),"")</f>
        <v/>
      </c>
      <c r="F574" t="str" cm="1">
        <f t="array" ref="F574">_xlfn.IFNA(INDEX(Tbl_KBBB[wedstrijd],MATCH(Tbl_Avond[[#This Row],[Datum]]&amp;"4",Tbl_KBBB[Datum_KBBB]&amp;Tbl_KBBB[Biljart],0)),"")</f>
        <v/>
      </c>
      <c r="G574" t="str" cm="1">
        <f t="array" ref="G574">_xlfn.IFNA(INDEX(Tbl_KBBB[wedstrijd],MATCH(Tbl_Avond[[#This Row],[Datum]]&amp;"5",Tbl_KBBB[Datum_KBBB]&amp;Tbl_KBBB[Biljart],0)),"")</f>
        <v/>
      </c>
    </row>
    <row r="575" spans="1:7" x14ac:dyDescent="0.25">
      <c r="A575" s="28">
        <v>46412</v>
      </c>
      <c r="B575">
        <f>WEEKDAY(Tbl_Avond[[#This Row],[Datum]],11)</f>
        <v>1</v>
      </c>
      <c r="C575" t="str" cm="1">
        <f t="array" ref="C575">_xlfn.IFNA(INDEX(Tbl_KBBB[wedstrijd],MATCH(Tbl_Avond[[#This Row],[Datum]]&amp;"1",Tbl_KBBB[Datum_KBBB]&amp;Tbl_KBBB[Biljart],0)),"")</f>
        <v/>
      </c>
      <c r="D575" t="str" cm="1">
        <f t="array" ref="D575">_xlfn.IFNA(INDEX(Tbl_KBBB[wedstrijd],MATCH(Tbl_Avond[[#This Row],[Datum]]&amp;"2",Tbl_KBBB[Datum_KBBB]&amp;Tbl_KBBB[Biljart],0)),"")</f>
        <v/>
      </c>
      <c r="E575" t="str" cm="1">
        <f t="array" ref="E575">_xlfn.IFNA(INDEX(Tbl_KBBB[wedstrijd],MATCH(Tbl_Avond[[#This Row],[Datum]]&amp;"3",Tbl_KBBB[Datum_KBBB]&amp;Tbl_KBBB[Biljart],0)),"")</f>
        <v/>
      </c>
      <c r="F575" t="str" cm="1">
        <f t="array" ref="F575">_xlfn.IFNA(INDEX(Tbl_KBBB[wedstrijd],MATCH(Tbl_Avond[[#This Row],[Datum]]&amp;"4",Tbl_KBBB[Datum_KBBB]&amp;Tbl_KBBB[Biljart],0)),"")</f>
        <v/>
      </c>
      <c r="G575" t="str" cm="1">
        <f t="array" ref="G575">_xlfn.IFNA(INDEX(Tbl_KBBB[wedstrijd],MATCH(Tbl_Avond[[#This Row],[Datum]]&amp;"5",Tbl_KBBB[Datum_KBBB]&amp;Tbl_KBBB[Biljart],0)),"")</f>
        <v/>
      </c>
    </row>
    <row r="576" spans="1:7" x14ac:dyDescent="0.25">
      <c r="A576" s="28">
        <v>46413</v>
      </c>
      <c r="B576">
        <f>WEEKDAY(Tbl_Avond[[#This Row],[Datum]],11)</f>
        <v>2</v>
      </c>
      <c r="C576" t="str" cm="1">
        <f t="array" ref="C576">_xlfn.IFNA(INDEX(Tbl_KBBB[wedstrijd],MATCH(Tbl_Avond[[#This Row],[Datum]]&amp;"1",Tbl_KBBB[Datum_KBBB]&amp;Tbl_KBBB[Biljart],0)),"")</f>
        <v/>
      </c>
      <c r="D576" t="str" cm="1">
        <f t="array" ref="D576">_xlfn.IFNA(INDEX(Tbl_KBBB[wedstrijd],MATCH(Tbl_Avond[[#This Row],[Datum]]&amp;"2",Tbl_KBBB[Datum_KBBB]&amp;Tbl_KBBB[Biljart],0)),"")</f>
        <v>De Middel 2  - De Middel 1 - - &gt;VH1046</v>
      </c>
      <c r="E576" t="str" cm="1">
        <f t="array" ref="E576">_xlfn.IFNA(INDEX(Tbl_KBBB[wedstrijd],MATCH(Tbl_Avond[[#This Row],[Datum]]&amp;"3",Tbl_KBBB[Datum_KBBB]&amp;Tbl_KBBB[Biljart],0)),"")</f>
        <v/>
      </c>
      <c r="F576" t="str" cm="1">
        <f t="array" ref="F576">_xlfn.IFNA(INDEX(Tbl_KBBB[wedstrijd],MATCH(Tbl_Avond[[#This Row],[Datum]]&amp;"4",Tbl_KBBB[Datum_KBBB]&amp;Tbl_KBBB[Biljart],0)),"")</f>
        <v/>
      </c>
      <c r="G576" t="str" cm="1">
        <f t="array" ref="G576">_xlfn.IFNA(INDEX(Tbl_KBBB[wedstrijd],MATCH(Tbl_Avond[[#This Row],[Datum]]&amp;"5",Tbl_KBBB[Datum_KBBB]&amp;Tbl_KBBB[Biljart],0)),"")</f>
        <v/>
      </c>
    </row>
    <row r="577" spans="1:7" x14ac:dyDescent="0.25">
      <c r="A577" s="28">
        <v>46414</v>
      </c>
      <c r="B577">
        <f>WEEKDAY(Tbl_Avond[[#This Row],[Datum]],11)</f>
        <v>3</v>
      </c>
      <c r="C577" t="str" cm="1">
        <f t="array" ref="C577">_xlfn.IFNA(INDEX(Tbl_KBBB[wedstrijd],MATCH(Tbl_Avond[[#This Row],[Datum]]&amp;"1",Tbl_KBBB[Datum_KBBB]&amp;Tbl_KBBB[Biljart],0)),"")</f>
        <v/>
      </c>
      <c r="D577" t="str" cm="1">
        <f t="array" ref="D577">_xlfn.IFNA(INDEX(Tbl_KBBB[wedstrijd],MATCH(Tbl_Avond[[#This Row],[Datum]]&amp;"2",Tbl_KBBB[Datum_KBBB]&amp;Tbl_KBBB[Biljart],0)),"")</f>
        <v/>
      </c>
      <c r="E577" t="str" cm="1">
        <f t="array" ref="E577">_xlfn.IFNA(INDEX(Tbl_KBBB[wedstrijd],MATCH(Tbl_Avond[[#This Row],[Datum]]&amp;"3",Tbl_KBBB[Datum_KBBB]&amp;Tbl_KBBB[Biljart],0)),"")</f>
        <v>De Middel 9 - LC-Project- - &gt;ADL 123298</v>
      </c>
      <c r="F577" t="str" cm="1">
        <f t="array" ref="F577">_xlfn.IFNA(INDEX(Tbl_KBBB[wedstrijd],MATCH(Tbl_Avond[[#This Row],[Datum]]&amp;"4",Tbl_KBBB[Datum_KBBB]&amp;Tbl_KBBB[Biljart],0)),"")</f>
        <v/>
      </c>
      <c r="G577" t="str" cm="1">
        <f t="array" ref="G577">_xlfn.IFNA(INDEX(Tbl_KBBB[wedstrijd],MATCH(Tbl_Avond[[#This Row],[Datum]]&amp;"5",Tbl_KBBB[Datum_KBBB]&amp;Tbl_KBBB[Biljart],0)),"")</f>
        <v/>
      </c>
    </row>
    <row r="578" spans="1:7" x14ac:dyDescent="0.25">
      <c r="A578" s="28">
        <v>46415</v>
      </c>
      <c r="B578">
        <f>WEEKDAY(Tbl_Avond[[#This Row],[Datum]],11)</f>
        <v>4</v>
      </c>
      <c r="C578" t="str" cm="1">
        <f t="array" ref="C578">_xlfn.IFNA(INDEX(Tbl_KBBB[wedstrijd],MATCH(Tbl_Avond[[#This Row],[Datum]]&amp;"1",Tbl_KBBB[Datum_KBBB]&amp;Tbl_KBBB[Biljart],0)),"")</f>
        <v/>
      </c>
      <c r="D578" t="str" cm="1">
        <f t="array" ref="D578">_xlfn.IFNA(INDEX(Tbl_KBBB[wedstrijd],MATCH(Tbl_Avond[[#This Row],[Datum]]&amp;"2",Tbl_KBBB[Datum_KBBB]&amp;Tbl_KBBB[Biljart],0)),"")</f>
        <v/>
      </c>
      <c r="E578" t="str" cm="1">
        <f t="array" ref="E578">_xlfn.IFNA(INDEX(Tbl_KBBB[wedstrijd],MATCH(Tbl_Avond[[#This Row],[Datum]]&amp;"3",Tbl_KBBB[Datum_KBBB]&amp;Tbl_KBBB[Biljart],0)),"")</f>
        <v/>
      </c>
      <c r="F578" t="str" cm="1">
        <f t="array" ref="F578">_xlfn.IFNA(INDEX(Tbl_KBBB[wedstrijd],MATCH(Tbl_Avond[[#This Row],[Datum]]&amp;"4",Tbl_KBBB[Datum_KBBB]&amp;Tbl_KBBB[Biljart],0)),"")</f>
        <v/>
      </c>
      <c r="G578" t="str" cm="1">
        <f t="array" ref="G578">_xlfn.IFNA(INDEX(Tbl_KBBB[wedstrijd],MATCH(Tbl_Avond[[#This Row],[Datum]]&amp;"5",Tbl_KBBB[Datum_KBBB]&amp;Tbl_KBBB[Biljart],0)),"")</f>
        <v/>
      </c>
    </row>
    <row r="579" spans="1:7" x14ac:dyDescent="0.25">
      <c r="A579" s="28">
        <v>46416</v>
      </c>
      <c r="B579">
        <f>WEEKDAY(Tbl_Avond[[#This Row],[Datum]],11)</f>
        <v>5</v>
      </c>
      <c r="C579" t="str" cm="1">
        <f t="array" ref="C579">_xlfn.IFNA(INDEX(Tbl_KBBB[wedstrijd],MATCH(Tbl_Avond[[#This Row],[Datum]]&amp;"1",Tbl_KBBB[Datum_KBBB]&amp;Tbl_KBBB[Biljart],0)),"")</f>
        <v>MIDDEL 1 - KERKUILEN- - &gt;KPU-1</v>
      </c>
      <c r="D579" t="str" cm="1">
        <f t="array" ref="D579">_xlfn.IFNA(INDEX(Tbl_KBBB[wedstrijd],MATCH(Tbl_Avond[[#This Row],[Datum]]&amp;"2",Tbl_KBBB[Datum_KBBB]&amp;Tbl_KBBB[Biljart],0)),"")</f>
        <v>MIDDEL 1 - KERKUILEN- - &gt;KPU-1</v>
      </c>
      <c r="E579" t="str" cm="1">
        <f t="array" ref="E579">_xlfn.IFNA(INDEX(Tbl_KBBB[wedstrijd],MATCH(Tbl_Avond[[#This Row],[Datum]]&amp;"3",Tbl_KBBB[Datum_KBBB]&amp;Tbl_KBBB[Biljart],0)),"")</f>
        <v/>
      </c>
      <c r="F579" t="str" cm="1">
        <f t="array" ref="F579">_xlfn.IFNA(INDEX(Tbl_KBBB[wedstrijd],MATCH(Tbl_Avond[[#This Row],[Datum]]&amp;"4",Tbl_KBBB[Datum_KBBB]&amp;Tbl_KBBB[Biljart],0)),"")</f>
        <v>De Middel 2 - Willy's Place 2- - &gt;KAPU-2</v>
      </c>
      <c r="G579" t="str" cm="1">
        <f t="array" ref="G579">_xlfn.IFNA(INDEX(Tbl_KBBB[wedstrijd],MATCH(Tbl_Avond[[#This Row],[Datum]]&amp;"5",Tbl_KBBB[Datum_KBBB]&amp;Tbl_KBBB[Biljart],0)),"")</f>
        <v>De Middel 2 - Willy's Place 2- - &gt;KAPU-2</v>
      </c>
    </row>
    <row r="580" spans="1:7" x14ac:dyDescent="0.25">
      <c r="A580" s="28">
        <v>46417</v>
      </c>
      <c r="B580">
        <f>WEEKDAY(Tbl_Avond[[#This Row],[Datum]],11)</f>
        <v>6</v>
      </c>
      <c r="C580" t="str" cm="1">
        <f t="array" ref="C580">_xlfn.IFNA(INDEX(Tbl_KBBB[wedstrijd],MATCH(Tbl_Avond[[#This Row],[Datum]]&amp;"1",Tbl_KBBB[Datum_KBBB]&amp;Tbl_KBBB[Biljart],0)),"")</f>
        <v/>
      </c>
      <c r="D580" t="str" cm="1">
        <f t="array" ref="D580">_xlfn.IFNA(INDEX(Tbl_KBBB[wedstrijd],MATCH(Tbl_Avond[[#This Row],[Datum]]&amp;"2",Tbl_KBBB[Datum_KBBB]&amp;Tbl_KBBB[Biljart],0)),"")</f>
        <v/>
      </c>
      <c r="E580" t="str" cm="1">
        <f t="array" ref="E580">_xlfn.IFNA(INDEX(Tbl_KBBB[wedstrijd],MATCH(Tbl_Avond[[#This Row],[Datum]]&amp;"3",Tbl_KBBB[Datum_KBBB]&amp;Tbl_KBBB[Biljart],0)),"")</f>
        <v/>
      </c>
      <c r="F580" t="str" cm="1">
        <f t="array" ref="F580">_xlfn.IFNA(INDEX(Tbl_KBBB[wedstrijd],MATCH(Tbl_Avond[[#This Row],[Datum]]&amp;"4",Tbl_KBBB[Datum_KBBB]&amp;Tbl_KBBB[Biljart],0)),"")</f>
        <v/>
      </c>
      <c r="G580" t="str" cm="1">
        <f t="array" ref="G580">_xlfn.IFNA(INDEX(Tbl_KBBB[wedstrijd],MATCH(Tbl_Avond[[#This Row],[Datum]]&amp;"5",Tbl_KBBB[Datum_KBBB]&amp;Tbl_KBBB[Biljart],0)),"")</f>
        <v/>
      </c>
    </row>
    <row r="581" spans="1:7" x14ac:dyDescent="0.25">
      <c r="A581" s="28">
        <v>46418</v>
      </c>
      <c r="B581">
        <f>WEEKDAY(Tbl_Avond[[#This Row],[Datum]],11)</f>
        <v>7</v>
      </c>
      <c r="C581" t="str" cm="1">
        <f t="array" ref="C581">_xlfn.IFNA(INDEX(Tbl_KBBB[wedstrijd],MATCH(Tbl_Avond[[#This Row],[Datum]]&amp;"1",Tbl_KBBB[Datum_KBBB]&amp;Tbl_KBBB[Biljart],0)),"")</f>
        <v/>
      </c>
      <c r="D581" t="str" cm="1">
        <f t="array" ref="D581">_xlfn.IFNA(INDEX(Tbl_KBBB[wedstrijd],MATCH(Tbl_Avond[[#This Row],[Datum]]&amp;"2",Tbl_KBBB[Datum_KBBB]&amp;Tbl_KBBB[Biljart],0)),"")</f>
        <v/>
      </c>
      <c r="E581" t="str" cm="1">
        <f t="array" ref="E581">_xlfn.IFNA(INDEX(Tbl_KBBB[wedstrijd],MATCH(Tbl_Avond[[#This Row],[Datum]]&amp;"3",Tbl_KBBB[Datum_KBBB]&amp;Tbl_KBBB[Biljart],0)),"")</f>
        <v/>
      </c>
      <c r="F581" t="str" cm="1">
        <f t="array" ref="F581">_xlfn.IFNA(INDEX(Tbl_KBBB[wedstrijd],MATCH(Tbl_Avond[[#This Row],[Datum]]&amp;"4",Tbl_KBBB[Datum_KBBB]&amp;Tbl_KBBB[Biljart],0)),"")</f>
        <v/>
      </c>
      <c r="G581" t="str" cm="1">
        <f t="array" ref="G581">_xlfn.IFNA(INDEX(Tbl_KBBB[wedstrijd],MATCH(Tbl_Avond[[#This Row],[Datum]]&amp;"5",Tbl_KBBB[Datum_KBBB]&amp;Tbl_KBBB[Biljart],0)),"")</f>
        <v/>
      </c>
    </row>
    <row r="582" spans="1:7" x14ac:dyDescent="0.25">
      <c r="A582" s="28">
        <v>46419</v>
      </c>
      <c r="B582">
        <f>WEEKDAY(Tbl_Avond[[#This Row],[Datum]],11)</f>
        <v>1</v>
      </c>
      <c r="C582" t="str" cm="1">
        <f t="array" ref="C582">_xlfn.IFNA(INDEX(Tbl_KBBB[wedstrijd],MATCH(Tbl_Avond[[#This Row],[Datum]]&amp;"1",Tbl_KBBB[Datum_KBBB]&amp;Tbl_KBBB[Biljart],0)),"")</f>
        <v>DE MIDDEL 2  - BC OP DE MEIR 2 - - &gt;BA2B086</v>
      </c>
      <c r="D582" t="str" cm="1">
        <f t="array" ref="D582">_xlfn.IFNA(INDEX(Tbl_KBBB[wedstrijd],MATCH(Tbl_Avond[[#This Row],[Datum]]&amp;"2",Tbl_KBBB[Datum_KBBB]&amp;Tbl_KBBB[Biljart],0)),"")</f>
        <v/>
      </c>
      <c r="E582" t="str" cm="1">
        <f t="array" ref="E582">_xlfn.IFNA(INDEX(Tbl_KBBB[wedstrijd],MATCH(Tbl_Avond[[#This Row],[Datum]]&amp;"3",Tbl_KBBB[Datum_KBBB]&amp;Tbl_KBBB[Biljart],0)),"")</f>
        <v>DE MIDDEL 3  - DE MIDDEL 2 - - &gt;VL2093</v>
      </c>
      <c r="F582" t="str" cm="1">
        <f t="array" ref="F582">_xlfn.IFNA(INDEX(Tbl_KBBB[wedstrijd],MATCH(Tbl_Avond[[#This Row],[Datum]]&amp;"4",Tbl_KBBB[Datum_KBBB]&amp;Tbl_KBBB[Biljart],0)),"")</f>
        <v/>
      </c>
      <c r="G582" t="str" cm="1">
        <f t="array" ref="G582">_xlfn.IFNA(INDEX(Tbl_KBBB[wedstrijd],MATCH(Tbl_Avond[[#This Row],[Datum]]&amp;"5",Tbl_KBBB[Datum_KBBB]&amp;Tbl_KBBB[Biljart],0)),"")</f>
        <v>DE MIDDEL 4  - BC MOLLENHOF 2 - - &gt;BA2B088</v>
      </c>
    </row>
    <row r="583" spans="1:7" x14ac:dyDescent="0.25">
      <c r="A583" s="28">
        <v>46420</v>
      </c>
      <c r="B583">
        <f>WEEKDAY(Tbl_Avond[[#This Row],[Datum]],11)</f>
        <v>2</v>
      </c>
      <c r="C583" t="str" cm="1">
        <f t="array" ref="C583">_xlfn.IFNA(INDEX(Tbl_KBBB[wedstrijd],MATCH(Tbl_Avond[[#This Row],[Datum]]&amp;"1",Tbl_KBBB[Datum_KBBB]&amp;Tbl_KBBB[Biljart],0)),"")</f>
        <v>DE MIDDEL 4  - K.O.T. MEER 1 - - &gt;VL1084</v>
      </c>
      <c r="D583" t="str" cm="1">
        <f t="array" ref="D583">_xlfn.IFNA(INDEX(Tbl_KBBB[wedstrijd],MATCH(Tbl_Avond[[#This Row],[Datum]]&amp;"2",Tbl_KBBB[Datum_KBBB]&amp;Tbl_KBBB[Biljart],0)),"")</f>
        <v/>
      </c>
      <c r="E583" t="str" cm="1">
        <f t="array" ref="E583">_xlfn.IFNA(INDEX(Tbl_KBBB[wedstrijd],MATCH(Tbl_Avond[[#This Row],[Datum]]&amp;"3",Tbl_KBBB[Datum_KBBB]&amp;Tbl_KBBB[Biljart],0)),"")</f>
        <v>DE MIDDEL 1  - BC MOLLENHOF 3 - - &gt;DK2D086</v>
      </c>
      <c r="F583" t="str" cm="1">
        <f t="array" ref="F583">_xlfn.IFNA(INDEX(Tbl_KBBB[wedstrijd],MATCH(Tbl_Avond[[#This Row],[Datum]]&amp;"4",Tbl_KBBB[Datum_KBBB]&amp;Tbl_KBBB[Biljart],0)),"")</f>
        <v/>
      </c>
      <c r="G583" t="str" cm="1">
        <f t="array" ref="G583">_xlfn.IFNA(INDEX(Tbl_KBBB[wedstrijd],MATCH(Tbl_Avond[[#This Row],[Datum]]&amp;"5",Tbl_KBBB[Datum_KBBB]&amp;Tbl_KBBB[Biljart],0)),"")</f>
        <v>DE MIDDEL 6  - BC BOUWEL 2 - - &gt;BA2B090</v>
      </c>
    </row>
    <row r="584" spans="1:7" x14ac:dyDescent="0.25">
      <c r="A584" s="28">
        <v>46421</v>
      </c>
      <c r="B584">
        <f>WEEKDAY(Tbl_Avond[[#This Row],[Datum]],11)</f>
        <v>3</v>
      </c>
      <c r="C584" t="str" cm="1">
        <f t="array" ref="C584">_xlfn.IFNA(INDEX(Tbl_KBBB[wedstrijd],MATCH(Tbl_Avond[[#This Row],[Datum]]&amp;"1",Tbl_KBBB[Datum_KBBB]&amp;Tbl_KBBB[Biljart],0)),"")</f>
        <v/>
      </c>
      <c r="D584" t="str" cm="1">
        <f t="array" ref="D584">_xlfn.IFNA(INDEX(Tbl_KBBB[wedstrijd],MATCH(Tbl_Avond[[#This Row],[Datum]]&amp;"2",Tbl_KBBB[Datum_KBBB]&amp;Tbl_KBBB[Biljart],0)),"")</f>
        <v/>
      </c>
      <c r="E584" t="str" cm="1">
        <f t="array" ref="E584">_xlfn.IFNA(INDEX(Tbl_KBBB[wedstrijd],MATCH(Tbl_Avond[[#This Row],[Datum]]&amp;"3",Tbl_KBBB[Datum_KBBB]&amp;Tbl_KBBB[Biljart],0)),"")</f>
        <v>DE MIDDEL 5  - BC HEMIKSEM 1 - - &gt;VL2096</v>
      </c>
      <c r="F584" t="str" cm="1">
        <f t="array" ref="F584">_xlfn.IFNA(INDEX(Tbl_KBBB[wedstrijd],MATCH(Tbl_Avond[[#This Row],[Datum]]&amp;"4",Tbl_KBBB[Datum_KBBB]&amp;Tbl_KBBB[Biljart],0)),"")</f>
        <v/>
      </c>
      <c r="G584" t="str" cm="1">
        <f t="array" ref="G584">_xlfn.IFNA(INDEX(Tbl_KBBB[wedstrijd],MATCH(Tbl_Avond[[#This Row],[Datum]]&amp;"5",Tbl_KBBB[Datum_KBBB]&amp;Tbl_KBBB[Biljart],0)),"")</f>
        <v/>
      </c>
    </row>
    <row r="585" spans="1:7" x14ac:dyDescent="0.25">
      <c r="A585" s="28">
        <v>46422</v>
      </c>
      <c r="B585">
        <f>WEEKDAY(Tbl_Avond[[#This Row],[Datum]],11)</f>
        <v>4</v>
      </c>
      <c r="C585" t="str" cm="1">
        <f t="array" ref="C585">_xlfn.IFNA(INDEX(Tbl_KBBB[wedstrijd],MATCH(Tbl_Avond[[#This Row],[Datum]]&amp;"1",Tbl_KBBB[Datum_KBBB]&amp;Tbl_KBBB[Biljart],0)),"")</f>
        <v>DE MIDDEL 1  - SCHIL-DORP 2 - - &gt;BA2A087</v>
      </c>
      <c r="D585" t="str" cm="1">
        <f t="array" ref="D585">_xlfn.IFNA(INDEX(Tbl_KBBB[wedstrijd],MATCH(Tbl_Avond[[#This Row],[Datum]]&amp;"2",Tbl_KBBB[Datum_KBBB]&amp;Tbl_KBBB[Biljart],0)),"")</f>
        <v/>
      </c>
      <c r="E585" t="str" cm="1">
        <f t="array" ref="E585">_xlfn.IFNA(INDEX(Tbl_KBBB[wedstrijd],MATCH(Tbl_Avond[[#This Row],[Datum]]&amp;"3",Tbl_KBBB[Datum_KBBB]&amp;Tbl_KBBB[Biljart],0)),"")</f>
        <v>DE MIDDEL 3  - BC OP DE MEIR 1 - - &gt;BA2A088</v>
      </c>
      <c r="F585" t="str" cm="1">
        <f t="array" ref="F585">_xlfn.IFNA(INDEX(Tbl_KBBB[wedstrijd],MATCH(Tbl_Avond[[#This Row],[Datum]]&amp;"4",Tbl_KBBB[Datum_KBBB]&amp;Tbl_KBBB[Biljart],0)),"")</f>
        <v/>
      </c>
      <c r="G585" t="str" cm="1">
        <f t="array" ref="G585">_xlfn.IFNA(INDEX(Tbl_KBBB[wedstrijd],MATCH(Tbl_Avond[[#This Row],[Datum]]&amp;"5",Tbl_KBBB[Datum_KBBB]&amp;Tbl_KBBB[Biljart],0)),"")</f>
        <v>DE MIDDEL 2  - DE MIDDEL 3 - - &gt;KA084</v>
      </c>
    </row>
    <row r="586" spans="1:7" x14ac:dyDescent="0.25">
      <c r="A586" s="28">
        <v>46423</v>
      </c>
      <c r="B586">
        <f>WEEKDAY(Tbl_Avond[[#This Row],[Datum]],11)</f>
        <v>5</v>
      </c>
      <c r="C586" t="str" cm="1">
        <f t="array" ref="C586">_xlfn.IFNA(INDEX(Tbl_KBBB[wedstrijd],MATCH(Tbl_Avond[[#This Row],[Datum]]&amp;"1",Tbl_KBBB[Datum_KBBB]&amp;Tbl_KBBB[Biljart],0)),"")</f>
        <v/>
      </c>
      <c r="D586" t="str" cm="1">
        <f t="array" ref="D586">_xlfn.IFNA(INDEX(Tbl_KBBB[wedstrijd],MATCH(Tbl_Avond[[#This Row],[Datum]]&amp;"2",Tbl_KBBB[Datum_KBBB]&amp;Tbl_KBBB[Biljart],0)),"")</f>
        <v/>
      </c>
      <c r="E586" t="str" cm="1">
        <f t="array" ref="E586">_xlfn.IFNA(INDEX(Tbl_KBBB[wedstrijd],MATCH(Tbl_Avond[[#This Row],[Datum]]&amp;"3",Tbl_KBBB[Datum_KBBB]&amp;Tbl_KBBB[Biljart],0)),"")</f>
        <v/>
      </c>
      <c r="F586" t="str" cm="1">
        <f t="array" ref="F586">_xlfn.IFNA(INDEX(Tbl_KBBB[wedstrijd],MATCH(Tbl_Avond[[#This Row],[Datum]]&amp;"4",Tbl_KBBB[Datum_KBBB]&amp;Tbl_KBBB[Biljart],0)),"")</f>
        <v/>
      </c>
      <c r="G586" t="str" cm="1">
        <f t="array" ref="G586">_xlfn.IFNA(INDEX(Tbl_KBBB[wedstrijd],MATCH(Tbl_Avond[[#This Row],[Datum]]&amp;"5",Tbl_KBBB[Datum_KBBB]&amp;Tbl_KBBB[Biljart],0)),"")</f>
        <v/>
      </c>
    </row>
    <row r="587" spans="1:7" x14ac:dyDescent="0.25">
      <c r="A587" s="28">
        <v>46424</v>
      </c>
      <c r="B587">
        <f>WEEKDAY(Tbl_Avond[[#This Row],[Datum]],11)</f>
        <v>6</v>
      </c>
      <c r="C587" t="str" cm="1">
        <f t="array" ref="C587">_xlfn.IFNA(INDEX(Tbl_KBBB[wedstrijd],MATCH(Tbl_Avond[[#This Row],[Datum]]&amp;"1",Tbl_KBBB[Datum_KBBB]&amp;Tbl_KBBB[Biljart],0)),"")</f>
        <v/>
      </c>
      <c r="D587" t="str" cm="1">
        <f t="array" ref="D587">_xlfn.IFNA(INDEX(Tbl_KBBB[wedstrijd],MATCH(Tbl_Avond[[#This Row],[Datum]]&amp;"2",Tbl_KBBB[Datum_KBBB]&amp;Tbl_KBBB[Biljart],0)),"")</f>
        <v/>
      </c>
      <c r="E587" t="str" cm="1">
        <f t="array" ref="E587">_xlfn.IFNA(INDEX(Tbl_KBBB[wedstrijd],MATCH(Tbl_Avond[[#This Row],[Datum]]&amp;"3",Tbl_KBBB[Datum_KBBB]&amp;Tbl_KBBB[Biljart],0)),"")</f>
        <v/>
      </c>
      <c r="F587" t="str" cm="1">
        <f t="array" ref="F587">_xlfn.IFNA(INDEX(Tbl_KBBB[wedstrijd],MATCH(Tbl_Avond[[#This Row],[Datum]]&amp;"4",Tbl_KBBB[Datum_KBBB]&amp;Tbl_KBBB[Biljart],0)),"")</f>
        <v/>
      </c>
      <c r="G587" t="str" cm="1">
        <f t="array" ref="G587">_xlfn.IFNA(INDEX(Tbl_KBBB[wedstrijd],MATCH(Tbl_Avond[[#This Row],[Datum]]&amp;"5",Tbl_KBBB[Datum_KBBB]&amp;Tbl_KBBB[Biljart],0)),"")</f>
        <v/>
      </c>
    </row>
    <row r="588" spans="1:7" x14ac:dyDescent="0.25">
      <c r="A588" s="28">
        <v>46425</v>
      </c>
      <c r="B588">
        <f>WEEKDAY(Tbl_Avond[[#This Row],[Datum]],11)</f>
        <v>7</v>
      </c>
      <c r="C588" t="str" cm="1">
        <f t="array" ref="C588">_xlfn.IFNA(INDEX(Tbl_KBBB[wedstrijd],MATCH(Tbl_Avond[[#This Row],[Datum]]&amp;"1",Tbl_KBBB[Datum_KBBB]&amp;Tbl_KBBB[Biljart],0)),"")</f>
        <v/>
      </c>
      <c r="D588" t="str" cm="1">
        <f t="array" ref="D588">_xlfn.IFNA(INDEX(Tbl_KBBB[wedstrijd],MATCH(Tbl_Avond[[#This Row],[Datum]]&amp;"2",Tbl_KBBB[Datum_KBBB]&amp;Tbl_KBBB[Biljart],0)),"")</f>
        <v/>
      </c>
      <c r="E588" t="str" cm="1">
        <f t="array" ref="E588">_xlfn.IFNA(INDEX(Tbl_KBBB[wedstrijd],MATCH(Tbl_Avond[[#This Row],[Datum]]&amp;"3",Tbl_KBBB[Datum_KBBB]&amp;Tbl_KBBB[Biljart],0)),"")</f>
        <v/>
      </c>
      <c r="F588" t="str" cm="1">
        <f t="array" ref="F588">_xlfn.IFNA(INDEX(Tbl_KBBB[wedstrijd],MATCH(Tbl_Avond[[#This Row],[Datum]]&amp;"4",Tbl_KBBB[Datum_KBBB]&amp;Tbl_KBBB[Biljart],0)),"")</f>
        <v/>
      </c>
      <c r="G588" t="str" cm="1">
        <f t="array" ref="G588">_xlfn.IFNA(INDEX(Tbl_KBBB[wedstrijd],MATCH(Tbl_Avond[[#This Row],[Datum]]&amp;"5",Tbl_KBBB[Datum_KBBB]&amp;Tbl_KBBB[Biljart],0)),"")</f>
        <v/>
      </c>
    </row>
    <row r="589" spans="1:7" x14ac:dyDescent="0.25">
      <c r="A589" s="28">
        <v>46426</v>
      </c>
      <c r="B589">
        <f>WEEKDAY(Tbl_Avond[[#This Row],[Datum]],11)</f>
        <v>1</v>
      </c>
      <c r="C589" t="str" cm="1">
        <f t="array" ref="C589">_xlfn.IFNA(INDEX(Tbl_KBBB[wedstrijd],MATCH(Tbl_Avond[[#This Row],[Datum]]&amp;"1",Tbl_KBBB[Datum_KBBB]&amp;Tbl_KBBB[Biljart],0)),"")</f>
        <v/>
      </c>
      <c r="D589" t="str" cm="1">
        <f t="array" ref="D589">_xlfn.IFNA(INDEX(Tbl_KBBB[wedstrijd],MATCH(Tbl_Avond[[#This Row],[Datum]]&amp;"2",Tbl_KBBB[Datum_KBBB]&amp;Tbl_KBBB[Biljart],0)),"")</f>
        <v/>
      </c>
      <c r="E589" t="str" cm="1">
        <f t="array" ref="E589">_xlfn.IFNA(INDEX(Tbl_KBBB[wedstrijd],MATCH(Tbl_Avond[[#This Row],[Datum]]&amp;"3",Tbl_KBBB[Datum_KBBB]&amp;Tbl_KBBB[Biljart],0)),"")</f>
        <v/>
      </c>
      <c r="F589" t="str" cm="1">
        <f t="array" ref="F589">_xlfn.IFNA(INDEX(Tbl_KBBB[wedstrijd],MATCH(Tbl_Avond[[#This Row],[Datum]]&amp;"4",Tbl_KBBB[Datum_KBBB]&amp;Tbl_KBBB[Biljart],0)),"")</f>
        <v/>
      </c>
      <c r="G589" t="str" cm="1">
        <f t="array" ref="G589">_xlfn.IFNA(INDEX(Tbl_KBBB[wedstrijd],MATCH(Tbl_Avond[[#This Row],[Datum]]&amp;"5",Tbl_KBBB[Datum_KBBB]&amp;Tbl_KBBB[Biljart],0)),"")</f>
        <v/>
      </c>
    </row>
    <row r="590" spans="1:7" x14ac:dyDescent="0.25">
      <c r="A590" s="28">
        <v>46427</v>
      </c>
      <c r="B590">
        <f>WEEKDAY(Tbl_Avond[[#This Row],[Datum]],11)</f>
        <v>2</v>
      </c>
      <c r="C590" t="str" cm="1">
        <f t="array" ref="C590">_xlfn.IFNA(INDEX(Tbl_KBBB[wedstrijd],MATCH(Tbl_Avond[[#This Row],[Datum]]&amp;"1",Tbl_KBBB[Datum_KBBB]&amp;Tbl_KBBB[Biljart],0)),"")</f>
        <v/>
      </c>
      <c r="D590" t="str" cm="1">
        <f t="array" ref="D590">_xlfn.IFNA(INDEX(Tbl_KBBB[wedstrijd],MATCH(Tbl_Avond[[#This Row],[Datum]]&amp;"2",Tbl_KBBB[Datum_KBBB]&amp;Tbl_KBBB[Biljart],0)),"")</f>
        <v/>
      </c>
      <c r="E590" t="str" cm="1">
        <f t="array" ref="E590">_xlfn.IFNA(INDEX(Tbl_KBBB[wedstrijd],MATCH(Tbl_Avond[[#This Row],[Datum]]&amp;"3",Tbl_KBBB[Datum_KBBB]&amp;Tbl_KBBB[Biljart],0)),"")</f>
        <v/>
      </c>
      <c r="F590" t="str" cm="1">
        <f t="array" ref="F590">_xlfn.IFNA(INDEX(Tbl_KBBB[wedstrijd],MATCH(Tbl_Avond[[#This Row],[Datum]]&amp;"4",Tbl_KBBB[Datum_KBBB]&amp;Tbl_KBBB[Biljart],0)),"")</f>
        <v/>
      </c>
      <c r="G590" t="str" cm="1">
        <f t="array" ref="G590">_xlfn.IFNA(INDEX(Tbl_KBBB[wedstrijd],MATCH(Tbl_Avond[[#This Row],[Datum]]&amp;"5",Tbl_KBBB[Datum_KBBB]&amp;Tbl_KBBB[Biljart],0)),"")</f>
        <v/>
      </c>
    </row>
    <row r="591" spans="1:7" x14ac:dyDescent="0.25">
      <c r="A591" s="28">
        <v>46428</v>
      </c>
      <c r="B591">
        <f>WEEKDAY(Tbl_Avond[[#This Row],[Datum]],11)</f>
        <v>3</v>
      </c>
      <c r="C591" t="str" cm="1">
        <f t="array" ref="C591">_xlfn.IFNA(INDEX(Tbl_KBBB[wedstrijd],MATCH(Tbl_Avond[[#This Row],[Datum]]&amp;"1",Tbl_KBBB[Datum_KBBB]&amp;Tbl_KBBB[Biljart],0)),"")</f>
        <v/>
      </c>
      <c r="D591" t="str" cm="1">
        <f t="array" ref="D591">_xlfn.IFNA(INDEX(Tbl_KBBB[wedstrijd],MATCH(Tbl_Avond[[#This Row],[Datum]]&amp;"2",Tbl_KBBB[Datum_KBBB]&amp;Tbl_KBBB[Biljart],0)),"")</f>
        <v/>
      </c>
      <c r="E591" t="str" cm="1">
        <f t="array" ref="E591">_xlfn.IFNA(INDEX(Tbl_KBBB[wedstrijd],MATCH(Tbl_Avond[[#This Row],[Datum]]&amp;"3",Tbl_KBBB[Datum_KBBB]&amp;Tbl_KBBB[Biljart],0)),"")</f>
        <v>De Middel 9 - De Nieuwe Kroon 2- - &gt;ADL 123304</v>
      </c>
      <c r="F591" t="str" cm="1">
        <f t="array" ref="F591">_xlfn.IFNA(INDEX(Tbl_KBBB[wedstrijd],MATCH(Tbl_Avond[[#This Row],[Datum]]&amp;"4",Tbl_KBBB[Datum_KBBB]&amp;Tbl_KBBB[Biljart],0)),"")</f>
        <v/>
      </c>
      <c r="G591" t="str" cm="1">
        <f t="array" ref="G591">_xlfn.IFNA(INDEX(Tbl_KBBB[wedstrijd],MATCH(Tbl_Avond[[#This Row],[Datum]]&amp;"5",Tbl_KBBB[Datum_KBBB]&amp;Tbl_KBBB[Biljart],0)),"")</f>
        <v/>
      </c>
    </row>
    <row r="592" spans="1:7" x14ac:dyDescent="0.25">
      <c r="A592" s="28">
        <v>46429</v>
      </c>
      <c r="B592">
        <f>WEEKDAY(Tbl_Avond[[#This Row],[Datum]],11)</f>
        <v>4</v>
      </c>
      <c r="C592" t="str" cm="1">
        <f t="array" ref="C592">_xlfn.IFNA(INDEX(Tbl_KBBB[wedstrijd],MATCH(Tbl_Avond[[#This Row],[Datum]]&amp;"1",Tbl_KBBB[Datum_KBBB]&amp;Tbl_KBBB[Biljart],0)),"")</f>
        <v/>
      </c>
      <c r="D592" t="str" cm="1">
        <f t="array" ref="D592">_xlfn.IFNA(INDEX(Tbl_KBBB[wedstrijd],MATCH(Tbl_Avond[[#This Row],[Datum]]&amp;"2",Tbl_KBBB[Datum_KBBB]&amp;Tbl_KBBB[Biljart],0)),"")</f>
        <v/>
      </c>
      <c r="E592" t="str" cm="1">
        <f t="array" ref="E592">_xlfn.IFNA(INDEX(Tbl_KBBB[wedstrijd],MATCH(Tbl_Avond[[#This Row],[Datum]]&amp;"3",Tbl_KBBB[Datum_KBBB]&amp;Tbl_KBBB[Biljart],0)),"")</f>
        <v>De Middel 1  - De Leug 1 - - &gt;VH1051</v>
      </c>
      <c r="F592" t="str" cm="1">
        <f t="array" ref="F592">_xlfn.IFNA(INDEX(Tbl_KBBB[wedstrijd],MATCH(Tbl_Avond[[#This Row],[Datum]]&amp;"4",Tbl_KBBB[Datum_KBBB]&amp;Tbl_KBBB[Biljart],0)),"")</f>
        <v/>
      </c>
      <c r="G592" t="str" cm="1">
        <f t="array" ref="G592">_xlfn.IFNA(INDEX(Tbl_KBBB[wedstrijd],MATCH(Tbl_Avond[[#This Row],[Datum]]&amp;"5",Tbl_KBBB[Datum_KBBB]&amp;Tbl_KBBB[Biljart],0)),"")</f>
        <v>De Middel 3  - Zevenbergen 2 - - &gt;VH1053</v>
      </c>
    </row>
    <row r="593" spans="1:7" x14ac:dyDescent="0.25">
      <c r="A593" s="28">
        <v>46430</v>
      </c>
      <c r="B593">
        <f>WEEKDAY(Tbl_Avond[[#This Row],[Datum]],11)</f>
        <v>5</v>
      </c>
      <c r="C593" t="str" cm="1">
        <f t="array" ref="C593">_xlfn.IFNA(INDEX(Tbl_KBBB[wedstrijd],MATCH(Tbl_Avond[[#This Row],[Datum]]&amp;"1",Tbl_KBBB[Datum_KBBB]&amp;Tbl_KBBB[Biljart],0)),"")</f>
        <v/>
      </c>
      <c r="D593" t="str" cm="1">
        <f t="array" ref="D593">_xlfn.IFNA(INDEX(Tbl_KBBB[wedstrijd],MATCH(Tbl_Avond[[#This Row],[Datum]]&amp;"2",Tbl_KBBB[Datum_KBBB]&amp;Tbl_KBBB[Biljart],0)),"")</f>
        <v/>
      </c>
      <c r="E593" t="str" cm="1">
        <f t="array" ref="E593">_xlfn.IFNA(INDEX(Tbl_KBBB[wedstrijd],MATCH(Tbl_Avond[[#This Row],[Datum]]&amp;"3",Tbl_KBBB[Datum_KBBB]&amp;Tbl_KBBB[Biljart],0)),"")</f>
        <v/>
      </c>
      <c r="F593" t="str" cm="1">
        <f t="array" ref="F593">_xlfn.IFNA(INDEX(Tbl_KBBB[wedstrijd],MATCH(Tbl_Avond[[#This Row],[Datum]]&amp;"4",Tbl_KBBB[Datum_KBBB]&amp;Tbl_KBBB[Biljart],0)),"")</f>
        <v>DE MIDDEL 1  - BILJART EXPRESS 4 - - &gt;DM2D073</v>
      </c>
      <c r="G593" t="str" cm="1">
        <f t="array" ref="G593">_xlfn.IFNA(INDEX(Tbl_KBBB[wedstrijd],MATCH(Tbl_Avond[[#This Row],[Datum]]&amp;"5",Tbl_KBBB[Datum_KBBB]&amp;Tbl_KBBB[Biljart],0)),"")</f>
        <v/>
      </c>
    </row>
    <row r="594" spans="1:7" x14ac:dyDescent="0.25">
      <c r="A594" s="28">
        <v>46431</v>
      </c>
      <c r="B594">
        <f>WEEKDAY(Tbl_Avond[[#This Row],[Datum]],11)</f>
        <v>6</v>
      </c>
      <c r="C594" t="str" cm="1">
        <f t="array" ref="C594">_xlfn.IFNA(INDEX(Tbl_KBBB[wedstrijd],MATCH(Tbl_Avond[[#This Row],[Datum]]&amp;"1",Tbl_KBBB[Datum_KBBB]&amp;Tbl_KBBB[Biljart],0)),"")</f>
        <v/>
      </c>
      <c r="D594" t="str" cm="1">
        <f t="array" ref="D594">_xlfn.IFNA(INDEX(Tbl_KBBB[wedstrijd],MATCH(Tbl_Avond[[#This Row],[Datum]]&amp;"2",Tbl_KBBB[Datum_KBBB]&amp;Tbl_KBBB[Biljart],0)),"")</f>
        <v/>
      </c>
      <c r="E594" t="str" cm="1">
        <f t="array" ref="E594">_xlfn.IFNA(INDEX(Tbl_KBBB[wedstrijd],MATCH(Tbl_Avond[[#This Row],[Datum]]&amp;"3",Tbl_KBBB[Datum_KBBB]&amp;Tbl_KBBB[Biljart],0)),"")</f>
        <v/>
      </c>
      <c r="F594" t="str" cm="1">
        <f t="array" ref="F594">_xlfn.IFNA(INDEX(Tbl_KBBB[wedstrijd],MATCH(Tbl_Avond[[#This Row],[Datum]]&amp;"4",Tbl_KBBB[Datum_KBBB]&amp;Tbl_KBBB[Biljart],0)),"")</f>
        <v/>
      </c>
      <c r="G594" t="str" cm="1">
        <f t="array" ref="G594">_xlfn.IFNA(INDEX(Tbl_KBBB[wedstrijd],MATCH(Tbl_Avond[[#This Row],[Datum]]&amp;"5",Tbl_KBBB[Datum_KBBB]&amp;Tbl_KBBB[Biljart],0)),"")</f>
        <v/>
      </c>
    </row>
    <row r="595" spans="1:7" x14ac:dyDescent="0.25">
      <c r="A595" s="28">
        <v>46432</v>
      </c>
      <c r="B595">
        <f>WEEKDAY(Tbl_Avond[[#This Row],[Datum]],11)</f>
        <v>7</v>
      </c>
      <c r="C595" t="str" cm="1">
        <f t="array" ref="C595">_xlfn.IFNA(INDEX(Tbl_KBBB[wedstrijd],MATCH(Tbl_Avond[[#This Row],[Datum]]&amp;"1",Tbl_KBBB[Datum_KBBB]&amp;Tbl_KBBB[Biljart],0)),"")</f>
        <v/>
      </c>
      <c r="D595" t="str" cm="1">
        <f t="array" ref="D595">_xlfn.IFNA(INDEX(Tbl_KBBB[wedstrijd],MATCH(Tbl_Avond[[#This Row],[Datum]]&amp;"2",Tbl_KBBB[Datum_KBBB]&amp;Tbl_KBBB[Biljart],0)),"")</f>
        <v/>
      </c>
      <c r="E595" t="str" cm="1">
        <f t="array" ref="E595">_xlfn.IFNA(INDEX(Tbl_KBBB[wedstrijd],MATCH(Tbl_Avond[[#This Row],[Datum]]&amp;"3",Tbl_KBBB[Datum_KBBB]&amp;Tbl_KBBB[Biljart],0)),"")</f>
        <v/>
      </c>
      <c r="F595" t="str" cm="1">
        <f t="array" ref="F595">_xlfn.IFNA(INDEX(Tbl_KBBB[wedstrijd],MATCH(Tbl_Avond[[#This Row],[Datum]]&amp;"4",Tbl_KBBB[Datum_KBBB]&amp;Tbl_KBBB[Biljart],0)),"")</f>
        <v/>
      </c>
      <c r="G595" t="str" cm="1">
        <f t="array" ref="G595">_xlfn.IFNA(INDEX(Tbl_KBBB[wedstrijd],MATCH(Tbl_Avond[[#This Row],[Datum]]&amp;"5",Tbl_KBBB[Datum_KBBB]&amp;Tbl_KBBB[Biljart],0)),"")</f>
        <v/>
      </c>
    </row>
    <row r="596" spans="1:7" x14ac:dyDescent="0.25">
      <c r="A596" s="28">
        <v>46433</v>
      </c>
      <c r="B596">
        <f>WEEKDAY(Tbl_Avond[[#This Row],[Datum]],11)</f>
        <v>1</v>
      </c>
      <c r="C596" t="str" cm="1">
        <f t="array" ref="C596">_xlfn.IFNA(INDEX(Tbl_KBBB[wedstrijd],MATCH(Tbl_Avond[[#This Row],[Datum]]&amp;"1",Tbl_KBBB[Datum_KBBB]&amp;Tbl_KBBB[Biljart],0)),"")</f>
        <v/>
      </c>
      <c r="D596" t="str" cm="1">
        <f t="array" ref="D596">_xlfn.IFNA(INDEX(Tbl_KBBB[wedstrijd],MATCH(Tbl_Avond[[#This Row],[Datum]]&amp;"2",Tbl_KBBB[Datum_KBBB]&amp;Tbl_KBBB[Biljart],0)),"")</f>
        <v/>
      </c>
      <c r="E596" t="str" cm="1">
        <f t="array" ref="E596">_xlfn.IFNA(INDEX(Tbl_KBBB[wedstrijd],MATCH(Tbl_Avond[[#This Row],[Datum]]&amp;"3",Tbl_KBBB[Datum_KBBB]&amp;Tbl_KBBB[Biljart],0)),"")</f>
        <v/>
      </c>
      <c r="F596" t="str" cm="1">
        <f t="array" ref="F596">_xlfn.IFNA(INDEX(Tbl_KBBB[wedstrijd],MATCH(Tbl_Avond[[#This Row],[Datum]]&amp;"4",Tbl_KBBB[Datum_KBBB]&amp;Tbl_KBBB[Biljart],0)),"")</f>
        <v/>
      </c>
      <c r="G596" t="str" cm="1">
        <f t="array" ref="G596">_xlfn.IFNA(INDEX(Tbl_KBBB[wedstrijd],MATCH(Tbl_Avond[[#This Row],[Datum]]&amp;"5",Tbl_KBBB[Datum_KBBB]&amp;Tbl_KBBB[Biljart],0)),"")</f>
        <v>DE MIDDEL 1  - BC DAF 1 - - &gt;VL1086</v>
      </c>
    </row>
    <row r="597" spans="1:7" x14ac:dyDescent="0.25">
      <c r="A597" s="28">
        <v>46434</v>
      </c>
      <c r="B597">
        <f>WEEKDAY(Tbl_Avond[[#This Row],[Datum]],11)</f>
        <v>2</v>
      </c>
      <c r="C597" t="str" cm="1">
        <f t="array" ref="C597">_xlfn.IFNA(INDEX(Tbl_KBBB[wedstrijd],MATCH(Tbl_Avond[[#This Row],[Datum]]&amp;"1",Tbl_KBBB[Datum_KBBB]&amp;Tbl_KBBB[Biljart],0)),"")</f>
        <v/>
      </c>
      <c r="D597" t="str" cm="1">
        <f t="array" ref="D597">_xlfn.IFNA(INDEX(Tbl_KBBB[wedstrijd],MATCH(Tbl_Avond[[#This Row],[Datum]]&amp;"2",Tbl_KBBB[Datum_KBBB]&amp;Tbl_KBBB[Biljart],0)),"")</f>
        <v/>
      </c>
      <c r="E597" t="str" cm="1">
        <f t="array" ref="E597">_xlfn.IFNA(INDEX(Tbl_KBBB[wedstrijd],MATCH(Tbl_Avond[[#This Row],[Datum]]&amp;"3",Tbl_KBBB[Datum_KBBB]&amp;Tbl_KBBB[Biljart],0)),"")</f>
        <v/>
      </c>
      <c r="F597" t="str" cm="1">
        <f t="array" ref="F597">_xlfn.IFNA(INDEX(Tbl_KBBB[wedstrijd],MATCH(Tbl_Avond[[#This Row],[Datum]]&amp;"4",Tbl_KBBB[Datum_KBBB]&amp;Tbl_KBBB[Biljart],0)),"")</f>
        <v/>
      </c>
      <c r="G597" t="str" cm="1">
        <f t="array" ref="G597">_xlfn.IFNA(INDEX(Tbl_KBBB[wedstrijd],MATCH(Tbl_Avond[[#This Row],[Datum]]&amp;"5",Tbl_KBBB[Datum_KBBB]&amp;Tbl_KBBB[Biljart],0)),"")</f>
        <v>DE MIDDEL 2  - DE MIDDEL 4 - - &gt;BA2B093</v>
      </c>
    </row>
    <row r="598" spans="1:7" x14ac:dyDescent="0.25">
      <c r="A598" s="28">
        <v>46435</v>
      </c>
      <c r="B598">
        <f>WEEKDAY(Tbl_Avond[[#This Row],[Datum]],11)</f>
        <v>3</v>
      </c>
      <c r="C598" t="str" cm="1">
        <f t="array" ref="C598">_xlfn.IFNA(INDEX(Tbl_KBBB[wedstrijd],MATCH(Tbl_Avond[[#This Row],[Datum]]&amp;"1",Tbl_KBBB[Datum_KBBB]&amp;Tbl_KBBB[Biljart],0)),"")</f>
        <v/>
      </c>
      <c r="D598" t="str" cm="1">
        <f t="array" ref="D598">_xlfn.IFNA(INDEX(Tbl_KBBB[wedstrijd],MATCH(Tbl_Avond[[#This Row],[Datum]]&amp;"2",Tbl_KBBB[Datum_KBBB]&amp;Tbl_KBBB[Biljart],0)),"")</f>
        <v/>
      </c>
      <c r="E598" t="str" cm="1">
        <f t="array" ref="E598">_xlfn.IFNA(INDEX(Tbl_KBBB[wedstrijd],MATCH(Tbl_Avond[[#This Row],[Datum]]&amp;"3",Tbl_KBBB[Datum_KBBB]&amp;Tbl_KBBB[Biljart],0)),"")</f>
        <v/>
      </c>
      <c r="F598" t="str" cm="1">
        <f t="array" ref="F598">_xlfn.IFNA(INDEX(Tbl_KBBB[wedstrijd],MATCH(Tbl_Avond[[#This Row],[Datum]]&amp;"4",Tbl_KBBB[Datum_KBBB]&amp;Tbl_KBBB[Biljart],0)),"")</f>
        <v/>
      </c>
      <c r="G598" t="str" cm="1">
        <f t="array" ref="G598">_xlfn.IFNA(INDEX(Tbl_KBBB[wedstrijd],MATCH(Tbl_Avond[[#This Row],[Datum]]&amp;"5",Tbl_KBBB[Datum_KBBB]&amp;Tbl_KBBB[Biljart],0)),"")</f>
        <v>DE MIDDEL 5  - DE MIDDEL 2 - - &gt;VL2104</v>
      </c>
    </row>
    <row r="599" spans="1:7" x14ac:dyDescent="0.25">
      <c r="A599" s="28">
        <v>46436</v>
      </c>
      <c r="B599">
        <f>WEEKDAY(Tbl_Avond[[#This Row],[Datum]],11)</f>
        <v>4</v>
      </c>
      <c r="C599" t="str" cm="1">
        <f t="array" ref="C599">_xlfn.IFNA(INDEX(Tbl_KBBB[wedstrijd],MATCH(Tbl_Avond[[#This Row],[Datum]]&amp;"1",Tbl_KBBB[Datum_KBBB]&amp;Tbl_KBBB[Biljart],0)),"")</f>
        <v/>
      </c>
      <c r="D599" t="str" cm="1">
        <f t="array" ref="D599">_xlfn.IFNA(INDEX(Tbl_KBBB[wedstrijd],MATCH(Tbl_Avond[[#This Row],[Datum]]&amp;"2",Tbl_KBBB[Datum_KBBB]&amp;Tbl_KBBB[Biljart],0)),"")</f>
        <v/>
      </c>
      <c r="E599" t="str" cm="1">
        <f t="array" ref="E599">_xlfn.IFNA(INDEX(Tbl_KBBB[wedstrijd],MATCH(Tbl_Avond[[#This Row],[Datum]]&amp;"3",Tbl_KBBB[Datum_KBBB]&amp;Tbl_KBBB[Biljart],0)),"")</f>
        <v/>
      </c>
      <c r="F599" t="str" cm="1">
        <f t="array" ref="F599">_xlfn.IFNA(INDEX(Tbl_KBBB[wedstrijd],MATCH(Tbl_Avond[[#This Row],[Datum]]&amp;"4",Tbl_KBBB[Datum_KBBB]&amp;Tbl_KBBB[Biljart],0)),"")</f>
        <v/>
      </c>
      <c r="G599" t="str" cm="1">
        <f t="array" ref="G599">_xlfn.IFNA(INDEX(Tbl_KBBB[wedstrijd],MATCH(Tbl_Avond[[#This Row],[Datum]]&amp;"5",Tbl_KBBB[Datum_KBBB]&amp;Tbl_KBBB[Biljart],0)),"")</f>
        <v>DE MIDDEL 1  - BC DE PLOEG 2 - - &gt;BA2A098</v>
      </c>
    </row>
    <row r="600" spans="1:7" x14ac:dyDescent="0.25">
      <c r="A600" s="28">
        <v>46437</v>
      </c>
      <c r="B600">
        <f>WEEKDAY(Tbl_Avond[[#This Row],[Datum]],11)</f>
        <v>5</v>
      </c>
      <c r="C600" t="str" cm="1">
        <f t="array" ref="C600">_xlfn.IFNA(INDEX(Tbl_KBBB[wedstrijd],MATCH(Tbl_Avond[[#This Row],[Datum]]&amp;"1",Tbl_KBBB[Datum_KBBB]&amp;Tbl_KBBB[Biljart],0)),"")</f>
        <v/>
      </c>
      <c r="D600" t="str" cm="1">
        <f t="array" ref="D600">_xlfn.IFNA(INDEX(Tbl_KBBB[wedstrijd],MATCH(Tbl_Avond[[#This Row],[Datum]]&amp;"2",Tbl_KBBB[Datum_KBBB]&amp;Tbl_KBBB[Biljart],0)),"")</f>
        <v/>
      </c>
      <c r="E600" t="str" cm="1">
        <f t="array" ref="E600">_xlfn.IFNA(INDEX(Tbl_KBBB[wedstrijd],MATCH(Tbl_Avond[[#This Row],[Datum]]&amp;"3",Tbl_KBBB[Datum_KBBB]&amp;Tbl_KBBB[Biljart],0)),"")</f>
        <v>DE MIDDEL 1  - DE LEUG 1 - - &gt;KA086</v>
      </c>
      <c r="F600" t="str" cm="1">
        <f t="array" ref="F600">_xlfn.IFNA(INDEX(Tbl_KBBB[wedstrijd],MATCH(Tbl_Avond[[#This Row],[Datum]]&amp;"4",Tbl_KBBB[Datum_KBBB]&amp;Tbl_KBBB[Biljart],0)),"")</f>
        <v/>
      </c>
      <c r="G600" t="str" cm="1">
        <f t="array" ref="G600">_xlfn.IFNA(INDEX(Tbl_KBBB[wedstrijd],MATCH(Tbl_Avond[[#This Row],[Datum]]&amp;"5",Tbl_KBBB[Datum_KBBB]&amp;Tbl_KBBB[Biljart],0)),"")</f>
        <v/>
      </c>
    </row>
    <row r="601" spans="1:7" x14ac:dyDescent="0.25">
      <c r="A601" s="28">
        <v>46438</v>
      </c>
      <c r="B601">
        <f>WEEKDAY(Tbl_Avond[[#This Row],[Datum]],11)</f>
        <v>6</v>
      </c>
      <c r="C601" t="str" cm="1">
        <f t="array" ref="C601">_xlfn.IFNA(INDEX(Tbl_KBBB[wedstrijd],MATCH(Tbl_Avond[[#This Row],[Datum]]&amp;"1",Tbl_KBBB[Datum_KBBB]&amp;Tbl_KBBB[Biljart],0)),"")</f>
        <v/>
      </c>
      <c r="D601" t="str" cm="1">
        <f t="array" ref="D601">_xlfn.IFNA(INDEX(Tbl_KBBB[wedstrijd],MATCH(Tbl_Avond[[#This Row],[Datum]]&amp;"2",Tbl_KBBB[Datum_KBBB]&amp;Tbl_KBBB[Biljart],0)),"")</f>
        <v/>
      </c>
      <c r="E601" t="str" cm="1">
        <f t="array" ref="E601">_xlfn.IFNA(INDEX(Tbl_KBBB[wedstrijd],MATCH(Tbl_Avond[[#This Row],[Datum]]&amp;"3",Tbl_KBBB[Datum_KBBB]&amp;Tbl_KBBB[Biljart],0)),"")</f>
        <v/>
      </c>
      <c r="F601" t="str" cm="1">
        <f t="array" ref="F601">_xlfn.IFNA(INDEX(Tbl_KBBB[wedstrijd],MATCH(Tbl_Avond[[#This Row],[Datum]]&amp;"4",Tbl_KBBB[Datum_KBBB]&amp;Tbl_KBBB[Biljart],0)),"")</f>
        <v/>
      </c>
      <c r="G601" t="str" cm="1">
        <f t="array" ref="G601">_xlfn.IFNA(INDEX(Tbl_KBBB[wedstrijd],MATCH(Tbl_Avond[[#This Row],[Datum]]&amp;"5",Tbl_KBBB[Datum_KBBB]&amp;Tbl_KBBB[Biljart],0)),"")</f>
        <v/>
      </c>
    </row>
    <row r="602" spans="1:7" x14ac:dyDescent="0.25">
      <c r="A602" s="28">
        <v>46439</v>
      </c>
      <c r="B602">
        <f>WEEKDAY(Tbl_Avond[[#This Row],[Datum]],11)</f>
        <v>7</v>
      </c>
      <c r="C602" t="str" cm="1">
        <f t="array" ref="C602">_xlfn.IFNA(INDEX(Tbl_KBBB[wedstrijd],MATCH(Tbl_Avond[[#This Row],[Datum]]&amp;"1",Tbl_KBBB[Datum_KBBB]&amp;Tbl_KBBB[Biljart],0)),"")</f>
        <v/>
      </c>
      <c r="D602" t="str" cm="1">
        <f t="array" ref="D602">_xlfn.IFNA(INDEX(Tbl_KBBB[wedstrijd],MATCH(Tbl_Avond[[#This Row],[Datum]]&amp;"2",Tbl_KBBB[Datum_KBBB]&amp;Tbl_KBBB[Biljart],0)),"")</f>
        <v/>
      </c>
      <c r="E602" t="str" cm="1">
        <f t="array" ref="E602">_xlfn.IFNA(INDEX(Tbl_KBBB[wedstrijd],MATCH(Tbl_Avond[[#This Row],[Datum]]&amp;"3",Tbl_KBBB[Datum_KBBB]&amp;Tbl_KBBB[Biljart],0)),"")</f>
        <v/>
      </c>
      <c r="F602" t="str" cm="1">
        <f t="array" ref="F602">_xlfn.IFNA(INDEX(Tbl_KBBB[wedstrijd],MATCH(Tbl_Avond[[#This Row],[Datum]]&amp;"4",Tbl_KBBB[Datum_KBBB]&amp;Tbl_KBBB[Biljart],0)),"")</f>
        <v/>
      </c>
      <c r="G602" t="str" cm="1">
        <f t="array" ref="G602">_xlfn.IFNA(INDEX(Tbl_KBBB[wedstrijd],MATCH(Tbl_Avond[[#This Row],[Datum]]&amp;"5",Tbl_KBBB[Datum_KBBB]&amp;Tbl_KBBB[Biljart],0)),"")</f>
        <v/>
      </c>
    </row>
    <row r="603" spans="1:7" x14ac:dyDescent="0.25">
      <c r="A603" s="28">
        <v>46440</v>
      </c>
      <c r="B603">
        <f>WEEKDAY(Tbl_Avond[[#This Row],[Datum]],11)</f>
        <v>1</v>
      </c>
      <c r="C603" t="str" cm="1">
        <f t="array" ref="C603">_xlfn.IFNA(INDEX(Tbl_KBBB[wedstrijd],MATCH(Tbl_Avond[[#This Row],[Datum]]&amp;"1",Tbl_KBBB[Datum_KBBB]&amp;Tbl_KBBB[Biljart],0)),"")</f>
        <v/>
      </c>
      <c r="D603" t="str" cm="1">
        <f t="array" ref="D603">_xlfn.IFNA(INDEX(Tbl_KBBB[wedstrijd],MATCH(Tbl_Avond[[#This Row],[Datum]]&amp;"2",Tbl_KBBB[Datum_KBBB]&amp;Tbl_KBBB[Biljart],0)),"")</f>
        <v/>
      </c>
      <c r="E603" t="str" cm="1">
        <f t="array" ref="E603">_xlfn.IFNA(INDEX(Tbl_KBBB[wedstrijd],MATCH(Tbl_Avond[[#This Row],[Datum]]&amp;"3",Tbl_KBBB[Datum_KBBB]&amp;Tbl_KBBB[Biljart],0)),"")</f>
        <v/>
      </c>
      <c r="F603" t="str" cm="1">
        <f t="array" ref="F603">_xlfn.IFNA(INDEX(Tbl_KBBB[wedstrijd],MATCH(Tbl_Avond[[#This Row],[Datum]]&amp;"4",Tbl_KBBB[Datum_KBBB]&amp;Tbl_KBBB[Biljart],0)),"")</f>
        <v/>
      </c>
      <c r="G603" t="str" cm="1">
        <f t="array" ref="G603">_xlfn.IFNA(INDEX(Tbl_KBBB[wedstrijd],MATCH(Tbl_Avond[[#This Row],[Datum]]&amp;"5",Tbl_KBBB[Datum_KBBB]&amp;Tbl_KBBB[Biljart],0)),"")</f>
        <v/>
      </c>
    </row>
    <row r="604" spans="1:7" x14ac:dyDescent="0.25">
      <c r="A604" s="28">
        <v>46441</v>
      </c>
      <c r="B604">
        <f>WEEKDAY(Tbl_Avond[[#This Row],[Datum]],11)</f>
        <v>2</v>
      </c>
      <c r="C604" t="str" cm="1">
        <f t="array" ref="C604">_xlfn.IFNA(INDEX(Tbl_KBBB[wedstrijd],MATCH(Tbl_Avond[[#This Row],[Datum]]&amp;"1",Tbl_KBBB[Datum_KBBB]&amp;Tbl_KBBB[Biljart],0)),"")</f>
        <v/>
      </c>
      <c r="D604" t="str" cm="1">
        <f t="array" ref="D604">_xlfn.IFNA(INDEX(Tbl_KBBB[wedstrijd],MATCH(Tbl_Avond[[#This Row],[Datum]]&amp;"2",Tbl_KBBB[Datum_KBBB]&amp;Tbl_KBBB[Biljart],0)),"")</f>
        <v>De Middel 2  - Zevenbergen 1 - - &gt;VH1057</v>
      </c>
      <c r="E604" t="str" cm="1">
        <f t="array" ref="E604">_xlfn.IFNA(INDEX(Tbl_KBBB[wedstrijd],MATCH(Tbl_Avond[[#This Row],[Datum]]&amp;"3",Tbl_KBBB[Datum_KBBB]&amp;Tbl_KBBB[Biljart],0)),"")</f>
        <v/>
      </c>
      <c r="F604" t="str" cm="1">
        <f t="array" ref="F604">_xlfn.IFNA(INDEX(Tbl_KBBB[wedstrijd],MATCH(Tbl_Avond[[#This Row],[Datum]]&amp;"4",Tbl_KBBB[Datum_KBBB]&amp;Tbl_KBBB[Biljart],0)),"")</f>
        <v/>
      </c>
      <c r="G604" t="str" cm="1">
        <f t="array" ref="G604">_xlfn.IFNA(INDEX(Tbl_KBBB[wedstrijd],MATCH(Tbl_Avond[[#This Row],[Datum]]&amp;"5",Tbl_KBBB[Datum_KBBB]&amp;Tbl_KBBB[Biljart],0)),"")</f>
        <v/>
      </c>
    </row>
    <row r="605" spans="1:7" x14ac:dyDescent="0.25">
      <c r="A605" s="28">
        <v>46442</v>
      </c>
      <c r="B605">
        <f>WEEKDAY(Tbl_Avond[[#This Row],[Datum]],11)</f>
        <v>3</v>
      </c>
      <c r="C605" t="str" cm="1">
        <f t="array" ref="C605">_xlfn.IFNA(INDEX(Tbl_KBBB[wedstrijd],MATCH(Tbl_Avond[[#This Row],[Datum]]&amp;"1",Tbl_KBBB[Datum_KBBB]&amp;Tbl_KBBB[Biljart],0)),"")</f>
        <v/>
      </c>
      <c r="D605" t="str" cm="1">
        <f t="array" ref="D605">_xlfn.IFNA(INDEX(Tbl_KBBB[wedstrijd],MATCH(Tbl_Avond[[#This Row],[Datum]]&amp;"2",Tbl_KBBB[Datum_KBBB]&amp;Tbl_KBBB[Biljart],0)),"")</f>
        <v/>
      </c>
      <c r="E605" t="str" cm="1">
        <f t="array" ref="E605">_xlfn.IFNA(INDEX(Tbl_KBBB[wedstrijd],MATCH(Tbl_Avond[[#This Row],[Datum]]&amp;"3",Tbl_KBBB[Datum_KBBB]&amp;Tbl_KBBB[Biljart],0)),"")</f>
        <v/>
      </c>
      <c r="F605" t="str" cm="1">
        <f t="array" ref="F605">_xlfn.IFNA(INDEX(Tbl_KBBB[wedstrijd],MATCH(Tbl_Avond[[#This Row],[Datum]]&amp;"4",Tbl_KBBB[Datum_KBBB]&amp;Tbl_KBBB[Biljart],0)),"")</f>
        <v/>
      </c>
      <c r="G605" t="str" cm="1">
        <f t="array" ref="G605">_xlfn.IFNA(INDEX(Tbl_KBBB[wedstrijd],MATCH(Tbl_Avond[[#This Row],[Datum]]&amp;"5",Tbl_KBBB[Datum_KBBB]&amp;Tbl_KBBB[Biljart],0)),"")</f>
        <v/>
      </c>
    </row>
    <row r="606" spans="1:7" x14ac:dyDescent="0.25">
      <c r="A606" s="28">
        <v>46443</v>
      </c>
      <c r="B606">
        <f>WEEKDAY(Tbl_Avond[[#This Row],[Datum]],11)</f>
        <v>4</v>
      </c>
      <c r="C606" t="str" cm="1">
        <f t="array" ref="C606">_xlfn.IFNA(INDEX(Tbl_KBBB[wedstrijd],MATCH(Tbl_Avond[[#This Row],[Datum]]&amp;"1",Tbl_KBBB[Datum_KBBB]&amp;Tbl_KBBB[Biljart],0)),"")</f>
        <v/>
      </c>
      <c r="D606" t="str" cm="1">
        <f t="array" ref="D606">_xlfn.IFNA(INDEX(Tbl_KBBB[wedstrijd],MATCH(Tbl_Avond[[#This Row],[Datum]]&amp;"2",Tbl_KBBB[Datum_KBBB]&amp;Tbl_KBBB[Biljart],0)),"")</f>
        <v/>
      </c>
      <c r="E606" t="str" cm="1">
        <f t="array" ref="E606">_xlfn.IFNA(INDEX(Tbl_KBBB[wedstrijd],MATCH(Tbl_Avond[[#This Row],[Datum]]&amp;"3",Tbl_KBBB[Datum_KBBB]&amp;Tbl_KBBB[Biljart],0)),"")</f>
        <v>De Middel 1  - Den Eik 1 - - &gt;VH1056</v>
      </c>
      <c r="F606" t="str" cm="1">
        <f t="array" ref="F606">_xlfn.IFNA(INDEX(Tbl_KBBB[wedstrijd],MATCH(Tbl_Avond[[#This Row],[Datum]]&amp;"4",Tbl_KBBB[Datum_KBBB]&amp;Tbl_KBBB[Biljart],0)),"")</f>
        <v/>
      </c>
      <c r="G606" t="str" cm="1">
        <f t="array" ref="G606">_xlfn.IFNA(INDEX(Tbl_KBBB[wedstrijd],MATCH(Tbl_Avond[[#This Row],[Datum]]&amp;"5",Tbl_KBBB[Datum_KBBB]&amp;Tbl_KBBB[Biljart],0)),"")</f>
        <v/>
      </c>
    </row>
    <row r="607" spans="1:7" x14ac:dyDescent="0.25">
      <c r="A607" s="28">
        <v>46444</v>
      </c>
      <c r="B607">
        <f>WEEKDAY(Tbl_Avond[[#This Row],[Datum]],11)</f>
        <v>5</v>
      </c>
      <c r="C607" t="str" cm="1">
        <f t="array" ref="C607">_xlfn.IFNA(INDEX(Tbl_KBBB[wedstrijd],MATCH(Tbl_Avond[[#This Row],[Datum]]&amp;"1",Tbl_KBBB[Datum_KBBB]&amp;Tbl_KBBB[Biljart],0)),"")</f>
        <v/>
      </c>
      <c r="D607" t="str" cm="1">
        <f t="array" ref="D607">_xlfn.IFNA(INDEX(Tbl_KBBB[wedstrijd],MATCH(Tbl_Avond[[#This Row],[Datum]]&amp;"2",Tbl_KBBB[Datum_KBBB]&amp;Tbl_KBBB[Biljart],0)),"")</f>
        <v/>
      </c>
      <c r="E607" t="str" cm="1">
        <f t="array" ref="E607">_xlfn.IFNA(INDEX(Tbl_KBBB[wedstrijd],MATCH(Tbl_Avond[[#This Row],[Datum]]&amp;"3",Tbl_KBBB[Datum_KBBB]&amp;Tbl_KBBB[Biljart],0)),"")</f>
        <v/>
      </c>
      <c r="F607" t="str" cm="1">
        <f t="array" ref="F607">_xlfn.IFNA(INDEX(Tbl_KBBB[wedstrijd],MATCH(Tbl_Avond[[#This Row],[Datum]]&amp;"4",Tbl_KBBB[Datum_KBBB]&amp;Tbl_KBBB[Biljart],0)),"")</f>
        <v>DE MIDDEL 1  - BC LUGO 2 - - &gt;DM2D080</v>
      </c>
      <c r="G607" t="str" cm="1">
        <f t="array" ref="G607">_xlfn.IFNA(INDEX(Tbl_KBBB[wedstrijd],MATCH(Tbl_Avond[[#This Row],[Datum]]&amp;"5",Tbl_KBBB[Datum_KBBB]&amp;Tbl_KBBB[Biljart],0)),"")</f>
        <v/>
      </c>
    </row>
    <row r="608" spans="1:7" x14ac:dyDescent="0.25">
      <c r="A608" s="28">
        <v>46445</v>
      </c>
      <c r="B608">
        <f>WEEKDAY(Tbl_Avond[[#This Row],[Datum]],11)</f>
        <v>6</v>
      </c>
      <c r="C608" t="str" cm="1">
        <f t="array" ref="C608">_xlfn.IFNA(INDEX(Tbl_KBBB[wedstrijd],MATCH(Tbl_Avond[[#This Row],[Datum]]&amp;"1",Tbl_KBBB[Datum_KBBB]&amp;Tbl_KBBB[Biljart],0)),"")</f>
        <v>DE MIDDEL 1  - Huis Ten Halve 3- - &gt;PDF</v>
      </c>
      <c r="D608" t="str" cm="1">
        <f t="array" ref="D608">_xlfn.IFNA(INDEX(Tbl_KBBB[wedstrijd],MATCH(Tbl_Avond[[#This Row],[Datum]]&amp;"2",Tbl_KBBB[Datum_KBBB]&amp;Tbl_KBBB[Biljart],0)),"")</f>
        <v>DE MIDDEL 1  - Huis Ten Halve 3- - &gt;PDF</v>
      </c>
      <c r="E608" t="str" cm="1">
        <f t="array" ref="E608">_xlfn.IFNA(INDEX(Tbl_KBBB[wedstrijd],MATCH(Tbl_Avond[[#This Row],[Datum]]&amp;"3",Tbl_KBBB[Datum_KBBB]&amp;Tbl_KBBB[Biljart],0)),"")</f>
        <v/>
      </c>
      <c r="F608" t="str" cm="1">
        <f t="array" ref="F608">_xlfn.IFNA(INDEX(Tbl_KBBB[wedstrijd],MATCH(Tbl_Avond[[#This Row],[Datum]]&amp;"4",Tbl_KBBB[Datum_KBBB]&amp;Tbl_KBBB[Biljart],0)),"")</f>
        <v/>
      </c>
      <c r="G608" t="str" cm="1">
        <f t="array" ref="G608">_xlfn.IFNA(INDEX(Tbl_KBBB[wedstrijd],MATCH(Tbl_Avond[[#This Row],[Datum]]&amp;"5",Tbl_KBBB[Datum_KBBB]&amp;Tbl_KBBB[Biljart],0)),"")</f>
        <v/>
      </c>
    </row>
    <row r="609" spans="1:7" x14ac:dyDescent="0.25">
      <c r="A609" s="28">
        <v>46446</v>
      </c>
      <c r="B609">
        <f>WEEKDAY(Tbl_Avond[[#This Row],[Datum]],11)</f>
        <v>7</v>
      </c>
      <c r="C609" t="str" cm="1">
        <f t="array" ref="C609">_xlfn.IFNA(INDEX(Tbl_KBBB[wedstrijd],MATCH(Tbl_Avond[[#This Row],[Datum]]&amp;"1",Tbl_KBBB[Datum_KBBB]&amp;Tbl_KBBB[Biljart],0)),"")</f>
        <v/>
      </c>
      <c r="D609" t="str" cm="1">
        <f t="array" ref="D609">_xlfn.IFNA(INDEX(Tbl_KBBB[wedstrijd],MATCH(Tbl_Avond[[#This Row],[Datum]]&amp;"2",Tbl_KBBB[Datum_KBBB]&amp;Tbl_KBBB[Biljart],0)),"")</f>
        <v/>
      </c>
      <c r="E609" t="str" cm="1">
        <f t="array" ref="E609">_xlfn.IFNA(INDEX(Tbl_KBBB[wedstrijd],MATCH(Tbl_Avond[[#This Row],[Datum]]&amp;"3",Tbl_KBBB[Datum_KBBB]&amp;Tbl_KBBB[Biljart],0)),"")</f>
        <v/>
      </c>
      <c r="F609" t="str" cm="1">
        <f t="array" ref="F609">_xlfn.IFNA(INDEX(Tbl_KBBB[wedstrijd],MATCH(Tbl_Avond[[#This Row],[Datum]]&amp;"4",Tbl_KBBB[Datum_KBBB]&amp;Tbl_KBBB[Biljart],0)),"")</f>
        <v/>
      </c>
      <c r="G609" t="str" cm="1">
        <f t="array" ref="G609">_xlfn.IFNA(INDEX(Tbl_KBBB[wedstrijd],MATCH(Tbl_Avond[[#This Row],[Datum]]&amp;"5",Tbl_KBBB[Datum_KBBB]&amp;Tbl_KBBB[Biljart],0)),"")</f>
        <v/>
      </c>
    </row>
    <row r="610" spans="1:7" x14ac:dyDescent="0.25">
      <c r="A610" s="28">
        <v>46447</v>
      </c>
      <c r="B610">
        <f>WEEKDAY(Tbl_Avond[[#This Row],[Datum]],11)</f>
        <v>1</v>
      </c>
      <c r="C610" t="str" cm="1">
        <f t="array" ref="C610">_xlfn.IFNA(INDEX(Tbl_KBBB[wedstrijd],MATCH(Tbl_Avond[[#This Row],[Datum]]&amp;"1",Tbl_KBBB[Datum_KBBB]&amp;Tbl_KBBB[Biljart],0)),"")</f>
        <v/>
      </c>
      <c r="D610" t="str" cm="1">
        <f t="array" ref="D610">_xlfn.IFNA(INDEX(Tbl_KBBB[wedstrijd],MATCH(Tbl_Avond[[#This Row],[Datum]]&amp;"2",Tbl_KBBB[Datum_KBBB]&amp;Tbl_KBBB[Biljart],0)),"")</f>
        <v/>
      </c>
      <c r="E610" t="str" cm="1">
        <f t="array" ref="E610">_xlfn.IFNA(INDEX(Tbl_KBBB[wedstrijd],MATCH(Tbl_Avond[[#This Row],[Datum]]&amp;"3",Tbl_KBBB[Datum_KBBB]&amp;Tbl_KBBB[Biljart],0)),"")</f>
        <v>DE MIDDEL 3  - SCHIL-DORP 2 - - &gt;KA094</v>
      </c>
      <c r="F610" t="str" cm="1">
        <f t="array" ref="F610">_xlfn.IFNA(INDEX(Tbl_KBBB[wedstrijd],MATCH(Tbl_Avond[[#This Row],[Datum]]&amp;"4",Tbl_KBBB[Datum_KBBB]&amp;Tbl_KBBB[Biljart],0)),"")</f>
        <v/>
      </c>
      <c r="G610" t="str" cm="1">
        <f t="array" ref="G610">_xlfn.IFNA(INDEX(Tbl_KBBB[wedstrijd],MATCH(Tbl_Avond[[#This Row],[Datum]]&amp;"5",Tbl_KBBB[Datum_KBBB]&amp;Tbl_KBBB[Biljart],0)),"")</f>
        <v>DE MIDDEL 3  - DE MIDDEL 5 - - &gt;VL2110</v>
      </c>
    </row>
    <row r="611" spans="1:7" x14ac:dyDescent="0.25">
      <c r="A611" s="28">
        <v>46448</v>
      </c>
      <c r="B611">
        <f>WEEKDAY(Tbl_Avond[[#This Row],[Datum]],11)</f>
        <v>2</v>
      </c>
      <c r="C611" t="str" cm="1">
        <f t="array" ref="C611">_xlfn.IFNA(INDEX(Tbl_KBBB[wedstrijd],MATCH(Tbl_Avond[[#This Row],[Datum]]&amp;"1",Tbl_KBBB[Datum_KBBB]&amp;Tbl_KBBB[Biljart],0)),"")</f>
        <v>DE MIDDEL 4  - BC DE PLOEG 1 - - &gt;VL1093</v>
      </c>
      <c r="D611" t="str" cm="1">
        <f t="array" ref="D611">_xlfn.IFNA(INDEX(Tbl_KBBB[wedstrijd],MATCH(Tbl_Avond[[#This Row],[Datum]]&amp;"2",Tbl_KBBB[Datum_KBBB]&amp;Tbl_KBBB[Biljart],0)),"")</f>
        <v/>
      </c>
      <c r="E611" t="str" cm="1">
        <f t="array" ref="E611">_xlfn.IFNA(INDEX(Tbl_KBBB[wedstrijd],MATCH(Tbl_Avond[[#This Row],[Datum]]&amp;"3",Tbl_KBBB[Datum_KBBB]&amp;Tbl_KBBB[Biljart],0)),"")</f>
        <v>DE MIDDEL 2  - NOORDERKEMPEN 1 - MR SMEDERIJ - - &gt;VL2112</v>
      </c>
      <c r="F611" t="str" cm="1">
        <f t="array" ref="F611">_xlfn.IFNA(INDEX(Tbl_KBBB[wedstrijd],MATCH(Tbl_Avond[[#This Row],[Datum]]&amp;"4",Tbl_KBBB[Datum_KBBB]&amp;Tbl_KBBB[Biljart],0)),"")</f>
        <v/>
      </c>
      <c r="G611" t="str" cm="1">
        <f t="array" ref="G611">_xlfn.IFNA(INDEX(Tbl_KBBB[wedstrijd],MATCH(Tbl_Avond[[#This Row],[Datum]]&amp;"5",Tbl_KBBB[Datum_KBBB]&amp;Tbl_KBBB[Biljart],0)),"")</f>
        <v>DE MIDDEL 6  - DE MIDDEL 2 - - &gt;BA2B101</v>
      </c>
    </row>
    <row r="612" spans="1:7" x14ac:dyDescent="0.25">
      <c r="A612" s="28">
        <v>46449</v>
      </c>
      <c r="B612">
        <f>WEEKDAY(Tbl_Avond[[#This Row],[Datum]],11)</f>
        <v>3</v>
      </c>
      <c r="C612" t="str" cm="1">
        <f t="array" ref="C612">_xlfn.IFNA(INDEX(Tbl_KBBB[wedstrijd],MATCH(Tbl_Avond[[#This Row],[Datum]]&amp;"1",Tbl_KBBB[Datum_KBBB]&amp;Tbl_KBBB[Biljart],0)),"")</f>
        <v/>
      </c>
      <c r="D612" t="str" cm="1">
        <f t="array" ref="D612">_xlfn.IFNA(INDEX(Tbl_KBBB[wedstrijd],MATCH(Tbl_Avond[[#This Row],[Datum]]&amp;"2",Tbl_KBBB[Datum_KBBB]&amp;Tbl_KBBB[Biljart],0)),"")</f>
        <v/>
      </c>
      <c r="E612" t="str" cm="1">
        <f t="array" ref="E612">_xlfn.IFNA(INDEX(Tbl_KBBB[wedstrijd],MATCH(Tbl_Avond[[#This Row],[Datum]]&amp;"3",Tbl_KBBB[Datum_KBBB]&amp;Tbl_KBBB[Biljart],0)),"")</f>
        <v>De Middel 9 - De Nieuwe Kroon 1- - &gt;ADL 123316</v>
      </c>
      <c r="F612" t="str" cm="1">
        <f t="array" ref="F612">_xlfn.IFNA(INDEX(Tbl_KBBB[wedstrijd],MATCH(Tbl_Avond[[#This Row],[Datum]]&amp;"4",Tbl_KBBB[Datum_KBBB]&amp;Tbl_KBBB[Biljart],0)),"")</f>
        <v/>
      </c>
      <c r="G612" t="str" cm="1">
        <f t="array" ref="G612">_xlfn.IFNA(INDEX(Tbl_KBBB[wedstrijd],MATCH(Tbl_Avond[[#This Row],[Datum]]&amp;"5",Tbl_KBBB[Datum_KBBB]&amp;Tbl_KBBB[Biljart],0)),"")</f>
        <v>DE MIDDEL 2  - AVENUE 1 - - &gt;DK2B104</v>
      </c>
    </row>
    <row r="613" spans="1:7" x14ac:dyDescent="0.25">
      <c r="A613" s="28">
        <v>46450</v>
      </c>
      <c r="B613">
        <f>WEEKDAY(Tbl_Avond[[#This Row],[Datum]],11)</f>
        <v>4</v>
      </c>
      <c r="C613" t="str" cm="1">
        <f t="array" ref="C613">_xlfn.IFNA(INDEX(Tbl_KBBB[wedstrijd],MATCH(Tbl_Avond[[#This Row],[Datum]]&amp;"1",Tbl_KBBB[Datum_KBBB]&amp;Tbl_KBBB[Biljart],0)),"")</f>
        <v>DE MIDDEL 3  - DE MIDDEL 5 - - &gt;BA2A103</v>
      </c>
      <c r="D613" t="str" cm="1">
        <f t="array" ref="D613">_xlfn.IFNA(INDEX(Tbl_KBBB[wedstrijd],MATCH(Tbl_Avond[[#This Row],[Datum]]&amp;"2",Tbl_KBBB[Datum_KBBB]&amp;Tbl_KBBB[Biljart],0)),"")</f>
        <v/>
      </c>
      <c r="E613" t="str" cm="1">
        <f t="array" ref="E613">_xlfn.IFNA(INDEX(Tbl_KBBB[wedstrijd],MATCH(Tbl_Avond[[#This Row],[Datum]]&amp;"3",Tbl_KBBB[Datum_KBBB]&amp;Tbl_KBBB[Biljart],0)),"")</f>
        <v>DE MIDDEL 2  - BC DE STER 1 - - &gt;KA093</v>
      </c>
      <c r="F613" t="str" cm="1">
        <f t="array" ref="F613">_xlfn.IFNA(INDEX(Tbl_KBBB[wedstrijd],MATCH(Tbl_Avond[[#This Row],[Datum]]&amp;"4",Tbl_KBBB[Datum_KBBB]&amp;Tbl_KBBB[Biljart],0)),"")</f>
        <v/>
      </c>
      <c r="G613" t="str" cm="1">
        <f t="array" ref="G613">_xlfn.IFNA(INDEX(Tbl_KBBB[wedstrijd],MATCH(Tbl_Avond[[#This Row],[Datum]]&amp;"5",Tbl_KBBB[Datum_KBBB]&amp;Tbl_KBBB[Biljart],0)),"")</f>
        <v>DE MIDDEL 1  - BC KAPELSE 2 - - &gt;BA2A100</v>
      </c>
    </row>
    <row r="614" spans="1:7" x14ac:dyDescent="0.25">
      <c r="A614" s="28">
        <v>46451</v>
      </c>
      <c r="B614">
        <f>WEEKDAY(Tbl_Avond[[#This Row],[Datum]],11)</f>
        <v>5</v>
      </c>
      <c r="C614" t="str" cm="1">
        <f t="array" ref="C614">_xlfn.IFNA(INDEX(Tbl_KBBB[wedstrijd],MATCH(Tbl_Avond[[#This Row],[Datum]]&amp;"1",Tbl_KBBB[Datum_KBBB]&amp;Tbl_KBBB[Biljart],0)),"")</f>
        <v>MIDDEL 1 - GEESTEN- - &gt;KPU-1</v>
      </c>
      <c r="D614" t="str" cm="1">
        <f t="array" ref="D614">_xlfn.IFNA(INDEX(Tbl_KBBB[wedstrijd],MATCH(Tbl_Avond[[#This Row],[Datum]]&amp;"2",Tbl_KBBB[Datum_KBBB]&amp;Tbl_KBBB[Biljart],0)),"")</f>
        <v>MIDDEL 1 - GEESTEN- - &gt;KPU-1</v>
      </c>
      <c r="E614" t="str" cm="1">
        <f t="array" ref="E614">_xlfn.IFNA(INDEX(Tbl_KBBB[wedstrijd],MATCH(Tbl_Avond[[#This Row],[Datum]]&amp;"3",Tbl_KBBB[Datum_KBBB]&amp;Tbl_KBBB[Biljart],0)),"")</f>
        <v/>
      </c>
      <c r="F614" t="str" cm="1">
        <f t="array" ref="F614">_xlfn.IFNA(INDEX(Tbl_KBBB[wedstrijd],MATCH(Tbl_Avond[[#This Row],[Datum]]&amp;"4",Tbl_KBBB[Datum_KBBB]&amp;Tbl_KBBB[Biljart],0)),"")</f>
        <v>De Middel 2 - Starrenhof - - &gt;KAPU-2</v>
      </c>
      <c r="G614" t="str" cm="1">
        <f t="array" ref="G614">_xlfn.IFNA(INDEX(Tbl_KBBB[wedstrijd],MATCH(Tbl_Avond[[#This Row],[Datum]]&amp;"5",Tbl_KBBB[Datum_KBBB]&amp;Tbl_KBBB[Biljart],0)),"")</f>
        <v>De Middel 2 - Starrenhof - - &gt;KAPU-2</v>
      </c>
    </row>
    <row r="615" spans="1:7" x14ac:dyDescent="0.25">
      <c r="A615" s="28">
        <v>46452</v>
      </c>
      <c r="B615">
        <f>WEEKDAY(Tbl_Avond[[#This Row],[Datum]],11)</f>
        <v>6</v>
      </c>
      <c r="C615" t="str" cm="1">
        <f t="array" ref="C615">_xlfn.IFNA(INDEX(Tbl_KBBB[wedstrijd],MATCH(Tbl_Avond[[#This Row],[Datum]]&amp;"1",Tbl_KBBB[Datum_KBBB]&amp;Tbl_KBBB[Biljart],0)),"")</f>
        <v/>
      </c>
      <c r="D615" t="str" cm="1">
        <f t="array" ref="D615">_xlfn.IFNA(INDEX(Tbl_KBBB[wedstrijd],MATCH(Tbl_Avond[[#This Row],[Datum]]&amp;"2",Tbl_KBBB[Datum_KBBB]&amp;Tbl_KBBB[Biljart],0)),"")</f>
        <v/>
      </c>
      <c r="E615" t="str" cm="1">
        <f t="array" ref="E615">_xlfn.IFNA(INDEX(Tbl_KBBB[wedstrijd],MATCH(Tbl_Avond[[#This Row],[Datum]]&amp;"3",Tbl_KBBB[Datum_KBBB]&amp;Tbl_KBBB[Biljart],0)),"")</f>
        <v/>
      </c>
      <c r="F615" t="str" cm="1">
        <f t="array" ref="F615">_xlfn.IFNA(INDEX(Tbl_KBBB[wedstrijd],MATCH(Tbl_Avond[[#This Row],[Datum]]&amp;"4",Tbl_KBBB[Datum_KBBB]&amp;Tbl_KBBB[Biljart],0)),"")</f>
        <v/>
      </c>
      <c r="G615" t="str" cm="1">
        <f t="array" ref="G615">_xlfn.IFNA(INDEX(Tbl_KBBB[wedstrijd],MATCH(Tbl_Avond[[#This Row],[Datum]]&amp;"5",Tbl_KBBB[Datum_KBBB]&amp;Tbl_KBBB[Biljart],0)),"")</f>
        <v/>
      </c>
    </row>
    <row r="616" spans="1:7" x14ac:dyDescent="0.25">
      <c r="A616" s="28">
        <v>46453</v>
      </c>
      <c r="B616">
        <f>WEEKDAY(Tbl_Avond[[#This Row],[Datum]],11)</f>
        <v>7</v>
      </c>
      <c r="C616" t="str" cm="1">
        <f t="array" ref="C616">_xlfn.IFNA(INDEX(Tbl_KBBB[wedstrijd],MATCH(Tbl_Avond[[#This Row],[Datum]]&amp;"1",Tbl_KBBB[Datum_KBBB]&amp;Tbl_KBBB[Biljart],0)),"")</f>
        <v/>
      </c>
      <c r="D616" t="str" cm="1">
        <f t="array" ref="D616">_xlfn.IFNA(INDEX(Tbl_KBBB[wedstrijd],MATCH(Tbl_Avond[[#This Row],[Datum]]&amp;"2",Tbl_KBBB[Datum_KBBB]&amp;Tbl_KBBB[Biljart],0)),"")</f>
        <v/>
      </c>
      <c r="E616" t="str" cm="1">
        <f t="array" ref="E616">_xlfn.IFNA(INDEX(Tbl_KBBB[wedstrijd],MATCH(Tbl_Avond[[#This Row],[Datum]]&amp;"3",Tbl_KBBB[Datum_KBBB]&amp;Tbl_KBBB[Biljart],0)),"")</f>
        <v/>
      </c>
      <c r="F616" t="str" cm="1">
        <f t="array" ref="F616">_xlfn.IFNA(INDEX(Tbl_KBBB[wedstrijd],MATCH(Tbl_Avond[[#This Row],[Datum]]&amp;"4",Tbl_KBBB[Datum_KBBB]&amp;Tbl_KBBB[Biljart],0)),"")</f>
        <v/>
      </c>
      <c r="G616" t="str" cm="1">
        <f t="array" ref="G616">_xlfn.IFNA(INDEX(Tbl_KBBB[wedstrijd],MATCH(Tbl_Avond[[#This Row],[Datum]]&amp;"5",Tbl_KBBB[Datum_KBBB]&amp;Tbl_KBBB[Biljart],0)),"")</f>
        <v/>
      </c>
    </row>
    <row r="617" spans="1:7" x14ac:dyDescent="0.25">
      <c r="A617" s="28">
        <v>46454</v>
      </c>
      <c r="B617">
        <f>WEEKDAY(Tbl_Avond[[#This Row],[Datum]],11)</f>
        <v>1</v>
      </c>
      <c r="C617" t="str" cm="1">
        <f t="array" ref="C617">_xlfn.IFNA(INDEX(Tbl_KBBB[wedstrijd],MATCH(Tbl_Avond[[#This Row],[Datum]]&amp;"1",Tbl_KBBB[Datum_KBBB]&amp;Tbl_KBBB[Biljart],0)),"")</f>
        <v/>
      </c>
      <c r="D617" t="str" cm="1">
        <f t="array" ref="D617">_xlfn.IFNA(INDEX(Tbl_KBBB[wedstrijd],MATCH(Tbl_Avond[[#This Row],[Datum]]&amp;"2",Tbl_KBBB[Datum_KBBB]&amp;Tbl_KBBB[Biljart],0)),"")</f>
        <v/>
      </c>
      <c r="E617" t="str" cm="1">
        <f t="array" ref="E617">_xlfn.IFNA(INDEX(Tbl_KBBB[wedstrijd],MATCH(Tbl_Avond[[#This Row],[Datum]]&amp;"3",Tbl_KBBB[Datum_KBBB]&amp;Tbl_KBBB[Biljart],0)),"")</f>
        <v/>
      </c>
      <c r="F617" t="str" cm="1">
        <f t="array" ref="F617">_xlfn.IFNA(INDEX(Tbl_KBBB[wedstrijd],MATCH(Tbl_Avond[[#This Row],[Datum]]&amp;"4",Tbl_KBBB[Datum_KBBB]&amp;Tbl_KBBB[Biljart],0)),"")</f>
        <v/>
      </c>
      <c r="G617" t="str" cm="1">
        <f t="array" ref="G617">_xlfn.IFNA(INDEX(Tbl_KBBB[wedstrijd],MATCH(Tbl_Avond[[#This Row],[Datum]]&amp;"5",Tbl_KBBB[Datum_KBBB]&amp;Tbl_KBBB[Biljart],0)),"")</f>
        <v/>
      </c>
    </row>
    <row r="618" spans="1:7" x14ac:dyDescent="0.25">
      <c r="A618" s="28">
        <v>46455</v>
      </c>
      <c r="B618">
        <f>WEEKDAY(Tbl_Avond[[#This Row],[Datum]],11)</f>
        <v>2</v>
      </c>
      <c r="C618" t="str" cm="1">
        <f t="array" ref="C618">_xlfn.IFNA(INDEX(Tbl_KBBB[wedstrijd],MATCH(Tbl_Avond[[#This Row],[Datum]]&amp;"1",Tbl_KBBB[Datum_KBBB]&amp;Tbl_KBBB[Biljart],0)),"")</f>
        <v/>
      </c>
      <c r="D618" t="str" cm="1">
        <f t="array" ref="D618">_xlfn.IFNA(INDEX(Tbl_KBBB[wedstrijd],MATCH(Tbl_Avond[[#This Row],[Datum]]&amp;"2",Tbl_KBBB[Datum_KBBB]&amp;Tbl_KBBB[Biljart],0)),"")</f>
        <v/>
      </c>
      <c r="E618" t="str" cm="1">
        <f t="array" ref="E618">_xlfn.IFNA(INDEX(Tbl_KBBB[wedstrijd],MATCH(Tbl_Avond[[#This Row],[Datum]]&amp;"3",Tbl_KBBB[Datum_KBBB]&amp;Tbl_KBBB[Biljart],0)),"")</f>
        <v/>
      </c>
      <c r="F618" t="str" cm="1">
        <f t="array" ref="F618">_xlfn.IFNA(INDEX(Tbl_KBBB[wedstrijd],MATCH(Tbl_Avond[[#This Row],[Datum]]&amp;"4",Tbl_KBBB[Datum_KBBB]&amp;Tbl_KBBB[Biljart],0)),"")</f>
        <v/>
      </c>
      <c r="G618" t="str" cm="1">
        <f t="array" ref="G618">_xlfn.IFNA(INDEX(Tbl_KBBB[wedstrijd],MATCH(Tbl_Avond[[#This Row],[Datum]]&amp;"5",Tbl_KBBB[Datum_KBBB]&amp;Tbl_KBBB[Biljart],0)),"")</f>
        <v/>
      </c>
    </row>
    <row r="619" spans="1:7" x14ac:dyDescent="0.25">
      <c r="A619" s="28">
        <v>46456</v>
      </c>
      <c r="B619">
        <f>WEEKDAY(Tbl_Avond[[#This Row],[Datum]],11)</f>
        <v>3</v>
      </c>
      <c r="C619" t="str" cm="1">
        <f t="array" ref="C619">_xlfn.IFNA(INDEX(Tbl_KBBB[wedstrijd],MATCH(Tbl_Avond[[#This Row],[Datum]]&amp;"1",Tbl_KBBB[Datum_KBBB]&amp;Tbl_KBBB[Biljart],0)),"")</f>
        <v/>
      </c>
      <c r="D619" t="str" cm="1">
        <f t="array" ref="D619">_xlfn.IFNA(INDEX(Tbl_KBBB[wedstrijd],MATCH(Tbl_Avond[[#This Row],[Datum]]&amp;"2",Tbl_KBBB[Datum_KBBB]&amp;Tbl_KBBB[Biljart],0)),"")</f>
        <v/>
      </c>
      <c r="E619" t="str" cm="1">
        <f t="array" ref="E619">_xlfn.IFNA(INDEX(Tbl_KBBB[wedstrijd],MATCH(Tbl_Avond[[#This Row],[Datum]]&amp;"3",Tbl_KBBB[Datum_KBBB]&amp;Tbl_KBBB[Biljart],0)),"")</f>
        <v/>
      </c>
      <c r="F619" t="str" cm="1">
        <f t="array" ref="F619">_xlfn.IFNA(INDEX(Tbl_KBBB[wedstrijd],MATCH(Tbl_Avond[[#This Row],[Datum]]&amp;"4",Tbl_KBBB[Datum_KBBB]&amp;Tbl_KBBB[Biljart],0)),"")</f>
        <v/>
      </c>
      <c r="G619" t="str" cm="1">
        <f t="array" ref="G619">_xlfn.IFNA(INDEX(Tbl_KBBB[wedstrijd],MATCH(Tbl_Avond[[#This Row],[Datum]]&amp;"5",Tbl_KBBB[Datum_KBBB]&amp;Tbl_KBBB[Biljart],0)),"")</f>
        <v/>
      </c>
    </row>
    <row r="620" spans="1:7" x14ac:dyDescent="0.25">
      <c r="A620" s="28">
        <v>46457</v>
      </c>
      <c r="B620">
        <f>WEEKDAY(Tbl_Avond[[#This Row],[Datum]],11)</f>
        <v>4</v>
      </c>
      <c r="C620" t="str" cm="1">
        <f t="array" ref="C620">_xlfn.IFNA(INDEX(Tbl_KBBB[wedstrijd],MATCH(Tbl_Avond[[#This Row],[Datum]]&amp;"1",Tbl_KBBB[Datum_KBBB]&amp;Tbl_KBBB[Biljart],0)),"")</f>
        <v/>
      </c>
      <c r="D620" t="str" cm="1">
        <f t="array" ref="D620">_xlfn.IFNA(INDEX(Tbl_KBBB[wedstrijd],MATCH(Tbl_Avond[[#This Row],[Datum]]&amp;"2",Tbl_KBBB[Datum_KBBB]&amp;Tbl_KBBB[Biljart],0)),"")</f>
        <v/>
      </c>
      <c r="E620" t="str" cm="1">
        <f t="array" ref="E620">_xlfn.IFNA(INDEX(Tbl_KBBB[wedstrijd],MATCH(Tbl_Avond[[#This Row],[Datum]]&amp;"3",Tbl_KBBB[Datum_KBBB]&amp;Tbl_KBBB[Biljart],0)),"")</f>
        <v>De Middel 3  - De Middel 2 - - &gt;VH1064</v>
      </c>
      <c r="F620" t="str" cm="1">
        <f t="array" ref="F620">_xlfn.IFNA(INDEX(Tbl_KBBB[wedstrijd],MATCH(Tbl_Avond[[#This Row],[Datum]]&amp;"4",Tbl_KBBB[Datum_KBBB]&amp;Tbl_KBBB[Biljart],0)),"")</f>
        <v/>
      </c>
      <c r="G620" t="str" cm="1">
        <f t="array" ref="G620">_xlfn.IFNA(INDEX(Tbl_KBBB[wedstrijd],MATCH(Tbl_Avond[[#This Row],[Datum]]&amp;"5",Tbl_KBBB[Datum_KBBB]&amp;Tbl_KBBB[Biljart],0)),"")</f>
        <v/>
      </c>
    </row>
    <row r="621" spans="1:7" x14ac:dyDescent="0.25">
      <c r="A621" s="28">
        <v>46458</v>
      </c>
      <c r="B621">
        <f>WEEKDAY(Tbl_Avond[[#This Row],[Datum]],11)</f>
        <v>5</v>
      </c>
      <c r="C621" t="str" cm="1">
        <f t="array" ref="C621">_xlfn.IFNA(INDEX(Tbl_KBBB[wedstrijd],MATCH(Tbl_Avond[[#This Row],[Datum]]&amp;"1",Tbl_KBBB[Datum_KBBB]&amp;Tbl_KBBB[Biljart],0)),"")</f>
        <v/>
      </c>
      <c r="D621" t="str" cm="1">
        <f t="array" ref="D621">_xlfn.IFNA(INDEX(Tbl_KBBB[wedstrijd],MATCH(Tbl_Avond[[#This Row],[Datum]]&amp;"2",Tbl_KBBB[Datum_KBBB]&amp;Tbl_KBBB[Biljart],0)),"")</f>
        <v/>
      </c>
      <c r="E621" t="str" cm="1">
        <f t="array" ref="E621">_xlfn.IFNA(INDEX(Tbl_KBBB[wedstrijd],MATCH(Tbl_Avond[[#This Row],[Datum]]&amp;"3",Tbl_KBBB[Datum_KBBB]&amp;Tbl_KBBB[Biljart],0)),"")</f>
        <v/>
      </c>
      <c r="F621" t="str" cm="1">
        <f t="array" ref="F621">_xlfn.IFNA(INDEX(Tbl_KBBB[wedstrijd],MATCH(Tbl_Avond[[#This Row],[Datum]]&amp;"4",Tbl_KBBB[Datum_KBBB]&amp;Tbl_KBBB[Biljart],0)),"")</f>
        <v>DE MIDDEL 1  - T.B.A. BILJARTPALACE 6 - - &gt;DM2D089</v>
      </c>
      <c r="G621" t="str" cm="1">
        <f t="array" ref="G621">_xlfn.IFNA(INDEX(Tbl_KBBB[wedstrijd],MATCH(Tbl_Avond[[#This Row],[Datum]]&amp;"5",Tbl_KBBB[Datum_KBBB]&amp;Tbl_KBBB[Biljart],0)),"")</f>
        <v/>
      </c>
    </row>
    <row r="622" spans="1:7" x14ac:dyDescent="0.25">
      <c r="A622" s="28">
        <v>46459</v>
      </c>
      <c r="B622">
        <f>WEEKDAY(Tbl_Avond[[#This Row],[Datum]],11)</f>
        <v>6</v>
      </c>
      <c r="C622" t="str" cm="1">
        <f t="array" ref="C622">_xlfn.IFNA(INDEX(Tbl_KBBB[wedstrijd],MATCH(Tbl_Avond[[#This Row],[Datum]]&amp;"1",Tbl_KBBB[Datum_KBBB]&amp;Tbl_KBBB[Biljart],0)),"")</f>
        <v>DE MIDDEL 1  - Den Thys- - &gt;PDF</v>
      </c>
      <c r="D622" t="str" cm="1">
        <f t="array" ref="D622">_xlfn.IFNA(INDEX(Tbl_KBBB[wedstrijd],MATCH(Tbl_Avond[[#This Row],[Datum]]&amp;"2",Tbl_KBBB[Datum_KBBB]&amp;Tbl_KBBB[Biljart],0)),"")</f>
        <v>DE MIDDEL 1  - Den Thys- - &gt;PDF</v>
      </c>
      <c r="E622" t="str" cm="1">
        <f t="array" ref="E622">_xlfn.IFNA(INDEX(Tbl_KBBB[wedstrijd],MATCH(Tbl_Avond[[#This Row],[Datum]]&amp;"3",Tbl_KBBB[Datum_KBBB]&amp;Tbl_KBBB[Biljart],0)),"")</f>
        <v/>
      </c>
      <c r="F622" t="str" cm="1">
        <f t="array" ref="F622">_xlfn.IFNA(INDEX(Tbl_KBBB[wedstrijd],MATCH(Tbl_Avond[[#This Row],[Datum]]&amp;"4",Tbl_KBBB[Datum_KBBB]&amp;Tbl_KBBB[Biljart],0)),"")</f>
        <v/>
      </c>
      <c r="G622" t="str" cm="1">
        <f t="array" ref="G622">_xlfn.IFNA(INDEX(Tbl_KBBB[wedstrijd],MATCH(Tbl_Avond[[#This Row],[Datum]]&amp;"5",Tbl_KBBB[Datum_KBBB]&amp;Tbl_KBBB[Biljart],0)),"")</f>
        <v/>
      </c>
    </row>
    <row r="623" spans="1:7" x14ac:dyDescent="0.25">
      <c r="A623" s="28">
        <v>46460</v>
      </c>
      <c r="B623">
        <f>WEEKDAY(Tbl_Avond[[#This Row],[Datum]],11)</f>
        <v>7</v>
      </c>
      <c r="C623" t="str" cm="1">
        <f t="array" ref="C623">_xlfn.IFNA(INDEX(Tbl_KBBB[wedstrijd],MATCH(Tbl_Avond[[#This Row],[Datum]]&amp;"1",Tbl_KBBB[Datum_KBBB]&amp;Tbl_KBBB[Biljart],0)),"")</f>
        <v/>
      </c>
      <c r="D623" t="str" cm="1">
        <f t="array" ref="D623">_xlfn.IFNA(INDEX(Tbl_KBBB[wedstrijd],MATCH(Tbl_Avond[[#This Row],[Datum]]&amp;"2",Tbl_KBBB[Datum_KBBB]&amp;Tbl_KBBB[Biljart],0)),"")</f>
        <v/>
      </c>
      <c r="E623" t="str" cm="1">
        <f t="array" ref="E623">_xlfn.IFNA(INDEX(Tbl_KBBB[wedstrijd],MATCH(Tbl_Avond[[#This Row],[Datum]]&amp;"3",Tbl_KBBB[Datum_KBBB]&amp;Tbl_KBBB[Biljart],0)),"")</f>
        <v/>
      </c>
      <c r="F623" t="str" cm="1">
        <f t="array" ref="F623">_xlfn.IFNA(INDEX(Tbl_KBBB[wedstrijd],MATCH(Tbl_Avond[[#This Row],[Datum]]&amp;"4",Tbl_KBBB[Datum_KBBB]&amp;Tbl_KBBB[Biljart],0)),"")</f>
        <v/>
      </c>
      <c r="G623" t="str" cm="1">
        <f t="array" ref="G623">_xlfn.IFNA(INDEX(Tbl_KBBB[wedstrijd],MATCH(Tbl_Avond[[#This Row],[Datum]]&amp;"5",Tbl_KBBB[Datum_KBBB]&amp;Tbl_KBBB[Biljart],0)),"")</f>
        <v/>
      </c>
    </row>
    <row r="624" spans="1:7" x14ac:dyDescent="0.25">
      <c r="A624" s="28">
        <v>46461</v>
      </c>
      <c r="B624">
        <f>WEEKDAY(Tbl_Avond[[#This Row],[Datum]],11)</f>
        <v>1</v>
      </c>
      <c r="C624" t="str" cm="1">
        <f t="array" ref="C624">_xlfn.IFNA(INDEX(Tbl_KBBB[wedstrijd],MATCH(Tbl_Avond[[#This Row],[Datum]]&amp;"1",Tbl_KBBB[Datum_KBBB]&amp;Tbl_KBBB[Biljart],0)),"")</f>
        <v>DE MIDDEL 1  - BC OP DE MEIR 1 - - &gt;VL1098</v>
      </c>
      <c r="D624" t="str" cm="1">
        <f t="array" ref="D624">_xlfn.IFNA(INDEX(Tbl_KBBB[wedstrijd],MATCH(Tbl_Avond[[#This Row],[Datum]]&amp;"2",Tbl_KBBB[Datum_KBBB]&amp;Tbl_KBBB[Biljart],0)),"")</f>
        <v/>
      </c>
      <c r="E624" t="str" cm="1">
        <f t="array" ref="E624">_xlfn.IFNA(INDEX(Tbl_KBBB[wedstrijd],MATCH(Tbl_Avond[[#This Row],[Datum]]&amp;"3",Tbl_KBBB[Datum_KBBB]&amp;Tbl_KBBB[Biljart],0)),"")</f>
        <v>DE MIDDEL 3  - DEN EIK 2 - - &gt;KA101</v>
      </c>
      <c r="F624" t="str" cm="1">
        <f t="array" ref="F624">_xlfn.IFNA(INDEX(Tbl_KBBB[wedstrijd],MATCH(Tbl_Avond[[#This Row],[Datum]]&amp;"4",Tbl_KBBB[Datum_KBBB]&amp;Tbl_KBBB[Biljart],0)),"")</f>
        <v/>
      </c>
      <c r="G624" t="str" cm="1">
        <f t="array" ref="G624">_xlfn.IFNA(INDEX(Tbl_KBBB[wedstrijd],MATCH(Tbl_Avond[[#This Row],[Datum]]&amp;"5",Tbl_KBBB[Datum_KBBB]&amp;Tbl_KBBB[Biljart],0)),"")</f>
        <v>DE MIDDEL 2  - BC HEMIKSEM 1 - - &gt;BA2B109</v>
      </c>
    </row>
    <row r="625" spans="1:7" x14ac:dyDescent="0.25">
      <c r="A625" s="28">
        <v>46462</v>
      </c>
      <c r="B625">
        <f>WEEKDAY(Tbl_Avond[[#This Row],[Datum]],11)</f>
        <v>2</v>
      </c>
      <c r="C625" t="str" cm="1">
        <f t="array" ref="C625">_xlfn.IFNA(INDEX(Tbl_KBBB[wedstrijd],MATCH(Tbl_Avond[[#This Row],[Datum]]&amp;"1",Tbl_KBBB[Datum_KBBB]&amp;Tbl_KBBB[Biljart],0)),"")</f>
        <v/>
      </c>
      <c r="D625" t="str" cm="1">
        <f t="array" ref="D625">_xlfn.IFNA(INDEX(Tbl_KBBB[wedstrijd],MATCH(Tbl_Avond[[#This Row],[Datum]]&amp;"2",Tbl_KBBB[Datum_KBBB]&amp;Tbl_KBBB[Biljart],0)),"")</f>
        <v/>
      </c>
      <c r="E625" t="str" cm="1">
        <f t="array" ref="E625">_xlfn.IFNA(INDEX(Tbl_KBBB[wedstrijd],MATCH(Tbl_Avond[[#This Row],[Datum]]&amp;"3",Tbl_KBBB[Datum_KBBB]&amp;Tbl_KBBB[Biljart],0)),"")</f>
        <v>DE MIDDEL 2  - ZEVENBERGEN 1 - - &gt;VL2115</v>
      </c>
      <c r="F625" t="str" cm="1">
        <f t="array" ref="F625">_xlfn.IFNA(INDEX(Tbl_KBBB[wedstrijd],MATCH(Tbl_Avond[[#This Row],[Datum]]&amp;"4",Tbl_KBBB[Datum_KBBB]&amp;Tbl_KBBB[Biljart],0)),"")</f>
        <v/>
      </c>
      <c r="G625" t="str" cm="1">
        <f t="array" ref="G625">_xlfn.IFNA(INDEX(Tbl_KBBB[wedstrijd],MATCH(Tbl_Avond[[#This Row],[Datum]]&amp;"5",Tbl_KBBB[Datum_KBBB]&amp;Tbl_KBBB[Biljart],0)),"")</f>
        <v>DE MIDDEL 4  - DE MIDDEL 6 - - &gt;BA2B107</v>
      </c>
    </row>
    <row r="626" spans="1:7" x14ac:dyDescent="0.25">
      <c r="A626" s="28">
        <v>46463</v>
      </c>
      <c r="B626">
        <f>WEEKDAY(Tbl_Avond[[#This Row],[Datum]],11)</f>
        <v>3</v>
      </c>
      <c r="C626" t="str" cm="1">
        <f t="array" ref="C626">_xlfn.IFNA(INDEX(Tbl_KBBB[wedstrijd],MATCH(Tbl_Avond[[#This Row],[Datum]]&amp;"1",Tbl_KBBB[Datum_KBBB]&amp;Tbl_KBBB[Biljart],0)),"")</f>
        <v/>
      </c>
      <c r="D626" t="str" cm="1">
        <f t="array" ref="D626">_xlfn.IFNA(INDEX(Tbl_KBBB[wedstrijd],MATCH(Tbl_Avond[[#This Row],[Datum]]&amp;"2",Tbl_KBBB[Datum_KBBB]&amp;Tbl_KBBB[Biljart],0)),"")</f>
        <v/>
      </c>
      <c r="E626" t="str" cm="1">
        <f t="array" ref="E626">_xlfn.IFNA(INDEX(Tbl_KBBB[wedstrijd],MATCH(Tbl_Avond[[#This Row],[Datum]]&amp;"3",Tbl_KBBB[Datum_KBBB]&amp;Tbl_KBBB[Biljart],0)),"")</f>
        <v/>
      </c>
      <c r="F626" t="str" cm="1">
        <f t="array" ref="F626">_xlfn.IFNA(INDEX(Tbl_KBBB[wedstrijd],MATCH(Tbl_Avond[[#This Row],[Datum]]&amp;"4",Tbl_KBBB[Datum_KBBB]&amp;Tbl_KBBB[Biljart],0)),"")</f>
        <v/>
      </c>
      <c r="G626" t="str" cm="1">
        <f t="array" ref="G626">_xlfn.IFNA(INDEX(Tbl_KBBB[wedstrijd],MATCH(Tbl_Avond[[#This Row],[Datum]]&amp;"5",Tbl_KBBB[Datum_KBBB]&amp;Tbl_KBBB[Biljart],0)),"")</f>
        <v/>
      </c>
    </row>
    <row r="627" spans="1:7" x14ac:dyDescent="0.25">
      <c r="A627" s="28">
        <v>46464</v>
      </c>
      <c r="B627">
        <f>WEEKDAY(Tbl_Avond[[#This Row],[Datum]],11)</f>
        <v>4</v>
      </c>
      <c r="C627" t="str" cm="1">
        <f t="array" ref="C627">_xlfn.IFNA(INDEX(Tbl_KBBB[wedstrijd],MATCH(Tbl_Avond[[#This Row],[Datum]]&amp;"1",Tbl_KBBB[Datum_KBBB]&amp;Tbl_KBBB[Biljart],0)),"")</f>
        <v/>
      </c>
      <c r="D627" t="str" cm="1">
        <f t="array" ref="D627">_xlfn.IFNA(INDEX(Tbl_KBBB[wedstrijd],MATCH(Tbl_Avond[[#This Row],[Datum]]&amp;"2",Tbl_KBBB[Datum_KBBB]&amp;Tbl_KBBB[Biljart],0)),"")</f>
        <v/>
      </c>
      <c r="E627" t="str" cm="1">
        <f t="array" ref="E627">_xlfn.IFNA(INDEX(Tbl_KBBB[wedstrijd],MATCH(Tbl_Avond[[#This Row],[Datum]]&amp;"3",Tbl_KBBB[Datum_KBBB]&amp;Tbl_KBBB[Biljart],0)),"")</f>
        <v/>
      </c>
      <c r="F627" t="str" cm="1">
        <f t="array" ref="F627">_xlfn.IFNA(INDEX(Tbl_KBBB[wedstrijd],MATCH(Tbl_Avond[[#This Row],[Datum]]&amp;"4",Tbl_KBBB[Datum_KBBB]&amp;Tbl_KBBB[Biljart],0)),"")</f>
        <v/>
      </c>
      <c r="G627" t="str" cm="1">
        <f t="array" ref="G627">_xlfn.IFNA(INDEX(Tbl_KBBB[wedstrijd],MATCH(Tbl_Avond[[#This Row],[Datum]]&amp;"5",Tbl_KBBB[Datum_KBBB]&amp;Tbl_KBBB[Biljart],0)),"")</f>
        <v>DE MIDDEL 1  - DE MIDDEL 5 - - &gt;BA2A111</v>
      </c>
    </row>
    <row r="628" spans="1:7" x14ac:dyDescent="0.25">
      <c r="A628" s="28">
        <v>46465</v>
      </c>
      <c r="B628">
        <f>WEEKDAY(Tbl_Avond[[#This Row],[Datum]],11)</f>
        <v>5</v>
      </c>
      <c r="C628" t="str" cm="1">
        <f t="array" ref="C628">_xlfn.IFNA(INDEX(Tbl_KBBB[wedstrijd],MATCH(Tbl_Avond[[#This Row],[Datum]]&amp;"1",Tbl_KBBB[Datum_KBBB]&amp;Tbl_KBBB[Biljart],0)),"")</f>
        <v/>
      </c>
      <c r="D628" t="str" cm="1">
        <f t="array" ref="D628">_xlfn.IFNA(INDEX(Tbl_KBBB[wedstrijd],MATCH(Tbl_Avond[[#This Row],[Datum]]&amp;"2",Tbl_KBBB[Datum_KBBB]&amp;Tbl_KBBB[Biljart],0)),"")</f>
        <v/>
      </c>
      <c r="E628" t="str" cm="1">
        <f t="array" ref="E628">_xlfn.IFNA(INDEX(Tbl_KBBB[wedstrijd],MATCH(Tbl_Avond[[#This Row],[Datum]]&amp;"3",Tbl_KBBB[Datum_KBBB]&amp;Tbl_KBBB[Biljart],0)),"")</f>
        <v>DE MIDDEL 1  - ZEVENBERGEN 1 - - &gt;KA100</v>
      </c>
      <c r="F628" t="str" cm="1">
        <f t="array" ref="F628">_xlfn.IFNA(INDEX(Tbl_KBBB[wedstrijd],MATCH(Tbl_Avond[[#This Row],[Datum]]&amp;"4",Tbl_KBBB[Datum_KBBB]&amp;Tbl_KBBB[Biljart],0)),"")</f>
        <v/>
      </c>
      <c r="G628" t="str" cm="1">
        <f t="array" ref="G628">_xlfn.IFNA(INDEX(Tbl_KBBB[wedstrijd],MATCH(Tbl_Avond[[#This Row],[Datum]]&amp;"5",Tbl_KBBB[Datum_KBBB]&amp;Tbl_KBBB[Biljart],0)),"")</f>
        <v/>
      </c>
    </row>
    <row r="629" spans="1:7" x14ac:dyDescent="0.25">
      <c r="A629" s="28">
        <v>46466</v>
      </c>
      <c r="B629">
        <f>WEEKDAY(Tbl_Avond[[#This Row],[Datum]],11)</f>
        <v>6</v>
      </c>
      <c r="C629" t="str" cm="1">
        <f t="array" ref="C629">_xlfn.IFNA(INDEX(Tbl_KBBB[wedstrijd],MATCH(Tbl_Avond[[#This Row],[Datum]]&amp;"1",Tbl_KBBB[Datum_KBBB]&amp;Tbl_KBBB[Biljart],0)),"")</f>
        <v/>
      </c>
      <c r="D629" t="str" cm="1">
        <f t="array" ref="D629">_xlfn.IFNA(INDEX(Tbl_KBBB[wedstrijd],MATCH(Tbl_Avond[[#This Row],[Datum]]&amp;"2",Tbl_KBBB[Datum_KBBB]&amp;Tbl_KBBB[Biljart],0)),"")</f>
        <v/>
      </c>
      <c r="E629" t="str" cm="1">
        <f t="array" ref="E629">_xlfn.IFNA(INDEX(Tbl_KBBB[wedstrijd],MATCH(Tbl_Avond[[#This Row],[Datum]]&amp;"3",Tbl_KBBB[Datum_KBBB]&amp;Tbl_KBBB[Biljart],0)),"")</f>
        <v/>
      </c>
      <c r="F629" t="str" cm="1">
        <f t="array" ref="F629">_xlfn.IFNA(INDEX(Tbl_KBBB[wedstrijd],MATCH(Tbl_Avond[[#This Row],[Datum]]&amp;"4",Tbl_KBBB[Datum_KBBB]&amp;Tbl_KBBB[Biljart],0)),"")</f>
        <v/>
      </c>
      <c r="G629" t="str" cm="1">
        <f t="array" ref="G629">_xlfn.IFNA(INDEX(Tbl_KBBB[wedstrijd],MATCH(Tbl_Avond[[#This Row],[Datum]]&amp;"5",Tbl_KBBB[Datum_KBBB]&amp;Tbl_KBBB[Biljart],0)),"")</f>
        <v/>
      </c>
    </row>
    <row r="630" spans="1:7" x14ac:dyDescent="0.25">
      <c r="A630" s="28">
        <v>46467</v>
      </c>
      <c r="B630">
        <f>WEEKDAY(Tbl_Avond[[#This Row],[Datum]],11)</f>
        <v>7</v>
      </c>
      <c r="C630" t="str" cm="1">
        <f t="array" ref="C630">_xlfn.IFNA(INDEX(Tbl_KBBB[wedstrijd],MATCH(Tbl_Avond[[#This Row],[Datum]]&amp;"1",Tbl_KBBB[Datum_KBBB]&amp;Tbl_KBBB[Biljart],0)),"")</f>
        <v/>
      </c>
      <c r="D630" t="str" cm="1">
        <f t="array" ref="D630">_xlfn.IFNA(INDEX(Tbl_KBBB[wedstrijd],MATCH(Tbl_Avond[[#This Row],[Datum]]&amp;"2",Tbl_KBBB[Datum_KBBB]&amp;Tbl_KBBB[Biljart],0)),"")</f>
        <v/>
      </c>
      <c r="E630" t="str" cm="1">
        <f t="array" ref="E630">_xlfn.IFNA(INDEX(Tbl_KBBB[wedstrijd],MATCH(Tbl_Avond[[#This Row],[Datum]]&amp;"3",Tbl_KBBB[Datum_KBBB]&amp;Tbl_KBBB[Biljart],0)),"")</f>
        <v/>
      </c>
      <c r="F630" t="str" cm="1">
        <f t="array" ref="F630">_xlfn.IFNA(INDEX(Tbl_KBBB[wedstrijd],MATCH(Tbl_Avond[[#This Row],[Datum]]&amp;"4",Tbl_KBBB[Datum_KBBB]&amp;Tbl_KBBB[Biljart],0)),"")</f>
        <v/>
      </c>
      <c r="G630" t="str" cm="1">
        <f t="array" ref="G630">_xlfn.IFNA(INDEX(Tbl_KBBB[wedstrijd],MATCH(Tbl_Avond[[#This Row],[Datum]]&amp;"5",Tbl_KBBB[Datum_KBBB]&amp;Tbl_KBBB[Biljart],0)),"")</f>
        <v/>
      </c>
    </row>
    <row r="631" spans="1:7" x14ac:dyDescent="0.25">
      <c r="A631" s="28">
        <v>46468</v>
      </c>
      <c r="B631">
        <f>WEEKDAY(Tbl_Avond[[#This Row],[Datum]],11)</f>
        <v>1</v>
      </c>
      <c r="C631" t="str" cm="1">
        <f t="array" ref="C631">_xlfn.IFNA(INDEX(Tbl_KBBB[wedstrijd],MATCH(Tbl_Avond[[#This Row],[Datum]]&amp;"1",Tbl_KBBB[Datum_KBBB]&amp;Tbl_KBBB[Biljart],0)),"")</f>
        <v/>
      </c>
      <c r="D631" t="str" cm="1">
        <f t="array" ref="D631">_xlfn.IFNA(INDEX(Tbl_KBBB[wedstrijd],MATCH(Tbl_Avond[[#This Row],[Datum]]&amp;"2",Tbl_KBBB[Datum_KBBB]&amp;Tbl_KBBB[Biljart],0)),"")</f>
        <v/>
      </c>
      <c r="E631" t="str" cm="1">
        <f t="array" ref="E631">_xlfn.IFNA(INDEX(Tbl_KBBB[wedstrijd],MATCH(Tbl_Avond[[#This Row],[Datum]]&amp;"3",Tbl_KBBB[Datum_KBBB]&amp;Tbl_KBBB[Biljart],0)),"")</f>
        <v/>
      </c>
      <c r="F631" t="str" cm="1">
        <f t="array" ref="F631">_xlfn.IFNA(INDEX(Tbl_KBBB[wedstrijd],MATCH(Tbl_Avond[[#This Row],[Datum]]&amp;"4",Tbl_KBBB[Datum_KBBB]&amp;Tbl_KBBB[Biljart],0)),"")</f>
        <v/>
      </c>
      <c r="G631" t="str" cm="1">
        <f t="array" ref="G631">_xlfn.IFNA(INDEX(Tbl_KBBB[wedstrijd],MATCH(Tbl_Avond[[#This Row],[Datum]]&amp;"5",Tbl_KBBB[Datum_KBBB]&amp;Tbl_KBBB[Biljart],0)),"")</f>
        <v/>
      </c>
    </row>
    <row r="632" spans="1:7" x14ac:dyDescent="0.25">
      <c r="A632" s="28">
        <v>46469</v>
      </c>
      <c r="B632">
        <f>WEEKDAY(Tbl_Avond[[#This Row],[Datum]],11)</f>
        <v>2</v>
      </c>
      <c r="C632" t="str" cm="1">
        <f t="array" ref="C632">_xlfn.IFNA(INDEX(Tbl_KBBB[wedstrijd],MATCH(Tbl_Avond[[#This Row],[Datum]]&amp;"1",Tbl_KBBB[Datum_KBBB]&amp;Tbl_KBBB[Biljart],0)),"")</f>
        <v/>
      </c>
      <c r="D632" t="str" cm="1">
        <f t="array" ref="D632">_xlfn.IFNA(INDEX(Tbl_KBBB[wedstrijd],MATCH(Tbl_Avond[[#This Row],[Datum]]&amp;"2",Tbl_KBBB[Datum_KBBB]&amp;Tbl_KBBB[Biljart],0)),"")</f>
        <v>De Middel 2  - Schil-Dorp 1 - - &gt;VH1068</v>
      </c>
      <c r="E632" t="str" cm="1">
        <f t="array" ref="E632">_xlfn.IFNA(INDEX(Tbl_KBBB[wedstrijd],MATCH(Tbl_Avond[[#This Row],[Datum]]&amp;"3",Tbl_KBBB[Datum_KBBB]&amp;Tbl_KBBB[Biljart],0)),"")</f>
        <v/>
      </c>
      <c r="F632" t="str" cm="1">
        <f t="array" ref="F632">_xlfn.IFNA(INDEX(Tbl_KBBB[wedstrijd],MATCH(Tbl_Avond[[#This Row],[Datum]]&amp;"4",Tbl_KBBB[Datum_KBBB]&amp;Tbl_KBBB[Biljart],0)),"")</f>
        <v/>
      </c>
      <c r="G632" t="str" cm="1">
        <f t="array" ref="G632">_xlfn.IFNA(INDEX(Tbl_KBBB[wedstrijd],MATCH(Tbl_Avond[[#This Row],[Datum]]&amp;"5",Tbl_KBBB[Datum_KBBB]&amp;Tbl_KBBB[Biljart],0)),"")</f>
        <v/>
      </c>
    </row>
    <row r="633" spans="1:7" x14ac:dyDescent="0.25">
      <c r="A633" s="28">
        <v>46470</v>
      </c>
      <c r="B633">
        <f>WEEKDAY(Tbl_Avond[[#This Row],[Datum]],11)</f>
        <v>3</v>
      </c>
      <c r="C633" t="str" cm="1">
        <f t="array" ref="C633">_xlfn.IFNA(INDEX(Tbl_KBBB[wedstrijd],MATCH(Tbl_Avond[[#This Row],[Datum]]&amp;"1",Tbl_KBBB[Datum_KBBB]&amp;Tbl_KBBB[Biljart],0)),"")</f>
        <v/>
      </c>
      <c r="D633" t="str" cm="1">
        <f t="array" ref="D633">_xlfn.IFNA(INDEX(Tbl_KBBB[wedstrijd],MATCH(Tbl_Avond[[#This Row],[Datum]]&amp;"2",Tbl_KBBB[Datum_KBBB]&amp;Tbl_KBBB[Biljart],0)),"")</f>
        <v/>
      </c>
      <c r="E633" t="str" cm="1">
        <f t="array" ref="E633">_xlfn.IFNA(INDEX(Tbl_KBBB[wedstrijd],MATCH(Tbl_Avond[[#This Row],[Datum]]&amp;"3",Tbl_KBBB[Datum_KBBB]&amp;Tbl_KBBB[Biljart],0)),"")</f>
        <v/>
      </c>
      <c r="F633" t="str" cm="1">
        <f t="array" ref="F633">_xlfn.IFNA(INDEX(Tbl_KBBB[wedstrijd],MATCH(Tbl_Avond[[#This Row],[Datum]]&amp;"4",Tbl_KBBB[Datum_KBBB]&amp;Tbl_KBBB[Biljart],0)),"")</f>
        <v/>
      </c>
      <c r="G633" t="str" cm="1">
        <f t="array" ref="G633">_xlfn.IFNA(INDEX(Tbl_KBBB[wedstrijd],MATCH(Tbl_Avond[[#This Row],[Datum]]&amp;"5",Tbl_KBBB[Datum_KBBB]&amp;Tbl_KBBB[Biljart],0)),"")</f>
        <v/>
      </c>
    </row>
    <row r="634" spans="1:7" x14ac:dyDescent="0.25">
      <c r="A634" s="28">
        <v>46471</v>
      </c>
      <c r="B634">
        <f>WEEKDAY(Tbl_Avond[[#This Row],[Datum]],11)</f>
        <v>4</v>
      </c>
      <c r="C634" t="str" cm="1">
        <f t="array" ref="C634">_xlfn.IFNA(INDEX(Tbl_KBBB[wedstrijd],MATCH(Tbl_Avond[[#This Row],[Datum]]&amp;"1",Tbl_KBBB[Datum_KBBB]&amp;Tbl_KBBB[Biljart],0)),"")</f>
        <v/>
      </c>
      <c r="D634" t="str" cm="1">
        <f t="array" ref="D634">_xlfn.IFNA(INDEX(Tbl_KBBB[wedstrijd],MATCH(Tbl_Avond[[#This Row],[Datum]]&amp;"2",Tbl_KBBB[Datum_KBBB]&amp;Tbl_KBBB[Biljart],0)),"")</f>
        <v/>
      </c>
      <c r="E634" t="str" cm="1">
        <f t="array" ref="E634">_xlfn.IFNA(INDEX(Tbl_KBBB[wedstrijd],MATCH(Tbl_Avond[[#This Row],[Datum]]&amp;"3",Tbl_KBBB[Datum_KBBB]&amp;Tbl_KBBB[Biljart],0)),"")</f>
        <v>De Middel 1  - Zevenbergen 1 - - &gt;VH1066</v>
      </c>
      <c r="F634" t="str" cm="1">
        <f t="array" ref="F634">_xlfn.IFNA(INDEX(Tbl_KBBB[wedstrijd],MATCH(Tbl_Avond[[#This Row],[Datum]]&amp;"4",Tbl_KBBB[Datum_KBBB]&amp;Tbl_KBBB[Biljart],0)),"")</f>
        <v/>
      </c>
      <c r="G634" t="str" cm="1">
        <f t="array" ref="G634">_xlfn.IFNA(INDEX(Tbl_KBBB[wedstrijd],MATCH(Tbl_Avond[[#This Row],[Datum]]&amp;"5",Tbl_KBBB[Datum_KBBB]&amp;Tbl_KBBB[Biljart],0)),"")</f>
        <v/>
      </c>
    </row>
    <row r="635" spans="1:7" x14ac:dyDescent="0.25">
      <c r="A635" s="28">
        <v>46472</v>
      </c>
      <c r="B635">
        <f>WEEKDAY(Tbl_Avond[[#This Row],[Datum]],11)</f>
        <v>5</v>
      </c>
      <c r="C635" t="str" cm="1">
        <f t="array" ref="C635">_xlfn.IFNA(INDEX(Tbl_KBBB[wedstrijd],MATCH(Tbl_Avond[[#This Row],[Datum]]&amp;"1",Tbl_KBBB[Datum_KBBB]&amp;Tbl_KBBB[Biljart],0)),"")</f>
        <v/>
      </c>
      <c r="D635" t="str" cm="1">
        <f t="array" ref="D635">_xlfn.IFNA(INDEX(Tbl_KBBB[wedstrijd],MATCH(Tbl_Avond[[#This Row],[Datum]]&amp;"2",Tbl_KBBB[Datum_KBBB]&amp;Tbl_KBBB[Biljart],0)),"")</f>
        <v/>
      </c>
      <c r="E635" t="str" cm="1">
        <f t="array" ref="E635">_xlfn.IFNA(INDEX(Tbl_KBBB[wedstrijd],MATCH(Tbl_Avond[[#This Row],[Datum]]&amp;"3",Tbl_KBBB[Datum_KBBB]&amp;Tbl_KBBB[Biljart],0)),"")</f>
        <v/>
      </c>
      <c r="F635" t="str" cm="1">
        <f t="array" ref="F635">_xlfn.IFNA(INDEX(Tbl_KBBB[wedstrijd],MATCH(Tbl_Avond[[#This Row],[Datum]]&amp;"4",Tbl_KBBB[Datum_KBBB]&amp;Tbl_KBBB[Biljart],0)),"")</f>
        <v/>
      </c>
      <c r="G635" t="str" cm="1">
        <f t="array" ref="G635">_xlfn.IFNA(INDEX(Tbl_KBBB[wedstrijd],MATCH(Tbl_Avond[[#This Row],[Datum]]&amp;"5",Tbl_KBBB[Datum_KBBB]&amp;Tbl_KBBB[Biljart],0)),"")</f>
        <v/>
      </c>
    </row>
    <row r="636" spans="1:7" x14ac:dyDescent="0.25">
      <c r="A636" s="28">
        <v>46473</v>
      </c>
      <c r="B636">
        <f>WEEKDAY(Tbl_Avond[[#This Row],[Datum]],11)</f>
        <v>6</v>
      </c>
      <c r="C636" t="str" cm="1">
        <f t="array" ref="C636">_xlfn.IFNA(INDEX(Tbl_KBBB[wedstrijd],MATCH(Tbl_Avond[[#This Row],[Datum]]&amp;"1",Tbl_KBBB[Datum_KBBB]&amp;Tbl_KBBB[Biljart],0)),"")</f>
        <v/>
      </c>
      <c r="D636" t="str" cm="1">
        <f t="array" ref="D636">_xlfn.IFNA(INDEX(Tbl_KBBB[wedstrijd],MATCH(Tbl_Avond[[#This Row],[Datum]]&amp;"2",Tbl_KBBB[Datum_KBBB]&amp;Tbl_KBBB[Biljart],0)),"")</f>
        <v/>
      </c>
      <c r="E636" t="str" cm="1">
        <f t="array" ref="E636">_xlfn.IFNA(INDEX(Tbl_KBBB[wedstrijd],MATCH(Tbl_Avond[[#This Row],[Datum]]&amp;"3",Tbl_KBBB[Datum_KBBB]&amp;Tbl_KBBB[Biljart],0)),"")</f>
        <v/>
      </c>
      <c r="F636" t="str" cm="1">
        <f t="array" ref="F636">_xlfn.IFNA(INDEX(Tbl_KBBB[wedstrijd],MATCH(Tbl_Avond[[#This Row],[Datum]]&amp;"4",Tbl_KBBB[Datum_KBBB]&amp;Tbl_KBBB[Biljart],0)),"")</f>
        <v/>
      </c>
      <c r="G636" t="str" cm="1">
        <f t="array" ref="G636">_xlfn.IFNA(INDEX(Tbl_KBBB[wedstrijd],MATCH(Tbl_Avond[[#This Row],[Datum]]&amp;"5",Tbl_KBBB[Datum_KBBB]&amp;Tbl_KBBB[Biljart],0)),"")</f>
        <v/>
      </c>
    </row>
    <row r="637" spans="1:7" x14ac:dyDescent="0.25">
      <c r="A637" s="28">
        <v>46474</v>
      </c>
      <c r="B637">
        <f>WEEKDAY(Tbl_Avond[[#This Row],[Datum]],11)</f>
        <v>7</v>
      </c>
      <c r="C637" t="str" cm="1">
        <f t="array" ref="C637">_xlfn.IFNA(INDEX(Tbl_KBBB[wedstrijd],MATCH(Tbl_Avond[[#This Row],[Datum]]&amp;"1",Tbl_KBBB[Datum_KBBB]&amp;Tbl_KBBB[Biljart],0)),"")</f>
        <v/>
      </c>
      <c r="D637" t="str" cm="1">
        <f t="array" ref="D637">_xlfn.IFNA(INDEX(Tbl_KBBB[wedstrijd],MATCH(Tbl_Avond[[#This Row],[Datum]]&amp;"2",Tbl_KBBB[Datum_KBBB]&amp;Tbl_KBBB[Biljart],0)),"")</f>
        <v/>
      </c>
      <c r="E637" t="str" cm="1">
        <f t="array" ref="E637">_xlfn.IFNA(INDEX(Tbl_KBBB[wedstrijd],MATCH(Tbl_Avond[[#This Row],[Datum]]&amp;"3",Tbl_KBBB[Datum_KBBB]&amp;Tbl_KBBB[Biljart],0)),"")</f>
        <v/>
      </c>
      <c r="F637" t="str" cm="1">
        <f t="array" ref="F637">_xlfn.IFNA(INDEX(Tbl_KBBB[wedstrijd],MATCH(Tbl_Avond[[#This Row],[Datum]]&amp;"4",Tbl_KBBB[Datum_KBBB]&amp;Tbl_KBBB[Biljart],0)),"")</f>
        <v/>
      </c>
      <c r="G637" t="str" cm="1">
        <f t="array" ref="G637">_xlfn.IFNA(INDEX(Tbl_KBBB[wedstrijd],MATCH(Tbl_Avond[[#This Row],[Datum]]&amp;"5",Tbl_KBBB[Datum_KBBB]&amp;Tbl_KBBB[Biljart],0)),"")</f>
        <v/>
      </c>
    </row>
    <row r="638" spans="1:7" x14ac:dyDescent="0.25">
      <c r="A638" s="28">
        <v>46475</v>
      </c>
      <c r="B638">
        <f>WEEKDAY(Tbl_Avond[[#This Row],[Datum]],11)</f>
        <v>1</v>
      </c>
      <c r="C638" t="str" cm="1">
        <f t="array" ref="C638">_xlfn.IFNA(INDEX(Tbl_KBBB[wedstrijd],MATCH(Tbl_Avond[[#This Row],[Datum]]&amp;"1",Tbl_KBBB[Datum_KBBB]&amp;Tbl_KBBB[Biljart],0)),"")</f>
        <v>DE MIDDEL 1  - BC DE PLOEG 5 - - &gt;DK2D116</v>
      </c>
      <c r="D638" t="str" cm="1">
        <f t="array" ref="D638">_xlfn.IFNA(INDEX(Tbl_KBBB[wedstrijd],MATCH(Tbl_Avond[[#This Row],[Datum]]&amp;"2",Tbl_KBBB[Datum_KBBB]&amp;Tbl_KBBB[Biljart],0)),"")</f>
        <v/>
      </c>
      <c r="E638" t="str" cm="1">
        <f t="array" ref="E638">_xlfn.IFNA(INDEX(Tbl_KBBB[wedstrijd],MATCH(Tbl_Avond[[#This Row],[Datum]]&amp;"3",Tbl_KBBB[Datum_KBBB]&amp;Tbl_KBBB[Biljart],0)),"")</f>
        <v>DE MIDDEL 3  - DE LEUG 1 - - &gt;VL2122</v>
      </c>
      <c r="F638" t="str" cm="1">
        <f t="array" ref="F638">_xlfn.IFNA(INDEX(Tbl_KBBB[wedstrijd],MATCH(Tbl_Avond[[#This Row],[Datum]]&amp;"4",Tbl_KBBB[Datum_KBBB]&amp;Tbl_KBBB[Biljart],0)),"")</f>
        <v/>
      </c>
      <c r="G638" t="str" cm="1">
        <f t="array" ref="G638">_xlfn.IFNA(INDEX(Tbl_KBBB[wedstrijd],MATCH(Tbl_Avond[[#This Row],[Datum]]&amp;"5",Tbl_KBBB[Datum_KBBB]&amp;Tbl_KBBB[Biljart],0)),"")</f>
        <v/>
      </c>
    </row>
    <row r="639" spans="1:7" x14ac:dyDescent="0.25">
      <c r="A639" s="28">
        <v>46476</v>
      </c>
      <c r="B639">
        <f>WEEKDAY(Tbl_Avond[[#This Row],[Datum]],11)</f>
        <v>2</v>
      </c>
      <c r="C639" t="str" cm="1">
        <f t="array" ref="C639">_xlfn.IFNA(INDEX(Tbl_KBBB[wedstrijd],MATCH(Tbl_Avond[[#This Row],[Datum]]&amp;"1",Tbl_KBBB[Datum_KBBB]&amp;Tbl_KBBB[Biljart],0)),"")</f>
        <v>DE MIDDEL 4  - BC KAPELSE 1 - - &gt;VL1105</v>
      </c>
      <c r="D639" t="str" cm="1">
        <f t="array" ref="D639">_xlfn.IFNA(INDEX(Tbl_KBBB[wedstrijd],MATCH(Tbl_Avond[[#This Row],[Datum]]&amp;"2",Tbl_KBBB[Datum_KBBB]&amp;Tbl_KBBB[Biljart],0)),"")</f>
        <v/>
      </c>
      <c r="E639" t="str" cm="1">
        <f t="array" ref="E639">_xlfn.IFNA(INDEX(Tbl_KBBB[wedstrijd],MATCH(Tbl_Avond[[#This Row],[Datum]]&amp;"3",Tbl_KBBB[Datum_KBBB]&amp;Tbl_KBBB[Biljart],0)),"")</f>
        <v>DE MIDDEL 2  - BC BOUWEL 1 -PALMENHOF - - &gt;VL2124</v>
      </c>
      <c r="F639" t="str" cm="1">
        <f t="array" ref="F639">_xlfn.IFNA(INDEX(Tbl_KBBB[wedstrijd],MATCH(Tbl_Avond[[#This Row],[Datum]]&amp;"4",Tbl_KBBB[Datum_KBBB]&amp;Tbl_KBBB[Biljart],0)),"")</f>
        <v/>
      </c>
      <c r="G639" t="str" cm="1">
        <f t="array" ref="G639">_xlfn.IFNA(INDEX(Tbl_KBBB[wedstrijd],MATCH(Tbl_Avond[[#This Row],[Datum]]&amp;"5",Tbl_KBBB[Datum_KBBB]&amp;Tbl_KBBB[Biljart],0)),"")</f>
        <v>DE MIDDEL 6  - BC MOLLENHOF 2 - - &gt;BA2B117</v>
      </c>
    </row>
    <row r="640" spans="1:7" x14ac:dyDescent="0.25">
      <c r="A640" s="28">
        <v>46477</v>
      </c>
      <c r="B640">
        <f>WEEKDAY(Tbl_Avond[[#This Row],[Datum]],11)</f>
        <v>3</v>
      </c>
      <c r="C640" t="str" cm="1">
        <f t="array" ref="C640">_xlfn.IFNA(INDEX(Tbl_KBBB[wedstrijd],MATCH(Tbl_Avond[[#This Row],[Datum]]&amp;"1",Tbl_KBBB[Datum_KBBB]&amp;Tbl_KBBB[Biljart],0)),"")</f>
        <v>DE MIDDEL 5  - BC KAPELSE 2 - - &gt;BA2A117</v>
      </c>
      <c r="D640" t="str" cm="1">
        <f t="array" ref="D640">_xlfn.IFNA(INDEX(Tbl_KBBB[wedstrijd],MATCH(Tbl_Avond[[#This Row],[Datum]]&amp;"2",Tbl_KBBB[Datum_KBBB]&amp;Tbl_KBBB[Biljart],0)),"")</f>
        <v/>
      </c>
      <c r="E640" t="str" cm="1">
        <f t="array" ref="E640">_xlfn.IFNA(INDEX(Tbl_KBBB[wedstrijd],MATCH(Tbl_Avond[[#This Row],[Datum]]&amp;"3",Tbl_KBBB[Datum_KBBB]&amp;Tbl_KBBB[Biljart],0)),"")</f>
        <v>De Middel 9 - Volkswil 2- - &gt;ADL 123338</v>
      </c>
      <c r="F640" t="str" cm="1">
        <f t="array" ref="F640">_xlfn.IFNA(INDEX(Tbl_KBBB[wedstrijd],MATCH(Tbl_Avond[[#This Row],[Datum]]&amp;"4",Tbl_KBBB[Datum_KBBB]&amp;Tbl_KBBB[Biljart],0)),"")</f>
        <v/>
      </c>
      <c r="G640" t="str" cm="1">
        <f t="array" ref="G640">_xlfn.IFNA(INDEX(Tbl_KBBB[wedstrijd],MATCH(Tbl_Avond[[#This Row],[Datum]]&amp;"5",Tbl_KBBB[Datum_KBBB]&amp;Tbl_KBBB[Biljart],0)),"")</f>
        <v>DE MIDDEL 4  - BC OP DE MEIR 2 - - &gt;BA2B115</v>
      </c>
    </row>
    <row r="641" spans="1:7" x14ac:dyDescent="0.25">
      <c r="A641" s="28">
        <v>46478</v>
      </c>
      <c r="B641">
        <f>WEEKDAY(Tbl_Avond[[#This Row],[Datum]],11)</f>
        <v>4</v>
      </c>
      <c r="C641" t="str" cm="1">
        <f t="array" ref="C641">_xlfn.IFNA(INDEX(Tbl_KBBB[wedstrijd],MATCH(Tbl_Avond[[#This Row],[Datum]]&amp;"1",Tbl_KBBB[Datum_KBBB]&amp;Tbl_KBBB[Biljart],0)),"")</f>
        <v>DE MIDDEL 3  - KBC BILJARTVRIENDEN 3 - - &gt;BA2A114</v>
      </c>
      <c r="D641" t="str" cm="1">
        <f t="array" ref="D641">_xlfn.IFNA(INDEX(Tbl_KBBB[wedstrijd],MATCH(Tbl_Avond[[#This Row],[Datum]]&amp;"2",Tbl_KBBB[Datum_KBBB]&amp;Tbl_KBBB[Biljart],0)),"")</f>
        <v/>
      </c>
      <c r="E641" t="str" cm="1">
        <f t="array" ref="E641">_xlfn.IFNA(INDEX(Tbl_KBBB[wedstrijd],MATCH(Tbl_Avond[[#This Row],[Datum]]&amp;"3",Tbl_KBBB[Datum_KBBB]&amp;Tbl_KBBB[Biljart],0)),"")</f>
        <v>DE MIDDEL 2  - SCHIL-DORP 2 - - &gt;KA105</v>
      </c>
      <c r="F641" t="str" cm="1">
        <f t="array" ref="F641">_xlfn.IFNA(INDEX(Tbl_KBBB[wedstrijd],MATCH(Tbl_Avond[[#This Row],[Datum]]&amp;"4",Tbl_KBBB[Datum_KBBB]&amp;Tbl_KBBB[Biljart],0)),"")</f>
        <v/>
      </c>
      <c r="G641" t="str" cm="1">
        <f t="array" ref="G641">_xlfn.IFNA(INDEX(Tbl_KBBB[wedstrijd],MATCH(Tbl_Avond[[#This Row],[Datum]]&amp;"5",Tbl_KBBB[Datum_KBBB]&amp;Tbl_KBBB[Biljart],0)),"")</f>
        <v/>
      </c>
    </row>
    <row r="642" spans="1:7" x14ac:dyDescent="0.25">
      <c r="A642" s="28">
        <v>46479</v>
      </c>
      <c r="B642">
        <f>WEEKDAY(Tbl_Avond[[#This Row],[Datum]],11)</f>
        <v>5</v>
      </c>
      <c r="C642" t="str" cm="1">
        <f t="array" ref="C642">_xlfn.IFNA(INDEX(Tbl_KBBB[wedstrijd],MATCH(Tbl_Avond[[#This Row],[Datum]]&amp;"1",Tbl_KBBB[Datum_KBBB]&amp;Tbl_KBBB[Biljart],0)),"")</f>
        <v/>
      </c>
      <c r="D642" t="str" cm="1">
        <f t="array" ref="D642">_xlfn.IFNA(INDEX(Tbl_KBBB[wedstrijd],MATCH(Tbl_Avond[[#This Row],[Datum]]&amp;"2",Tbl_KBBB[Datum_KBBB]&amp;Tbl_KBBB[Biljart],0)),"")</f>
        <v/>
      </c>
      <c r="E642" t="str" cm="1">
        <f t="array" ref="E642">_xlfn.IFNA(INDEX(Tbl_KBBB[wedstrijd],MATCH(Tbl_Avond[[#This Row],[Datum]]&amp;"3",Tbl_KBBB[Datum_KBBB]&amp;Tbl_KBBB[Biljart],0)),"")</f>
        <v/>
      </c>
      <c r="F642" t="str" cm="1">
        <f t="array" ref="F642">_xlfn.IFNA(INDEX(Tbl_KBBB[wedstrijd],MATCH(Tbl_Avond[[#This Row],[Datum]]&amp;"4",Tbl_KBBB[Datum_KBBB]&amp;Tbl_KBBB[Biljart],0)),"")</f>
        <v/>
      </c>
      <c r="G642" t="str" cm="1">
        <f t="array" ref="G642">_xlfn.IFNA(INDEX(Tbl_KBBB[wedstrijd],MATCH(Tbl_Avond[[#This Row],[Datum]]&amp;"5",Tbl_KBBB[Datum_KBBB]&amp;Tbl_KBBB[Biljart],0)),"")</f>
        <v>DE MIDDEL 2  - BC HEMIKSEM 1 - - &gt;DK2B119</v>
      </c>
    </row>
    <row r="643" spans="1:7" x14ac:dyDescent="0.25">
      <c r="A643" s="28">
        <v>46480</v>
      </c>
      <c r="B643">
        <f>WEEKDAY(Tbl_Avond[[#This Row],[Datum]],11)</f>
        <v>6</v>
      </c>
      <c r="C643" t="str" cm="1">
        <f t="array" ref="C643">_xlfn.IFNA(INDEX(Tbl_KBBB[wedstrijd],MATCH(Tbl_Avond[[#This Row],[Datum]]&amp;"1",Tbl_KBBB[Datum_KBBB]&amp;Tbl_KBBB[Biljart],0)),"")</f>
        <v/>
      </c>
      <c r="D643" t="str" cm="1">
        <f t="array" ref="D643">_xlfn.IFNA(INDEX(Tbl_KBBB[wedstrijd],MATCH(Tbl_Avond[[#This Row],[Datum]]&amp;"2",Tbl_KBBB[Datum_KBBB]&amp;Tbl_KBBB[Biljart],0)),"")</f>
        <v/>
      </c>
      <c r="E643" t="str" cm="1">
        <f t="array" ref="E643">_xlfn.IFNA(INDEX(Tbl_KBBB[wedstrijd],MATCH(Tbl_Avond[[#This Row],[Datum]]&amp;"3",Tbl_KBBB[Datum_KBBB]&amp;Tbl_KBBB[Biljart],0)),"")</f>
        <v/>
      </c>
      <c r="F643" t="str" cm="1">
        <f t="array" ref="F643">_xlfn.IFNA(INDEX(Tbl_KBBB[wedstrijd],MATCH(Tbl_Avond[[#This Row],[Datum]]&amp;"4",Tbl_KBBB[Datum_KBBB]&amp;Tbl_KBBB[Biljart],0)),"")</f>
        <v/>
      </c>
      <c r="G643" t="str" cm="1">
        <f t="array" ref="G643">_xlfn.IFNA(INDEX(Tbl_KBBB[wedstrijd],MATCH(Tbl_Avond[[#This Row],[Datum]]&amp;"5",Tbl_KBBB[Datum_KBBB]&amp;Tbl_KBBB[Biljart],0)),"")</f>
        <v/>
      </c>
    </row>
    <row r="644" spans="1:7" x14ac:dyDescent="0.25">
      <c r="A644" s="28">
        <v>46481</v>
      </c>
      <c r="B644">
        <f>WEEKDAY(Tbl_Avond[[#This Row],[Datum]],11)</f>
        <v>7</v>
      </c>
      <c r="C644" t="str" cm="1">
        <f t="array" ref="C644">_xlfn.IFNA(INDEX(Tbl_KBBB[wedstrijd],MATCH(Tbl_Avond[[#This Row],[Datum]]&amp;"1",Tbl_KBBB[Datum_KBBB]&amp;Tbl_KBBB[Biljart],0)),"")</f>
        <v/>
      </c>
      <c r="D644" t="str" cm="1">
        <f t="array" ref="D644">_xlfn.IFNA(INDEX(Tbl_KBBB[wedstrijd],MATCH(Tbl_Avond[[#This Row],[Datum]]&amp;"2",Tbl_KBBB[Datum_KBBB]&amp;Tbl_KBBB[Biljart],0)),"")</f>
        <v/>
      </c>
      <c r="E644" t="str" cm="1">
        <f t="array" ref="E644">_xlfn.IFNA(INDEX(Tbl_KBBB[wedstrijd],MATCH(Tbl_Avond[[#This Row],[Datum]]&amp;"3",Tbl_KBBB[Datum_KBBB]&amp;Tbl_KBBB[Biljart],0)),"")</f>
        <v/>
      </c>
      <c r="F644" t="str" cm="1">
        <f t="array" ref="F644">_xlfn.IFNA(INDEX(Tbl_KBBB[wedstrijd],MATCH(Tbl_Avond[[#This Row],[Datum]]&amp;"4",Tbl_KBBB[Datum_KBBB]&amp;Tbl_KBBB[Biljart],0)),"")</f>
        <v/>
      </c>
      <c r="G644" t="str" cm="1">
        <f t="array" ref="G644">_xlfn.IFNA(INDEX(Tbl_KBBB[wedstrijd],MATCH(Tbl_Avond[[#This Row],[Datum]]&amp;"5",Tbl_KBBB[Datum_KBBB]&amp;Tbl_KBBB[Biljart],0)),"")</f>
        <v/>
      </c>
    </row>
    <row r="645" spans="1:7" x14ac:dyDescent="0.25">
      <c r="A645" s="28">
        <v>46482</v>
      </c>
      <c r="B645">
        <f>WEEKDAY(Tbl_Avond[[#This Row],[Datum]],11)</f>
        <v>1</v>
      </c>
      <c r="C645" t="str" cm="1">
        <f t="array" ref="C645">_xlfn.IFNA(INDEX(Tbl_KBBB[wedstrijd],MATCH(Tbl_Avond[[#This Row],[Datum]]&amp;"1",Tbl_KBBB[Datum_KBBB]&amp;Tbl_KBBB[Biljart],0)),"")</f>
        <v/>
      </c>
      <c r="D645" t="str" cm="1">
        <f t="array" ref="D645">_xlfn.IFNA(INDEX(Tbl_KBBB[wedstrijd],MATCH(Tbl_Avond[[#This Row],[Datum]]&amp;"2",Tbl_KBBB[Datum_KBBB]&amp;Tbl_KBBB[Biljart],0)),"")</f>
        <v/>
      </c>
      <c r="E645" t="str" cm="1">
        <f t="array" ref="E645">_xlfn.IFNA(INDEX(Tbl_KBBB[wedstrijd],MATCH(Tbl_Avond[[#This Row],[Datum]]&amp;"3",Tbl_KBBB[Datum_KBBB]&amp;Tbl_KBBB[Biljart],0)),"")</f>
        <v/>
      </c>
      <c r="F645" t="str" cm="1">
        <f t="array" ref="F645">_xlfn.IFNA(INDEX(Tbl_KBBB[wedstrijd],MATCH(Tbl_Avond[[#This Row],[Datum]]&amp;"4",Tbl_KBBB[Datum_KBBB]&amp;Tbl_KBBB[Biljart],0)),"")</f>
        <v/>
      </c>
      <c r="G645" t="str" cm="1">
        <f t="array" ref="G645">_xlfn.IFNA(INDEX(Tbl_KBBB[wedstrijd],MATCH(Tbl_Avond[[#This Row],[Datum]]&amp;"5",Tbl_KBBB[Datum_KBBB]&amp;Tbl_KBBB[Biljart],0)),"")</f>
        <v/>
      </c>
    </row>
    <row r="646" spans="1:7" x14ac:dyDescent="0.25">
      <c r="A646" s="28">
        <v>46483</v>
      </c>
      <c r="B646">
        <f>WEEKDAY(Tbl_Avond[[#This Row],[Datum]],11)</f>
        <v>2</v>
      </c>
      <c r="C646" t="str" cm="1">
        <f t="array" ref="C646">_xlfn.IFNA(INDEX(Tbl_KBBB[wedstrijd],MATCH(Tbl_Avond[[#This Row],[Datum]]&amp;"1",Tbl_KBBB[Datum_KBBB]&amp;Tbl_KBBB[Biljart],0)),"")</f>
        <v/>
      </c>
      <c r="D646" t="str" cm="1">
        <f t="array" ref="D646">_xlfn.IFNA(INDEX(Tbl_KBBB[wedstrijd],MATCH(Tbl_Avond[[#This Row],[Datum]]&amp;"2",Tbl_KBBB[Datum_KBBB]&amp;Tbl_KBBB[Biljart],0)),"")</f>
        <v/>
      </c>
      <c r="E646" t="str" cm="1">
        <f t="array" ref="E646">_xlfn.IFNA(INDEX(Tbl_KBBB[wedstrijd],MATCH(Tbl_Avond[[#This Row],[Datum]]&amp;"3",Tbl_KBBB[Datum_KBBB]&amp;Tbl_KBBB[Biljart],0)),"")</f>
        <v/>
      </c>
      <c r="F646" t="str" cm="1">
        <f t="array" ref="F646">_xlfn.IFNA(INDEX(Tbl_KBBB[wedstrijd],MATCH(Tbl_Avond[[#This Row],[Datum]]&amp;"4",Tbl_KBBB[Datum_KBBB]&amp;Tbl_KBBB[Biljart],0)),"")</f>
        <v/>
      </c>
      <c r="G646" t="str" cm="1">
        <f t="array" ref="G646">_xlfn.IFNA(INDEX(Tbl_KBBB[wedstrijd],MATCH(Tbl_Avond[[#This Row],[Datum]]&amp;"5",Tbl_KBBB[Datum_KBBB]&amp;Tbl_KBBB[Biljart],0)),"")</f>
        <v/>
      </c>
    </row>
    <row r="647" spans="1:7" x14ac:dyDescent="0.25">
      <c r="A647" s="28">
        <v>46484</v>
      </c>
      <c r="B647">
        <f>WEEKDAY(Tbl_Avond[[#This Row],[Datum]],11)</f>
        <v>3</v>
      </c>
      <c r="C647" t="str" cm="1">
        <f t="array" ref="C647">_xlfn.IFNA(INDEX(Tbl_KBBB[wedstrijd],MATCH(Tbl_Avond[[#This Row],[Datum]]&amp;"1",Tbl_KBBB[Datum_KBBB]&amp;Tbl_KBBB[Biljart],0)),"")</f>
        <v/>
      </c>
      <c r="D647" t="str" cm="1">
        <f t="array" ref="D647">_xlfn.IFNA(INDEX(Tbl_KBBB[wedstrijd],MATCH(Tbl_Avond[[#This Row],[Datum]]&amp;"2",Tbl_KBBB[Datum_KBBB]&amp;Tbl_KBBB[Biljart],0)),"")</f>
        <v/>
      </c>
      <c r="E647" t="str" cm="1">
        <f t="array" ref="E647">_xlfn.IFNA(INDEX(Tbl_KBBB[wedstrijd],MATCH(Tbl_Avond[[#This Row],[Datum]]&amp;"3",Tbl_KBBB[Datum_KBBB]&amp;Tbl_KBBB[Biljart],0)),"")</f>
        <v/>
      </c>
      <c r="F647" t="str" cm="1">
        <f t="array" ref="F647">_xlfn.IFNA(INDEX(Tbl_KBBB[wedstrijd],MATCH(Tbl_Avond[[#This Row],[Datum]]&amp;"4",Tbl_KBBB[Datum_KBBB]&amp;Tbl_KBBB[Biljart],0)),"")</f>
        <v/>
      </c>
      <c r="G647" t="str" cm="1">
        <f t="array" ref="G647">_xlfn.IFNA(INDEX(Tbl_KBBB[wedstrijd],MATCH(Tbl_Avond[[#This Row],[Datum]]&amp;"5",Tbl_KBBB[Datum_KBBB]&amp;Tbl_KBBB[Biljart],0)),"")</f>
        <v/>
      </c>
    </row>
    <row r="648" spans="1:7" x14ac:dyDescent="0.25">
      <c r="A648" s="28">
        <v>46485</v>
      </c>
      <c r="B648">
        <f>WEEKDAY(Tbl_Avond[[#This Row],[Datum]],11)</f>
        <v>4</v>
      </c>
      <c r="C648" t="str" cm="1">
        <f t="array" ref="C648">_xlfn.IFNA(INDEX(Tbl_KBBB[wedstrijd],MATCH(Tbl_Avond[[#This Row],[Datum]]&amp;"1",Tbl_KBBB[Datum_KBBB]&amp;Tbl_KBBB[Biljart],0)),"")</f>
        <v>DE MIDDEL 2  - SCHIL-DORP 1 - - &gt;KA114</v>
      </c>
      <c r="D648" t="str" cm="1">
        <f t="array" ref="D648">_xlfn.IFNA(INDEX(Tbl_KBBB[wedstrijd],MATCH(Tbl_Avond[[#This Row],[Datum]]&amp;"2",Tbl_KBBB[Datum_KBBB]&amp;Tbl_KBBB[Biljart],0)),"")</f>
        <v/>
      </c>
      <c r="E648" t="str" cm="1">
        <f t="array" ref="E648">_xlfn.IFNA(INDEX(Tbl_KBBB[wedstrijd],MATCH(Tbl_Avond[[#This Row],[Datum]]&amp;"3",Tbl_KBBB[Datum_KBBB]&amp;Tbl_KBBB[Biljart],0)),"")</f>
        <v>De Middel 3  - Zevenbergen 1 - - &gt;VH1075</v>
      </c>
      <c r="F648" t="str" cm="1">
        <f t="array" ref="F648">_xlfn.IFNA(INDEX(Tbl_KBBB[wedstrijd],MATCH(Tbl_Avond[[#This Row],[Datum]]&amp;"4",Tbl_KBBB[Datum_KBBB]&amp;Tbl_KBBB[Biljart],0)),"")</f>
        <v/>
      </c>
      <c r="G648" t="str" cm="1">
        <f t="array" ref="G648">_xlfn.IFNA(INDEX(Tbl_KBBB[wedstrijd],MATCH(Tbl_Avond[[#This Row],[Datum]]&amp;"5",Tbl_KBBB[Datum_KBBB]&amp;Tbl_KBBB[Biljart],0)),"")</f>
        <v/>
      </c>
    </row>
    <row r="649" spans="1:7" x14ac:dyDescent="0.25">
      <c r="A649" s="28">
        <v>46486</v>
      </c>
      <c r="B649">
        <f>WEEKDAY(Tbl_Avond[[#This Row],[Datum]],11)</f>
        <v>5</v>
      </c>
      <c r="C649" t="str" cm="1">
        <f t="array" ref="C649">_xlfn.IFNA(INDEX(Tbl_KBBB[wedstrijd],MATCH(Tbl_Avond[[#This Row],[Datum]]&amp;"1",Tbl_KBBB[Datum_KBBB]&amp;Tbl_KBBB[Biljart],0)),"")</f>
        <v/>
      </c>
      <c r="D649" t="str" cm="1">
        <f t="array" ref="D649">_xlfn.IFNA(INDEX(Tbl_KBBB[wedstrijd],MATCH(Tbl_Avond[[#This Row],[Datum]]&amp;"2",Tbl_KBBB[Datum_KBBB]&amp;Tbl_KBBB[Biljart],0)),"")</f>
        <v/>
      </c>
      <c r="E649" t="str" cm="1">
        <f t="array" ref="E649">_xlfn.IFNA(INDEX(Tbl_KBBB[wedstrijd],MATCH(Tbl_Avond[[#This Row],[Datum]]&amp;"3",Tbl_KBBB[Datum_KBBB]&amp;Tbl_KBBB[Biljart],0)),"")</f>
        <v/>
      </c>
      <c r="F649" t="str" cm="1">
        <f t="array" ref="F649">_xlfn.IFNA(INDEX(Tbl_KBBB[wedstrijd],MATCH(Tbl_Avond[[#This Row],[Datum]]&amp;"4",Tbl_KBBB[Datum_KBBB]&amp;Tbl_KBBB[Biljart],0)),"")</f>
        <v/>
      </c>
      <c r="G649" t="str" cm="1">
        <f t="array" ref="G649">_xlfn.IFNA(INDEX(Tbl_KBBB[wedstrijd],MATCH(Tbl_Avond[[#This Row],[Datum]]&amp;"5",Tbl_KBBB[Datum_KBBB]&amp;Tbl_KBBB[Biljart],0)),"")</f>
        <v/>
      </c>
    </row>
    <row r="650" spans="1:7" x14ac:dyDescent="0.25">
      <c r="A650" s="28">
        <v>46487</v>
      </c>
      <c r="B650">
        <f>WEEKDAY(Tbl_Avond[[#This Row],[Datum]],11)</f>
        <v>6</v>
      </c>
      <c r="C650" t="str" cm="1">
        <f t="array" ref="C650">_xlfn.IFNA(INDEX(Tbl_KBBB[wedstrijd],MATCH(Tbl_Avond[[#This Row],[Datum]]&amp;"1",Tbl_KBBB[Datum_KBBB]&amp;Tbl_KBBB[Biljart],0)),"")</f>
        <v/>
      </c>
      <c r="D650" t="str" cm="1">
        <f t="array" ref="D650">_xlfn.IFNA(INDEX(Tbl_KBBB[wedstrijd],MATCH(Tbl_Avond[[#This Row],[Datum]]&amp;"2",Tbl_KBBB[Datum_KBBB]&amp;Tbl_KBBB[Biljart],0)),"")</f>
        <v/>
      </c>
      <c r="E650" t="str" cm="1">
        <f t="array" ref="E650">_xlfn.IFNA(INDEX(Tbl_KBBB[wedstrijd],MATCH(Tbl_Avond[[#This Row],[Datum]]&amp;"3",Tbl_KBBB[Datum_KBBB]&amp;Tbl_KBBB[Biljart],0)),"")</f>
        <v/>
      </c>
      <c r="F650" t="str" cm="1">
        <f t="array" ref="F650">_xlfn.IFNA(INDEX(Tbl_KBBB[wedstrijd],MATCH(Tbl_Avond[[#This Row],[Datum]]&amp;"4",Tbl_KBBB[Datum_KBBB]&amp;Tbl_KBBB[Biljart],0)),"")</f>
        <v/>
      </c>
      <c r="G650" t="str" cm="1">
        <f t="array" ref="G650">_xlfn.IFNA(INDEX(Tbl_KBBB[wedstrijd],MATCH(Tbl_Avond[[#This Row],[Datum]]&amp;"5",Tbl_KBBB[Datum_KBBB]&amp;Tbl_KBBB[Biljart],0)),"")</f>
        <v/>
      </c>
    </row>
    <row r="651" spans="1:7" x14ac:dyDescent="0.25">
      <c r="A651" s="28">
        <v>46488</v>
      </c>
      <c r="B651">
        <f>WEEKDAY(Tbl_Avond[[#This Row],[Datum]],11)</f>
        <v>7</v>
      </c>
      <c r="C651" t="str" cm="1">
        <f t="array" ref="C651">_xlfn.IFNA(INDEX(Tbl_KBBB[wedstrijd],MATCH(Tbl_Avond[[#This Row],[Datum]]&amp;"1",Tbl_KBBB[Datum_KBBB]&amp;Tbl_KBBB[Biljart],0)),"")</f>
        <v/>
      </c>
      <c r="D651" t="str" cm="1">
        <f t="array" ref="D651">_xlfn.IFNA(INDEX(Tbl_KBBB[wedstrijd],MATCH(Tbl_Avond[[#This Row],[Datum]]&amp;"2",Tbl_KBBB[Datum_KBBB]&amp;Tbl_KBBB[Biljart],0)),"")</f>
        <v/>
      </c>
      <c r="E651" t="str" cm="1">
        <f t="array" ref="E651">_xlfn.IFNA(INDEX(Tbl_KBBB[wedstrijd],MATCH(Tbl_Avond[[#This Row],[Datum]]&amp;"3",Tbl_KBBB[Datum_KBBB]&amp;Tbl_KBBB[Biljart],0)),"")</f>
        <v/>
      </c>
      <c r="F651" t="str" cm="1">
        <f t="array" ref="F651">_xlfn.IFNA(INDEX(Tbl_KBBB[wedstrijd],MATCH(Tbl_Avond[[#This Row],[Datum]]&amp;"4",Tbl_KBBB[Datum_KBBB]&amp;Tbl_KBBB[Biljart],0)),"")</f>
        <v/>
      </c>
      <c r="G651" t="str" cm="1">
        <f t="array" ref="G651">_xlfn.IFNA(INDEX(Tbl_KBBB[wedstrijd],MATCH(Tbl_Avond[[#This Row],[Datum]]&amp;"5",Tbl_KBBB[Datum_KBBB]&amp;Tbl_KBBB[Biljart],0)),"")</f>
        <v/>
      </c>
    </row>
    <row r="652" spans="1:7" x14ac:dyDescent="0.25">
      <c r="A652" s="28">
        <v>46489</v>
      </c>
      <c r="B652">
        <f>WEEKDAY(Tbl_Avond[[#This Row],[Datum]],11)</f>
        <v>1</v>
      </c>
      <c r="C652" t="str" cm="1">
        <f t="array" ref="C652">_xlfn.IFNA(INDEX(Tbl_KBBB[wedstrijd],MATCH(Tbl_Avond[[#This Row],[Datum]]&amp;"1",Tbl_KBBB[Datum_KBBB]&amp;Tbl_KBBB[Biljart],0)),"")</f>
        <v>DE MIDDEL 3  - SCHIL-DORP 1 - - &gt;KA118</v>
      </c>
      <c r="D652" t="str" cm="1">
        <f t="array" ref="D652">_xlfn.IFNA(INDEX(Tbl_KBBB[wedstrijd],MATCH(Tbl_Avond[[#This Row],[Datum]]&amp;"2",Tbl_KBBB[Datum_KBBB]&amp;Tbl_KBBB[Biljart],0)),"")</f>
        <v/>
      </c>
      <c r="E652" t="str" cm="1">
        <f t="array" ref="E652">_xlfn.IFNA(INDEX(Tbl_KBBB[wedstrijd],MATCH(Tbl_Avond[[#This Row],[Datum]]&amp;"3",Tbl_KBBB[Datum_KBBB]&amp;Tbl_KBBB[Biljart],0)),"")</f>
        <v/>
      </c>
      <c r="F652" t="str" cm="1">
        <f t="array" ref="F652">_xlfn.IFNA(INDEX(Tbl_KBBB[wedstrijd],MATCH(Tbl_Avond[[#This Row],[Datum]]&amp;"4",Tbl_KBBB[Datum_KBBB]&amp;Tbl_KBBB[Biljart],0)),"")</f>
        <v/>
      </c>
      <c r="G652" t="str" cm="1">
        <f t="array" ref="G652">_xlfn.IFNA(INDEX(Tbl_KBBB[wedstrijd],MATCH(Tbl_Avond[[#This Row],[Datum]]&amp;"5",Tbl_KBBB[Datum_KBBB]&amp;Tbl_KBBB[Biljart],0)),"")</f>
        <v>DE MIDDEL 2  - BC MOLLENHOF 2 - - &gt;BA2B122</v>
      </c>
    </row>
    <row r="653" spans="1:7" x14ac:dyDescent="0.25">
      <c r="A653" s="28">
        <v>46490</v>
      </c>
      <c r="B653">
        <f>WEEKDAY(Tbl_Avond[[#This Row],[Datum]],11)</f>
        <v>2</v>
      </c>
      <c r="C653" t="str" cm="1">
        <f t="array" ref="C653">_xlfn.IFNA(INDEX(Tbl_KBBB[wedstrijd],MATCH(Tbl_Avond[[#This Row],[Datum]]&amp;"1",Tbl_KBBB[Datum_KBBB]&amp;Tbl_KBBB[Biljart],0)),"")</f>
        <v>DE MIDDEL 4  - BC OP DE MEIR 1 - - &gt;VL1114</v>
      </c>
      <c r="D653" t="str" cm="1">
        <f t="array" ref="D653">_xlfn.IFNA(INDEX(Tbl_KBBB[wedstrijd],MATCH(Tbl_Avond[[#This Row],[Datum]]&amp;"2",Tbl_KBBB[Datum_KBBB]&amp;Tbl_KBBB[Biljart],0)),"")</f>
        <v/>
      </c>
      <c r="E653" t="str" cm="1">
        <f t="array" ref="E653">_xlfn.IFNA(INDEX(Tbl_KBBB[wedstrijd],MATCH(Tbl_Avond[[#This Row],[Datum]]&amp;"3",Tbl_KBBB[Datum_KBBB]&amp;Tbl_KBBB[Biljart],0)),"")</f>
        <v>DE MIDDEL 1  - GOBBENDONCKSE 4 - - &gt;DK2D120</v>
      </c>
      <c r="F653" t="str" cm="1">
        <f t="array" ref="F653">_xlfn.IFNA(INDEX(Tbl_KBBB[wedstrijd],MATCH(Tbl_Avond[[#This Row],[Datum]]&amp;"4",Tbl_KBBB[Datum_KBBB]&amp;Tbl_KBBB[Biljart],0)),"")</f>
        <v/>
      </c>
      <c r="G653" t="str" cm="1">
        <f t="array" ref="G653">_xlfn.IFNA(INDEX(Tbl_KBBB[wedstrijd],MATCH(Tbl_Avond[[#This Row],[Datum]]&amp;"5",Tbl_KBBB[Datum_KBBB]&amp;Tbl_KBBB[Biljart],0)),"")</f>
        <v>DE MIDDEL 6  - DE LEUG 2 - - &gt;BA2B126</v>
      </c>
    </row>
    <row r="654" spans="1:7" x14ac:dyDescent="0.25">
      <c r="A654" s="28">
        <v>46491</v>
      </c>
      <c r="B654">
        <f>WEEKDAY(Tbl_Avond[[#This Row],[Datum]],11)</f>
        <v>3</v>
      </c>
      <c r="C654" t="str" cm="1">
        <f t="array" ref="C654">_xlfn.IFNA(INDEX(Tbl_KBBB[wedstrijd],MATCH(Tbl_Avond[[#This Row],[Datum]]&amp;"1",Tbl_KBBB[Datum_KBBB]&amp;Tbl_KBBB[Biljart],0)),"")</f>
        <v>DE MIDDEL 4  - BC BOUWEL 2 - - &gt;BA2B124</v>
      </c>
      <c r="D654" t="str" cm="1">
        <f t="array" ref="D654">_xlfn.IFNA(INDEX(Tbl_KBBB[wedstrijd],MATCH(Tbl_Avond[[#This Row],[Datum]]&amp;"2",Tbl_KBBB[Datum_KBBB]&amp;Tbl_KBBB[Biljart],0)),"")</f>
        <v/>
      </c>
      <c r="E654" t="str" cm="1">
        <f t="array" ref="E654">_xlfn.IFNA(INDEX(Tbl_KBBB[wedstrijd],MATCH(Tbl_Avond[[#This Row],[Datum]]&amp;"3",Tbl_KBBB[Datum_KBBB]&amp;Tbl_KBBB[Biljart],0)),"")</f>
        <v>DE MIDDEL 5  - KBC BILJARTVRIENDEN 1 - - &gt;BA2A126</v>
      </c>
      <c r="F654" t="str" cm="1">
        <f t="array" ref="F654">_xlfn.IFNA(INDEX(Tbl_KBBB[wedstrijd],MATCH(Tbl_Avond[[#This Row],[Datum]]&amp;"4",Tbl_KBBB[Datum_KBBB]&amp;Tbl_KBBB[Biljart],0)),"")</f>
        <v/>
      </c>
      <c r="G654" t="str" cm="1">
        <f t="array" ref="G654">_xlfn.IFNA(INDEX(Tbl_KBBB[wedstrijd],MATCH(Tbl_Avond[[#This Row],[Datum]]&amp;"5",Tbl_KBBB[Datum_KBBB]&amp;Tbl_KBBB[Biljart],0)),"")</f>
        <v/>
      </c>
    </row>
    <row r="655" spans="1:7" x14ac:dyDescent="0.25">
      <c r="A655" s="28">
        <v>46492</v>
      </c>
      <c r="B655">
        <f>WEEKDAY(Tbl_Avond[[#This Row],[Datum]],11)</f>
        <v>4</v>
      </c>
      <c r="C655" t="str" cm="1">
        <f t="array" ref="C655">_xlfn.IFNA(INDEX(Tbl_KBBB[wedstrijd],MATCH(Tbl_Avond[[#This Row],[Datum]]&amp;"1",Tbl_KBBB[Datum_KBBB]&amp;Tbl_KBBB[Biljart],0)),"")</f>
        <v/>
      </c>
      <c r="D655" t="str" cm="1">
        <f t="array" ref="D655">_xlfn.IFNA(INDEX(Tbl_KBBB[wedstrijd],MATCH(Tbl_Avond[[#This Row],[Datum]]&amp;"2",Tbl_KBBB[Datum_KBBB]&amp;Tbl_KBBB[Biljart],0)),"")</f>
        <v/>
      </c>
      <c r="E655" t="str" cm="1">
        <f t="array" ref="E655">_xlfn.IFNA(INDEX(Tbl_KBBB[wedstrijd],MATCH(Tbl_Avond[[#This Row],[Datum]]&amp;"3",Tbl_KBBB[Datum_KBBB]&amp;Tbl_KBBB[Biljart],0)),"")</f>
        <v/>
      </c>
      <c r="F655" t="str" cm="1">
        <f t="array" ref="F655">_xlfn.IFNA(INDEX(Tbl_KBBB[wedstrijd],MATCH(Tbl_Avond[[#This Row],[Datum]]&amp;"4",Tbl_KBBB[Datum_KBBB]&amp;Tbl_KBBB[Biljart],0)),"")</f>
        <v/>
      </c>
      <c r="G655" t="str" cm="1">
        <f t="array" ref="G655">_xlfn.IFNA(INDEX(Tbl_KBBB[wedstrijd],MATCH(Tbl_Avond[[#This Row],[Datum]]&amp;"5",Tbl_KBBB[Datum_KBBB]&amp;Tbl_KBBB[Biljart],0)),"")</f>
        <v>DE MIDDEL 5  - BC OP DE MEIR 2 - - &gt;VL2130</v>
      </c>
    </row>
    <row r="656" spans="1:7" x14ac:dyDescent="0.25">
      <c r="A656" s="28">
        <v>46493</v>
      </c>
      <c r="B656">
        <f>WEEKDAY(Tbl_Avond[[#This Row],[Datum]],11)</f>
        <v>5</v>
      </c>
      <c r="C656" t="str" cm="1">
        <f t="array" ref="C656">_xlfn.IFNA(INDEX(Tbl_KBBB[wedstrijd],MATCH(Tbl_Avond[[#This Row],[Datum]]&amp;"1",Tbl_KBBB[Datum_KBBB]&amp;Tbl_KBBB[Biljart],0)),"")</f>
        <v>MIDDEL 1 - DEN THYS- - &gt;KPU-1</v>
      </c>
      <c r="D656" t="str" cm="1">
        <f t="array" ref="D656">_xlfn.IFNA(INDEX(Tbl_KBBB[wedstrijd],MATCH(Tbl_Avond[[#This Row],[Datum]]&amp;"2",Tbl_KBBB[Datum_KBBB]&amp;Tbl_KBBB[Biljart],0)),"")</f>
        <v>MIDDEL 1 - DEN THYS- - &gt;KPU-1</v>
      </c>
      <c r="E656" t="str" cm="1">
        <f t="array" ref="E656">_xlfn.IFNA(INDEX(Tbl_KBBB[wedstrijd],MATCH(Tbl_Avond[[#This Row],[Datum]]&amp;"3",Tbl_KBBB[Datum_KBBB]&amp;Tbl_KBBB[Biljart],0)),"")</f>
        <v/>
      </c>
      <c r="F656" t="str" cm="1">
        <f t="array" ref="F656">_xlfn.IFNA(INDEX(Tbl_KBBB[wedstrijd],MATCH(Tbl_Avond[[#This Row],[Datum]]&amp;"4",Tbl_KBBB[Datum_KBBB]&amp;Tbl_KBBB[Biljart],0)),"")</f>
        <v>De Middel 2 - Willy's Place 1- - &gt;KAPU-2</v>
      </c>
      <c r="G656" t="str" cm="1">
        <f t="array" ref="G656">_xlfn.IFNA(INDEX(Tbl_KBBB[wedstrijd],MATCH(Tbl_Avond[[#This Row],[Datum]]&amp;"5",Tbl_KBBB[Datum_KBBB]&amp;Tbl_KBBB[Biljart],0)),"")</f>
        <v>De Middel 2 - Willy's Place 1- - &gt;KAPU-2</v>
      </c>
    </row>
    <row r="657" spans="1:7" x14ac:dyDescent="0.25">
      <c r="A657" s="28">
        <v>46494</v>
      </c>
      <c r="B657">
        <f>WEEKDAY(Tbl_Avond[[#This Row],[Datum]],11)</f>
        <v>6</v>
      </c>
      <c r="C657" t="str" cm="1">
        <f t="array" ref="C657">_xlfn.IFNA(INDEX(Tbl_KBBB[wedstrijd],MATCH(Tbl_Avond[[#This Row],[Datum]]&amp;"1",Tbl_KBBB[Datum_KBBB]&amp;Tbl_KBBB[Biljart],0)),"")</f>
        <v>DE MIDDEL 1  - De 3 Geesten- - &gt;PDF</v>
      </c>
      <c r="D657" t="str" cm="1">
        <f t="array" ref="D657">_xlfn.IFNA(INDEX(Tbl_KBBB[wedstrijd],MATCH(Tbl_Avond[[#This Row],[Datum]]&amp;"2",Tbl_KBBB[Datum_KBBB]&amp;Tbl_KBBB[Biljart],0)),"")</f>
        <v>DE MIDDEL 1  - De 3 Geesten- - &gt;PDF</v>
      </c>
      <c r="E657" t="str" cm="1">
        <f t="array" ref="E657">_xlfn.IFNA(INDEX(Tbl_KBBB[wedstrijd],MATCH(Tbl_Avond[[#This Row],[Datum]]&amp;"3",Tbl_KBBB[Datum_KBBB]&amp;Tbl_KBBB[Biljart],0)),"")</f>
        <v/>
      </c>
      <c r="F657" t="str" cm="1">
        <f t="array" ref="F657">_xlfn.IFNA(INDEX(Tbl_KBBB[wedstrijd],MATCH(Tbl_Avond[[#This Row],[Datum]]&amp;"4",Tbl_KBBB[Datum_KBBB]&amp;Tbl_KBBB[Biljart],0)),"")</f>
        <v/>
      </c>
      <c r="G657" t="str" cm="1">
        <f t="array" ref="G657">_xlfn.IFNA(INDEX(Tbl_KBBB[wedstrijd],MATCH(Tbl_Avond[[#This Row],[Datum]]&amp;"5",Tbl_KBBB[Datum_KBBB]&amp;Tbl_KBBB[Biljart],0)),"")</f>
        <v/>
      </c>
    </row>
    <row r="658" spans="1:7" x14ac:dyDescent="0.25">
      <c r="A658" s="28">
        <v>46495</v>
      </c>
      <c r="B658">
        <f>WEEKDAY(Tbl_Avond[[#This Row],[Datum]],11)</f>
        <v>7</v>
      </c>
      <c r="C658" t="str" cm="1">
        <f t="array" ref="C658">_xlfn.IFNA(INDEX(Tbl_KBBB[wedstrijd],MATCH(Tbl_Avond[[#This Row],[Datum]]&amp;"1",Tbl_KBBB[Datum_KBBB]&amp;Tbl_KBBB[Biljart],0)),"")</f>
        <v/>
      </c>
      <c r="D658" t="str" cm="1">
        <f t="array" ref="D658">_xlfn.IFNA(INDEX(Tbl_KBBB[wedstrijd],MATCH(Tbl_Avond[[#This Row],[Datum]]&amp;"2",Tbl_KBBB[Datum_KBBB]&amp;Tbl_KBBB[Biljart],0)),"")</f>
        <v/>
      </c>
      <c r="E658" t="str" cm="1">
        <f t="array" ref="E658">_xlfn.IFNA(INDEX(Tbl_KBBB[wedstrijd],MATCH(Tbl_Avond[[#This Row],[Datum]]&amp;"3",Tbl_KBBB[Datum_KBBB]&amp;Tbl_KBBB[Biljart],0)),"")</f>
        <v/>
      </c>
      <c r="F658" t="str" cm="1">
        <f t="array" ref="F658">_xlfn.IFNA(INDEX(Tbl_KBBB[wedstrijd],MATCH(Tbl_Avond[[#This Row],[Datum]]&amp;"4",Tbl_KBBB[Datum_KBBB]&amp;Tbl_KBBB[Biljart],0)),"")</f>
        <v/>
      </c>
      <c r="G658" t="str" cm="1">
        <f t="array" ref="G658">_xlfn.IFNA(INDEX(Tbl_KBBB[wedstrijd],MATCH(Tbl_Avond[[#This Row],[Datum]]&amp;"5",Tbl_KBBB[Datum_KBBB]&amp;Tbl_KBBB[Biljart],0)),"")</f>
        <v/>
      </c>
    </row>
    <row r="659" spans="1:7" x14ac:dyDescent="0.25">
      <c r="A659" s="28">
        <v>46496</v>
      </c>
      <c r="B659">
        <f>WEEKDAY(Tbl_Avond[[#This Row],[Datum]],11)</f>
        <v>1</v>
      </c>
      <c r="C659" t="str" cm="1">
        <f t="array" ref="C659">_xlfn.IFNA(INDEX(Tbl_KBBB[wedstrijd],MATCH(Tbl_Avond[[#This Row],[Datum]]&amp;"1",Tbl_KBBB[Datum_KBBB]&amp;Tbl_KBBB[Biljart],0)),"")</f>
        <v/>
      </c>
      <c r="D659" t="str" cm="1">
        <f t="array" ref="D659">_xlfn.IFNA(INDEX(Tbl_KBBB[wedstrijd],MATCH(Tbl_Avond[[#This Row],[Datum]]&amp;"2",Tbl_KBBB[Datum_KBBB]&amp;Tbl_KBBB[Biljart],0)),"")</f>
        <v/>
      </c>
      <c r="E659" t="str" cm="1">
        <f t="array" ref="E659">_xlfn.IFNA(INDEX(Tbl_KBBB[wedstrijd],MATCH(Tbl_Avond[[#This Row],[Datum]]&amp;"3",Tbl_KBBB[Datum_KBBB]&amp;Tbl_KBBB[Biljart],0)),"")</f>
        <v/>
      </c>
      <c r="F659" t="str" cm="1">
        <f t="array" ref="F659">_xlfn.IFNA(INDEX(Tbl_KBBB[wedstrijd],MATCH(Tbl_Avond[[#This Row],[Datum]]&amp;"4",Tbl_KBBB[Datum_KBBB]&amp;Tbl_KBBB[Biljart],0)),"")</f>
        <v/>
      </c>
      <c r="G659" t="str" cm="1">
        <f t="array" ref="G659">_xlfn.IFNA(INDEX(Tbl_KBBB[wedstrijd],MATCH(Tbl_Avond[[#This Row],[Datum]]&amp;"5",Tbl_KBBB[Datum_KBBB]&amp;Tbl_KBBB[Biljart],0)),"")</f>
        <v/>
      </c>
    </row>
    <row r="660" spans="1:7" x14ac:dyDescent="0.25">
      <c r="A660" s="28">
        <v>46497</v>
      </c>
      <c r="B660">
        <f>WEEKDAY(Tbl_Avond[[#This Row],[Datum]],11)</f>
        <v>2</v>
      </c>
      <c r="C660" t="str" cm="1">
        <f t="array" ref="C660">_xlfn.IFNA(INDEX(Tbl_KBBB[wedstrijd],MATCH(Tbl_Avond[[#This Row],[Datum]]&amp;"1",Tbl_KBBB[Datum_KBBB]&amp;Tbl_KBBB[Biljart],0)),"")</f>
        <v/>
      </c>
      <c r="D660" t="str" cm="1">
        <f t="array" ref="D660">_xlfn.IFNA(INDEX(Tbl_KBBB[wedstrijd],MATCH(Tbl_Avond[[#This Row],[Datum]]&amp;"2",Tbl_KBBB[Datum_KBBB]&amp;Tbl_KBBB[Biljart],0)),"")</f>
        <v>De Middel 2  - BC De Ster 1 - - &gt;VH1079</v>
      </c>
      <c r="E660" t="str" cm="1">
        <f t="array" ref="E660">_xlfn.IFNA(INDEX(Tbl_KBBB[wedstrijd],MATCH(Tbl_Avond[[#This Row],[Datum]]&amp;"3",Tbl_KBBB[Datum_KBBB]&amp;Tbl_KBBB[Biljart],0)),"")</f>
        <v/>
      </c>
      <c r="F660" t="str" cm="1">
        <f t="array" ref="F660">_xlfn.IFNA(INDEX(Tbl_KBBB[wedstrijd],MATCH(Tbl_Avond[[#This Row],[Datum]]&amp;"4",Tbl_KBBB[Datum_KBBB]&amp;Tbl_KBBB[Biljart],0)),"")</f>
        <v/>
      </c>
      <c r="G660" t="str" cm="1">
        <f t="array" ref="G660">_xlfn.IFNA(INDEX(Tbl_KBBB[wedstrijd],MATCH(Tbl_Avond[[#This Row],[Datum]]&amp;"5",Tbl_KBBB[Datum_KBBB]&amp;Tbl_KBBB[Biljart],0)),"")</f>
        <v/>
      </c>
    </row>
    <row r="661" spans="1:7" x14ac:dyDescent="0.25">
      <c r="A661" s="28">
        <v>46498</v>
      </c>
      <c r="B661">
        <f>WEEKDAY(Tbl_Avond[[#This Row],[Datum]],11)</f>
        <v>3</v>
      </c>
      <c r="C661" t="str" cm="1">
        <f t="array" ref="C661">_xlfn.IFNA(INDEX(Tbl_KBBB[wedstrijd],MATCH(Tbl_Avond[[#This Row],[Datum]]&amp;"1",Tbl_KBBB[Datum_KBBB]&amp;Tbl_KBBB[Biljart],0)),"")</f>
        <v/>
      </c>
      <c r="D661" t="str" cm="1">
        <f t="array" ref="D661">_xlfn.IFNA(INDEX(Tbl_KBBB[wedstrijd],MATCH(Tbl_Avond[[#This Row],[Datum]]&amp;"2",Tbl_KBBB[Datum_KBBB]&amp;Tbl_KBBB[Biljart],0)),"")</f>
        <v/>
      </c>
      <c r="E661" t="str" cm="1">
        <f t="array" ref="E661">_xlfn.IFNA(INDEX(Tbl_KBBB[wedstrijd],MATCH(Tbl_Avond[[#This Row],[Datum]]&amp;"3",Tbl_KBBB[Datum_KBBB]&amp;Tbl_KBBB[Biljart],0)),"")</f>
        <v>De Middel 9 - BC Volkshuis Hemiksem 1- - &gt;ADL 123354</v>
      </c>
      <c r="F661" t="str" cm="1">
        <f t="array" ref="F661">_xlfn.IFNA(INDEX(Tbl_KBBB[wedstrijd],MATCH(Tbl_Avond[[#This Row],[Datum]]&amp;"4",Tbl_KBBB[Datum_KBBB]&amp;Tbl_KBBB[Biljart],0)),"")</f>
        <v/>
      </c>
      <c r="G661" t="str" cm="1">
        <f t="array" ref="G661">_xlfn.IFNA(INDEX(Tbl_KBBB[wedstrijd],MATCH(Tbl_Avond[[#This Row],[Datum]]&amp;"5",Tbl_KBBB[Datum_KBBB]&amp;Tbl_KBBB[Biljart],0)),"")</f>
        <v/>
      </c>
    </row>
    <row r="662" spans="1:7" x14ac:dyDescent="0.25">
      <c r="A662" s="28">
        <v>46499</v>
      </c>
      <c r="B662">
        <f>WEEKDAY(Tbl_Avond[[#This Row],[Datum]],11)</f>
        <v>4</v>
      </c>
      <c r="C662" t="str" cm="1">
        <f t="array" ref="C662">_xlfn.IFNA(INDEX(Tbl_KBBB[wedstrijd],MATCH(Tbl_Avond[[#This Row],[Datum]]&amp;"1",Tbl_KBBB[Datum_KBBB]&amp;Tbl_KBBB[Biljart],0)),"")</f>
        <v/>
      </c>
      <c r="D662" t="str" cm="1">
        <f t="array" ref="D662">_xlfn.IFNA(INDEX(Tbl_KBBB[wedstrijd],MATCH(Tbl_Avond[[#This Row],[Datum]]&amp;"2",Tbl_KBBB[Datum_KBBB]&amp;Tbl_KBBB[Biljart],0)),"")</f>
        <v/>
      </c>
      <c r="E662" t="str" cm="1">
        <f t="array" ref="E662">_xlfn.IFNA(INDEX(Tbl_KBBB[wedstrijd],MATCH(Tbl_Avond[[#This Row],[Datum]]&amp;"3",Tbl_KBBB[Datum_KBBB]&amp;Tbl_KBBB[Biljart],0)),"")</f>
        <v>De Middel 1  - De Middel 3 - - &gt;VH1076</v>
      </c>
      <c r="F662" t="str" cm="1">
        <f t="array" ref="F662">_xlfn.IFNA(INDEX(Tbl_KBBB[wedstrijd],MATCH(Tbl_Avond[[#This Row],[Datum]]&amp;"4",Tbl_KBBB[Datum_KBBB]&amp;Tbl_KBBB[Biljart],0)),"")</f>
        <v/>
      </c>
      <c r="G662" t="str" cm="1">
        <f t="array" ref="G662">_xlfn.IFNA(INDEX(Tbl_KBBB[wedstrijd],MATCH(Tbl_Avond[[#This Row],[Datum]]&amp;"5",Tbl_KBBB[Datum_KBBB]&amp;Tbl_KBBB[Biljart],0)),"")</f>
        <v/>
      </c>
    </row>
    <row r="663" spans="1:7" x14ac:dyDescent="0.25">
      <c r="A663" s="28">
        <v>46500</v>
      </c>
      <c r="B663">
        <f>WEEKDAY(Tbl_Avond[[#This Row],[Datum]],11)</f>
        <v>5</v>
      </c>
      <c r="C663" t="str" cm="1">
        <f t="array" ref="C663">_xlfn.IFNA(INDEX(Tbl_KBBB[wedstrijd],MATCH(Tbl_Avond[[#This Row],[Datum]]&amp;"1",Tbl_KBBB[Datum_KBBB]&amp;Tbl_KBBB[Biljart],0)),"")</f>
        <v/>
      </c>
      <c r="D663" t="str" cm="1">
        <f t="array" ref="D663">_xlfn.IFNA(INDEX(Tbl_KBBB[wedstrijd],MATCH(Tbl_Avond[[#This Row],[Datum]]&amp;"2",Tbl_KBBB[Datum_KBBB]&amp;Tbl_KBBB[Biljart],0)),"")</f>
        <v/>
      </c>
      <c r="E663" t="str" cm="1">
        <f t="array" ref="E663">_xlfn.IFNA(INDEX(Tbl_KBBB[wedstrijd],MATCH(Tbl_Avond[[#This Row],[Datum]]&amp;"3",Tbl_KBBB[Datum_KBBB]&amp;Tbl_KBBB[Biljart],0)),"")</f>
        <v/>
      </c>
      <c r="F663" t="str" cm="1">
        <f t="array" ref="F663">_xlfn.IFNA(INDEX(Tbl_KBBB[wedstrijd],MATCH(Tbl_Avond[[#This Row],[Datum]]&amp;"4",Tbl_KBBB[Datum_KBBB]&amp;Tbl_KBBB[Biljart],0)),"")</f>
        <v/>
      </c>
      <c r="G663" t="str" cm="1">
        <f t="array" ref="G663">_xlfn.IFNA(INDEX(Tbl_KBBB[wedstrijd],MATCH(Tbl_Avond[[#This Row],[Datum]]&amp;"5",Tbl_KBBB[Datum_KBBB]&amp;Tbl_KBBB[Biljart],0)),"")</f>
        <v/>
      </c>
    </row>
    <row r="664" spans="1:7" x14ac:dyDescent="0.25">
      <c r="A664" s="28">
        <v>46501</v>
      </c>
      <c r="B664">
        <f>WEEKDAY(Tbl_Avond[[#This Row],[Datum]],11)</f>
        <v>6</v>
      </c>
      <c r="C664" t="str" cm="1">
        <f t="array" ref="C664">_xlfn.IFNA(INDEX(Tbl_KBBB[wedstrijd],MATCH(Tbl_Avond[[#This Row],[Datum]]&amp;"1",Tbl_KBBB[Datum_KBBB]&amp;Tbl_KBBB[Biljart],0)),"")</f>
        <v/>
      </c>
      <c r="D664" t="str" cm="1">
        <f t="array" ref="D664">_xlfn.IFNA(INDEX(Tbl_KBBB[wedstrijd],MATCH(Tbl_Avond[[#This Row],[Datum]]&amp;"2",Tbl_KBBB[Datum_KBBB]&amp;Tbl_KBBB[Biljart],0)),"")</f>
        <v/>
      </c>
      <c r="E664" t="str" cm="1">
        <f t="array" ref="E664">_xlfn.IFNA(INDEX(Tbl_KBBB[wedstrijd],MATCH(Tbl_Avond[[#This Row],[Datum]]&amp;"3",Tbl_KBBB[Datum_KBBB]&amp;Tbl_KBBB[Biljart],0)),"")</f>
        <v/>
      </c>
      <c r="F664" t="str" cm="1">
        <f t="array" ref="F664">_xlfn.IFNA(INDEX(Tbl_KBBB[wedstrijd],MATCH(Tbl_Avond[[#This Row],[Datum]]&amp;"4",Tbl_KBBB[Datum_KBBB]&amp;Tbl_KBBB[Biljart],0)),"")</f>
        <v/>
      </c>
      <c r="G664" t="str" cm="1">
        <f t="array" ref="G664">_xlfn.IFNA(INDEX(Tbl_KBBB[wedstrijd],MATCH(Tbl_Avond[[#This Row],[Datum]]&amp;"5",Tbl_KBBB[Datum_KBBB]&amp;Tbl_KBBB[Biljart],0)),"")</f>
        <v/>
      </c>
    </row>
    <row r="665" spans="1:7" x14ac:dyDescent="0.25">
      <c r="A665" s="28">
        <v>46502</v>
      </c>
      <c r="B665">
        <f>WEEKDAY(Tbl_Avond[[#This Row],[Datum]],11)</f>
        <v>7</v>
      </c>
      <c r="C665" t="str" cm="1">
        <f t="array" ref="C665">_xlfn.IFNA(INDEX(Tbl_KBBB[wedstrijd],MATCH(Tbl_Avond[[#This Row],[Datum]]&amp;"1",Tbl_KBBB[Datum_KBBB]&amp;Tbl_KBBB[Biljart],0)),"")</f>
        <v/>
      </c>
      <c r="D665" t="str" cm="1">
        <f t="array" ref="D665">_xlfn.IFNA(INDEX(Tbl_KBBB[wedstrijd],MATCH(Tbl_Avond[[#This Row],[Datum]]&amp;"2",Tbl_KBBB[Datum_KBBB]&amp;Tbl_KBBB[Biljart],0)),"")</f>
        <v/>
      </c>
      <c r="E665" t="str" cm="1">
        <f t="array" ref="E665">_xlfn.IFNA(INDEX(Tbl_KBBB[wedstrijd],MATCH(Tbl_Avond[[#This Row],[Datum]]&amp;"3",Tbl_KBBB[Datum_KBBB]&amp;Tbl_KBBB[Biljart],0)),"")</f>
        <v/>
      </c>
      <c r="F665" t="str" cm="1">
        <f t="array" ref="F665">_xlfn.IFNA(INDEX(Tbl_KBBB[wedstrijd],MATCH(Tbl_Avond[[#This Row],[Datum]]&amp;"4",Tbl_KBBB[Datum_KBBB]&amp;Tbl_KBBB[Biljart],0)),"")</f>
        <v/>
      </c>
      <c r="G665" t="str" cm="1">
        <f t="array" ref="G665">_xlfn.IFNA(INDEX(Tbl_KBBB[wedstrijd],MATCH(Tbl_Avond[[#This Row],[Datum]]&amp;"5",Tbl_KBBB[Datum_KBBB]&amp;Tbl_KBBB[Biljart],0)),"")</f>
        <v/>
      </c>
    </row>
    <row r="666" spans="1:7" x14ac:dyDescent="0.25">
      <c r="A666" s="28">
        <v>46503</v>
      </c>
      <c r="B666">
        <f>WEEKDAY(Tbl_Avond[[#This Row],[Datum]],11)</f>
        <v>1</v>
      </c>
      <c r="C666" t="str" cm="1">
        <f t="array" ref="C666">_xlfn.IFNA(INDEX(Tbl_KBBB[wedstrijd],MATCH(Tbl_Avond[[#This Row],[Datum]]&amp;"1",Tbl_KBBB[Datum_KBBB]&amp;Tbl_KBBB[Biljart],0)),"")</f>
        <v/>
      </c>
      <c r="D666" t="str" cm="1">
        <f t="array" ref="D666">_xlfn.IFNA(INDEX(Tbl_KBBB[wedstrijd],MATCH(Tbl_Avond[[#This Row],[Datum]]&amp;"2",Tbl_KBBB[Datum_KBBB]&amp;Tbl_KBBB[Biljart],0)),"")</f>
        <v/>
      </c>
      <c r="E666" t="str" cm="1">
        <f t="array" ref="E666">_xlfn.IFNA(INDEX(Tbl_KBBB[wedstrijd],MATCH(Tbl_Avond[[#This Row],[Datum]]&amp;"3",Tbl_KBBB[Datum_KBBB]&amp;Tbl_KBBB[Biljart],0)),"")</f>
        <v>DE MIDDEL 3  - DE LEUG 2 - - &gt;VL2137</v>
      </c>
      <c r="F666" t="str" cm="1">
        <f t="array" ref="F666">_xlfn.IFNA(INDEX(Tbl_KBBB[wedstrijd],MATCH(Tbl_Avond[[#This Row],[Datum]]&amp;"4",Tbl_KBBB[Datum_KBBB]&amp;Tbl_KBBB[Biljart],0)),"")</f>
        <v/>
      </c>
      <c r="G666" t="str" cm="1">
        <f t="array" ref="G666">_xlfn.IFNA(INDEX(Tbl_KBBB[wedstrijd],MATCH(Tbl_Avond[[#This Row],[Datum]]&amp;"5",Tbl_KBBB[Datum_KBBB]&amp;Tbl_KBBB[Biljart],0)),"")</f>
        <v>DE MIDDEL 1  - BC LUGO 3 - - &gt;DK2D132</v>
      </c>
    </row>
    <row r="667" spans="1:7" x14ac:dyDescent="0.25">
      <c r="A667" s="28">
        <v>46504</v>
      </c>
      <c r="B667">
        <f>WEEKDAY(Tbl_Avond[[#This Row],[Datum]],11)</f>
        <v>2</v>
      </c>
      <c r="C667" t="str" cm="1">
        <f t="array" ref="C667">_xlfn.IFNA(INDEX(Tbl_KBBB[wedstrijd],MATCH(Tbl_Avond[[#This Row],[Datum]]&amp;"1",Tbl_KBBB[Datum_KBBB]&amp;Tbl_KBBB[Biljart],0)),"")</f>
        <v/>
      </c>
      <c r="D667" t="str" cm="1">
        <f t="array" ref="D667">_xlfn.IFNA(INDEX(Tbl_KBBB[wedstrijd],MATCH(Tbl_Avond[[#This Row],[Datum]]&amp;"2",Tbl_KBBB[Datum_KBBB]&amp;Tbl_KBBB[Biljart],0)),"")</f>
        <v/>
      </c>
      <c r="E667" t="str" cm="1">
        <f t="array" ref="E667">_xlfn.IFNA(INDEX(Tbl_KBBB[wedstrijd],MATCH(Tbl_Avond[[#This Row],[Datum]]&amp;"3",Tbl_KBBB[Datum_KBBB]&amp;Tbl_KBBB[Biljart],0)),"")</f>
        <v>DE MIDDEL 2  - GOBBENDONCKSE 1 - - &gt;VL2135</v>
      </c>
      <c r="F667" t="str" cm="1">
        <f t="array" ref="F667">_xlfn.IFNA(INDEX(Tbl_KBBB[wedstrijd],MATCH(Tbl_Avond[[#This Row],[Datum]]&amp;"4",Tbl_KBBB[Datum_KBBB]&amp;Tbl_KBBB[Biljart],0)),"")</f>
        <v/>
      </c>
      <c r="G667" t="str" cm="1">
        <f t="array" ref="G667">_xlfn.IFNA(INDEX(Tbl_KBBB[wedstrijd],MATCH(Tbl_Avond[[#This Row],[Datum]]&amp;"5",Tbl_KBBB[Datum_KBBB]&amp;Tbl_KBBB[Biljart],0)),"")</f>
        <v>DE MIDDEL 1  - BILJART-WORLD 2 - - &gt;VL1116</v>
      </c>
    </row>
    <row r="668" spans="1:7" x14ac:dyDescent="0.25">
      <c r="A668" s="28">
        <v>46505</v>
      </c>
      <c r="B668">
        <f>WEEKDAY(Tbl_Avond[[#This Row],[Datum]],11)</f>
        <v>3</v>
      </c>
      <c r="C668" t="str" cm="1">
        <f t="array" ref="C668">_xlfn.IFNA(INDEX(Tbl_KBBB[wedstrijd],MATCH(Tbl_Avond[[#This Row],[Datum]]&amp;"1",Tbl_KBBB[Datum_KBBB]&amp;Tbl_KBBB[Biljart],0)),"")</f>
        <v/>
      </c>
      <c r="D668" t="str" cm="1">
        <f t="array" ref="D668">_xlfn.IFNA(INDEX(Tbl_KBBB[wedstrijd],MATCH(Tbl_Avond[[#This Row],[Datum]]&amp;"2",Tbl_KBBB[Datum_KBBB]&amp;Tbl_KBBB[Biljart],0)),"")</f>
        <v/>
      </c>
      <c r="E668" t="str" cm="1">
        <f t="array" ref="E668">_xlfn.IFNA(INDEX(Tbl_KBBB[wedstrijd],MATCH(Tbl_Avond[[#This Row],[Datum]]&amp;"3",Tbl_KBBB[Datum_KBBB]&amp;Tbl_KBBB[Biljart],0)),"")</f>
        <v>DE MIDDEL 5  - SCHIL-DORP 2 - - &gt;VL2136</v>
      </c>
      <c r="F668" t="str" cm="1">
        <f t="array" ref="F668">_xlfn.IFNA(INDEX(Tbl_KBBB[wedstrijd],MATCH(Tbl_Avond[[#This Row],[Datum]]&amp;"4",Tbl_KBBB[Datum_KBBB]&amp;Tbl_KBBB[Biljart],0)),"")</f>
        <v/>
      </c>
      <c r="G668" t="str" cm="1">
        <f t="array" ref="G668">_xlfn.IFNA(INDEX(Tbl_KBBB[wedstrijd],MATCH(Tbl_Avond[[#This Row],[Datum]]&amp;"5",Tbl_KBBB[Datum_KBBB]&amp;Tbl_KBBB[Biljart],0)),"")</f>
        <v>DE MIDDEL 5  - BC MOLLENHOF 1 - - &gt;BA2A129</v>
      </c>
    </row>
    <row r="669" spans="1:7" x14ac:dyDescent="0.25">
      <c r="A669" s="28">
        <v>46506</v>
      </c>
      <c r="B669">
        <f>WEEKDAY(Tbl_Avond[[#This Row],[Datum]],11)</f>
        <v>4</v>
      </c>
      <c r="C669" t="str" cm="1">
        <f t="array" ref="C669">_xlfn.IFNA(INDEX(Tbl_KBBB[wedstrijd],MATCH(Tbl_Avond[[#This Row],[Datum]]&amp;"1",Tbl_KBBB[Datum_KBBB]&amp;Tbl_KBBB[Biljart],0)),"")</f>
        <v>DE MIDDEL 1  - DEN EIK 2 - - &gt;KA116</v>
      </c>
      <c r="D669" t="str" cm="1">
        <f t="array" ref="D669">_xlfn.IFNA(INDEX(Tbl_KBBB[wedstrijd],MATCH(Tbl_Avond[[#This Row],[Datum]]&amp;"2",Tbl_KBBB[Datum_KBBB]&amp;Tbl_KBBB[Biljart],0)),"")</f>
        <v/>
      </c>
      <c r="E669" t="str" cm="1">
        <f t="array" ref="E669">_xlfn.IFNA(INDEX(Tbl_KBBB[wedstrijd],MATCH(Tbl_Avond[[#This Row],[Datum]]&amp;"3",Tbl_KBBB[Datum_KBBB]&amp;Tbl_KBBB[Biljart],0)),"")</f>
        <v>De Middel 1  - Schil-Dorp 1 - - &gt;VH1086</v>
      </c>
      <c r="F669" t="str" cm="1">
        <f t="array" ref="F669">_xlfn.IFNA(INDEX(Tbl_KBBB[wedstrijd],MATCH(Tbl_Avond[[#This Row],[Datum]]&amp;"4",Tbl_KBBB[Datum_KBBB]&amp;Tbl_KBBB[Biljart],0)),"")</f>
        <v/>
      </c>
      <c r="G669" t="str" cm="1">
        <f t="array" ref="G669">_xlfn.IFNA(INDEX(Tbl_KBBB[wedstrijd],MATCH(Tbl_Avond[[#This Row],[Datum]]&amp;"5",Tbl_KBBB[Datum_KBBB]&amp;Tbl_KBBB[Biljart],0)),"")</f>
        <v>DE MIDDEL 2  - GOBBENDONCKSE 5 - - &gt;DK2B131</v>
      </c>
    </row>
    <row r="670" spans="1:7" x14ac:dyDescent="0.25">
      <c r="A670" s="28">
        <v>46507</v>
      </c>
      <c r="B670">
        <f>WEEKDAY(Tbl_Avond[[#This Row],[Datum]],11)</f>
        <v>5</v>
      </c>
      <c r="C670" t="str" cm="1">
        <f t="array" ref="C670">_xlfn.IFNA(INDEX(Tbl_KBBB[wedstrijd],MATCH(Tbl_Avond[[#This Row],[Datum]]&amp;"1",Tbl_KBBB[Datum_KBBB]&amp;Tbl_KBBB[Biljart],0)),"")</f>
        <v>MIDDEL 1 - HAZEDUINEN- - &gt;KPU-1</v>
      </c>
      <c r="D670" t="str" cm="1">
        <f t="array" ref="D670">_xlfn.IFNA(INDEX(Tbl_KBBB[wedstrijd],MATCH(Tbl_Avond[[#This Row],[Datum]]&amp;"2",Tbl_KBBB[Datum_KBBB]&amp;Tbl_KBBB[Biljart],0)),"")</f>
        <v>MIDDEL 1 - HAZEDUINEN- - &gt;KPU-1</v>
      </c>
      <c r="E670" t="str" cm="1">
        <f t="array" ref="E670">_xlfn.IFNA(INDEX(Tbl_KBBB[wedstrijd],MATCH(Tbl_Avond[[#This Row],[Datum]]&amp;"3",Tbl_KBBB[Datum_KBBB]&amp;Tbl_KBBB[Biljart],0)),"")</f>
        <v/>
      </c>
      <c r="F670" t="str" cm="1">
        <f t="array" ref="F670">_xlfn.IFNA(INDEX(Tbl_KBBB[wedstrijd],MATCH(Tbl_Avond[[#This Row],[Datum]]&amp;"4",Tbl_KBBB[Datum_KBBB]&amp;Tbl_KBBB[Biljart],0)),"")</f>
        <v>De Middel 2 - De Biezen 1- - &gt;KAPU-2</v>
      </c>
      <c r="G670" t="str" cm="1">
        <f t="array" ref="G670">_xlfn.IFNA(INDEX(Tbl_KBBB[wedstrijd],MATCH(Tbl_Avond[[#This Row],[Datum]]&amp;"5",Tbl_KBBB[Datum_KBBB]&amp;Tbl_KBBB[Biljart],0)),"")</f>
        <v>De Middel 2 - De Biezen 1- - &gt;KAPU-2</v>
      </c>
    </row>
    <row r="671" spans="1:7" x14ac:dyDescent="0.25">
      <c r="A671" s="28">
        <v>46508</v>
      </c>
      <c r="B671">
        <f>WEEKDAY(Tbl_Avond[[#This Row],[Datum]],11)</f>
        <v>6</v>
      </c>
      <c r="C671" t="str" cm="1">
        <f t="array" ref="C671">_xlfn.IFNA(INDEX(Tbl_KBBB[wedstrijd],MATCH(Tbl_Avond[[#This Row],[Datum]]&amp;"1",Tbl_KBBB[Datum_KBBB]&amp;Tbl_KBBB[Biljart],0)),"")</f>
        <v/>
      </c>
      <c r="D671" t="str" cm="1">
        <f t="array" ref="D671">_xlfn.IFNA(INDEX(Tbl_KBBB[wedstrijd],MATCH(Tbl_Avond[[#This Row],[Datum]]&amp;"2",Tbl_KBBB[Datum_KBBB]&amp;Tbl_KBBB[Biljart],0)),"")</f>
        <v/>
      </c>
      <c r="E671" t="str" cm="1">
        <f t="array" ref="E671">_xlfn.IFNA(INDEX(Tbl_KBBB[wedstrijd],MATCH(Tbl_Avond[[#This Row],[Datum]]&amp;"3",Tbl_KBBB[Datum_KBBB]&amp;Tbl_KBBB[Biljart],0)),"")</f>
        <v/>
      </c>
      <c r="F671" t="str" cm="1">
        <f t="array" ref="F671">_xlfn.IFNA(INDEX(Tbl_KBBB[wedstrijd],MATCH(Tbl_Avond[[#This Row],[Datum]]&amp;"4",Tbl_KBBB[Datum_KBBB]&amp;Tbl_KBBB[Biljart],0)),"")</f>
        <v/>
      </c>
      <c r="G671" t="str" cm="1">
        <f t="array" ref="G671">_xlfn.IFNA(INDEX(Tbl_KBBB[wedstrijd],MATCH(Tbl_Avond[[#This Row],[Datum]]&amp;"5",Tbl_KBBB[Datum_KBBB]&amp;Tbl_KBBB[Biljart],0)),"")</f>
        <v/>
      </c>
    </row>
    <row r="672" spans="1:7" x14ac:dyDescent="0.25">
      <c r="A672" s="28">
        <v>46509</v>
      </c>
      <c r="B672">
        <f>WEEKDAY(Tbl_Avond[[#This Row],[Datum]],11)</f>
        <v>7</v>
      </c>
      <c r="C672" t="str" cm="1">
        <f t="array" ref="C672">_xlfn.IFNA(INDEX(Tbl_KBBB[wedstrijd],MATCH(Tbl_Avond[[#This Row],[Datum]]&amp;"1",Tbl_KBBB[Datum_KBBB]&amp;Tbl_KBBB[Biljart],0)),"")</f>
        <v/>
      </c>
      <c r="D672" t="str" cm="1">
        <f t="array" ref="D672">_xlfn.IFNA(INDEX(Tbl_KBBB[wedstrijd],MATCH(Tbl_Avond[[#This Row],[Datum]]&amp;"2",Tbl_KBBB[Datum_KBBB]&amp;Tbl_KBBB[Biljart],0)),"")</f>
        <v/>
      </c>
      <c r="E672" t="str" cm="1">
        <f t="array" ref="E672">_xlfn.IFNA(INDEX(Tbl_KBBB[wedstrijd],MATCH(Tbl_Avond[[#This Row],[Datum]]&amp;"3",Tbl_KBBB[Datum_KBBB]&amp;Tbl_KBBB[Biljart],0)),"")</f>
        <v/>
      </c>
      <c r="F672" t="str" cm="1">
        <f t="array" ref="F672">_xlfn.IFNA(INDEX(Tbl_KBBB[wedstrijd],MATCH(Tbl_Avond[[#This Row],[Datum]]&amp;"4",Tbl_KBBB[Datum_KBBB]&amp;Tbl_KBBB[Biljart],0)),"")</f>
        <v/>
      </c>
      <c r="G672" t="str" cm="1">
        <f t="array" ref="G672">_xlfn.IFNA(INDEX(Tbl_KBBB[wedstrijd],MATCH(Tbl_Avond[[#This Row],[Datum]]&amp;"5",Tbl_KBBB[Datum_KBBB]&amp;Tbl_KBBB[Biljart],0)),"")</f>
        <v/>
      </c>
    </row>
    <row r="673" spans="1:7" x14ac:dyDescent="0.25">
      <c r="A673" s="28">
        <v>46510</v>
      </c>
      <c r="B673">
        <f>WEEKDAY(Tbl_Avond[[#This Row],[Datum]],11)</f>
        <v>1</v>
      </c>
      <c r="C673" t="str" cm="1">
        <f t="array" ref="C673">_xlfn.IFNA(INDEX(Tbl_KBBB[wedstrijd],MATCH(Tbl_Avond[[#This Row],[Datum]]&amp;"1",Tbl_KBBB[Datum_KBBB]&amp;Tbl_KBBB[Biljart],0)),"")</f>
        <v/>
      </c>
      <c r="D673" t="str" cm="1">
        <f t="array" ref="D673">_xlfn.IFNA(INDEX(Tbl_KBBB[wedstrijd],MATCH(Tbl_Avond[[#This Row],[Datum]]&amp;"2",Tbl_KBBB[Datum_KBBB]&amp;Tbl_KBBB[Biljart],0)),"")</f>
        <v/>
      </c>
      <c r="E673" t="str" cm="1">
        <f t="array" ref="E673">_xlfn.IFNA(INDEX(Tbl_KBBB[wedstrijd],MATCH(Tbl_Avond[[#This Row],[Datum]]&amp;"3",Tbl_KBBB[Datum_KBBB]&amp;Tbl_KBBB[Biljart],0)),"")</f>
        <v/>
      </c>
      <c r="F673" t="str" cm="1">
        <f t="array" ref="F673">_xlfn.IFNA(INDEX(Tbl_KBBB[wedstrijd],MATCH(Tbl_Avond[[#This Row],[Datum]]&amp;"4",Tbl_KBBB[Datum_KBBB]&amp;Tbl_KBBB[Biljart],0)),"")</f>
        <v/>
      </c>
      <c r="G673" t="str" cm="1">
        <f t="array" ref="G673">_xlfn.IFNA(INDEX(Tbl_KBBB[wedstrijd],MATCH(Tbl_Avond[[#This Row],[Datum]]&amp;"5",Tbl_KBBB[Datum_KBBB]&amp;Tbl_KBBB[Biljart],0)),"")</f>
        <v>DE MIDDEL 2  - DE LEUG 2 - - &gt;BA2B138</v>
      </c>
    </row>
    <row r="674" spans="1:7" x14ac:dyDescent="0.25">
      <c r="A674" s="28">
        <v>46511</v>
      </c>
      <c r="B674">
        <f>WEEKDAY(Tbl_Avond[[#This Row],[Datum]],11)</f>
        <v>2</v>
      </c>
      <c r="C674" t="str" cm="1">
        <f t="array" ref="C674">_xlfn.IFNA(INDEX(Tbl_KBBB[wedstrijd],MATCH(Tbl_Avond[[#This Row],[Datum]]&amp;"1",Tbl_KBBB[Datum_KBBB]&amp;Tbl_KBBB[Biljart],0)),"")</f>
        <v>DE MIDDEL 4  - DE LEUG 3  - - &gt;VL1123</v>
      </c>
      <c r="D674" t="str" cm="1">
        <f t="array" ref="D674">_xlfn.IFNA(INDEX(Tbl_KBBB[wedstrijd],MATCH(Tbl_Avond[[#This Row],[Datum]]&amp;"2",Tbl_KBBB[Datum_KBBB]&amp;Tbl_KBBB[Biljart],0)),"")</f>
        <v>De Middel 2  - Den Eik 2 - - &gt;VH1090</v>
      </c>
      <c r="E674" t="str" cm="1">
        <f t="array" ref="E674">_xlfn.IFNA(INDEX(Tbl_KBBB[wedstrijd],MATCH(Tbl_Avond[[#This Row],[Datum]]&amp;"3",Tbl_KBBB[Datum_KBBB]&amp;Tbl_KBBB[Biljart],0)),"")</f>
        <v/>
      </c>
      <c r="F674" t="str" cm="1">
        <f t="array" ref="F674">_xlfn.IFNA(INDEX(Tbl_KBBB[wedstrijd],MATCH(Tbl_Avond[[#This Row],[Datum]]&amp;"4",Tbl_KBBB[Datum_KBBB]&amp;Tbl_KBBB[Biljart],0)),"")</f>
        <v/>
      </c>
      <c r="G674" t="str" cm="1">
        <f t="array" ref="G674">_xlfn.IFNA(INDEX(Tbl_KBBB[wedstrijd],MATCH(Tbl_Avond[[#This Row],[Datum]]&amp;"5",Tbl_KBBB[Datum_KBBB]&amp;Tbl_KBBB[Biljart],0)),"")</f>
        <v>DE MIDDEL 6  - K.O.T. MEER 1 - - &gt;BA2B139</v>
      </c>
    </row>
    <row r="675" spans="1:7" x14ac:dyDescent="0.25">
      <c r="A675" s="28">
        <v>46512</v>
      </c>
      <c r="B675">
        <f>WEEKDAY(Tbl_Avond[[#This Row],[Datum]],11)</f>
        <v>3</v>
      </c>
      <c r="C675" t="str" cm="1">
        <f t="array" ref="C675">_xlfn.IFNA(INDEX(Tbl_KBBB[wedstrijd],MATCH(Tbl_Avond[[#This Row],[Datum]]&amp;"1",Tbl_KBBB[Datum_KBBB]&amp;Tbl_KBBB[Biljart],0)),"")</f>
        <v/>
      </c>
      <c r="D675" t="str" cm="1">
        <f t="array" ref="D675">_xlfn.IFNA(INDEX(Tbl_KBBB[wedstrijd],MATCH(Tbl_Avond[[#This Row],[Datum]]&amp;"2",Tbl_KBBB[Datum_KBBB]&amp;Tbl_KBBB[Biljart],0)),"")</f>
        <v/>
      </c>
      <c r="E675" t="str" cm="1">
        <f t="array" ref="E675">_xlfn.IFNA(INDEX(Tbl_KBBB[wedstrijd],MATCH(Tbl_Avond[[#This Row],[Datum]]&amp;"3",Tbl_KBBB[Datum_KBBB]&amp;Tbl_KBBB[Biljart],0)),"")</f>
        <v/>
      </c>
      <c r="F675" t="str" cm="1">
        <f t="array" ref="F675">_xlfn.IFNA(INDEX(Tbl_KBBB[wedstrijd],MATCH(Tbl_Avond[[#This Row],[Datum]]&amp;"4",Tbl_KBBB[Datum_KBBB]&amp;Tbl_KBBB[Biljart],0)),"")</f>
        <v>DE MIDDEL 1  - BILJART EXPRESS 6 - - &gt;DM2D112</v>
      </c>
      <c r="G675" t="str" cm="1">
        <f t="array" ref="G675">_xlfn.IFNA(INDEX(Tbl_KBBB[wedstrijd],MATCH(Tbl_Avond[[#This Row],[Datum]]&amp;"5",Tbl_KBBB[Datum_KBBB]&amp;Tbl_KBBB[Biljart],0)),"")</f>
        <v/>
      </c>
    </row>
    <row r="676" spans="1:7" x14ac:dyDescent="0.25">
      <c r="A676" s="28">
        <v>46513</v>
      </c>
      <c r="B676">
        <f>WEEKDAY(Tbl_Avond[[#This Row],[Datum]],11)</f>
        <v>4</v>
      </c>
      <c r="C676" t="str" cm="1">
        <f t="array" ref="C676">_xlfn.IFNA(INDEX(Tbl_KBBB[wedstrijd],MATCH(Tbl_Avond[[#This Row],[Datum]]&amp;"1",Tbl_KBBB[Datum_KBBB]&amp;Tbl_KBBB[Biljart],0)),"")</f>
        <v>De Middel 3  - De Leug 1 - - &gt;VH1087</v>
      </c>
      <c r="D676" t="str" cm="1">
        <f t="array" ref="D676">_xlfn.IFNA(INDEX(Tbl_KBBB[wedstrijd],MATCH(Tbl_Avond[[#This Row],[Datum]]&amp;"2",Tbl_KBBB[Datum_KBBB]&amp;Tbl_KBBB[Biljart],0)),"")</f>
        <v/>
      </c>
      <c r="E676" t="str" cm="1">
        <f t="array" ref="E676">_xlfn.IFNA(INDEX(Tbl_KBBB[wedstrijd],MATCH(Tbl_Avond[[#This Row],[Datum]]&amp;"3",Tbl_KBBB[Datum_KBBB]&amp;Tbl_KBBB[Biljart],0)),"")</f>
        <v/>
      </c>
      <c r="F676" t="str" cm="1">
        <f t="array" ref="F676">_xlfn.IFNA(INDEX(Tbl_KBBB[wedstrijd],MATCH(Tbl_Avond[[#This Row],[Datum]]&amp;"4",Tbl_KBBB[Datum_KBBB]&amp;Tbl_KBBB[Biljart],0)),"")</f>
        <v/>
      </c>
      <c r="G676" t="str" cm="1">
        <f t="array" ref="G676">_xlfn.IFNA(INDEX(Tbl_KBBB[wedstrijd],MATCH(Tbl_Avond[[#This Row],[Datum]]&amp;"5",Tbl_KBBB[Datum_KBBB]&amp;Tbl_KBBB[Biljart],0)),"")</f>
        <v>DE MIDDEL 1  - DE MIDDEL 3 - - &gt;BA2A138</v>
      </c>
    </row>
    <row r="677" spans="1:7" x14ac:dyDescent="0.25">
      <c r="A677" s="28">
        <v>46514</v>
      </c>
      <c r="B677">
        <f>WEEKDAY(Tbl_Avond[[#This Row],[Datum]],11)</f>
        <v>5</v>
      </c>
      <c r="C677" t="str" cm="1">
        <f t="array" ref="C677">_xlfn.IFNA(INDEX(Tbl_KBBB[wedstrijd],MATCH(Tbl_Avond[[#This Row],[Datum]]&amp;"1",Tbl_KBBB[Datum_KBBB]&amp;Tbl_KBBB[Biljart],0)),"")</f>
        <v>MIDDEL 1 - STARRENHOF- - &gt;KPU-1</v>
      </c>
      <c r="D677" t="str" cm="1">
        <f t="array" ref="D677">_xlfn.IFNA(INDEX(Tbl_KBBB[wedstrijd],MATCH(Tbl_Avond[[#This Row],[Datum]]&amp;"2",Tbl_KBBB[Datum_KBBB]&amp;Tbl_KBBB[Biljart],0)),"")</f>
        <v>MIDDEL 1 - STARRENHOF- - &gt;KPU-1</v>
      </c>
      <c r="E677" t="str" cm="1">
        <f t="array" ref="E677">_xlfn.IFNA(INDEX(Tbl_KBBB[wedstrijd],MATCH(Tbl_Avond[[#This Row],[Datum]]&amp;"3",Tbl_KBBB[Datum_KBBB]&amp;Tbl_KBBB[Biljart],0)),"")</f>
        <v/>
      </c>
      <c r="F677" t="str" cm="1">
        <f t="array" ref="F677">_xlfn.IFNA(INDEX(Tbl_KBBB[wedstrijd],MATCH(Tbl_Avond[[#This Row],[Datum]]&amp;"4",Tbl_KBBB[Datum_KBBB]&amp;Tbl_KBBB[Biljart],0)),"")</f>
        <v>De Middel 2 - Wit Paard- - &gt;KAPU-2</v>
      </c>
      <c r="G677" t="str" cm="1">
        <f t="array" ref="G677">_xlfn.IFNA(INDEX(Tbl_KBBB[wedstrijd],MATCH(Tbl_Avond[[#This Row],[Datum]]&amp;"5",Tbl_KBBB[Datum_KBBB]&amp;Tbl_KBBB[Biljart],0)),"")</f>
        <v>De Middel 2 - Wit Paard- - &gt;KAPU-2</v>
      </c>
    </row>
    <row r="678" spans="1:7" x14ac:dyDescent="0.25">
      <c r="A678" s="28">
        <v>46515</v>
      </c>
      <c r="B678">
        <f>WEEKDAY(Tbl_Avond[[#This Row],[Datum]],11)</f>
        <v>6</v>
      </c>
      <c r="C678" t="str" cm="1">
        <f t="array" ref="C678">_xlfn.IFNA(INDEX(Tbl_KBBB[wedstrijd],MATCH(Tbl_Avond[[#This Row],[Datum]]&amp;"1",Tbl_KBBB[Datum_KBBB]&amp;Tbl_KBBB[Biljart],0)),"")</f>
        <v>DE MIDDEL 1  - Den Aker 2- - &gt;PDF</v>
      </c>
      <c r="D678" t="str" cm="1">
        <f t="array" ref="D678">_xlfn.IFNA(INDEX(Tbl_KBBB[wedstrijd],MATCH(Tbl_Avond[[#This Row],[Datum]]&amp;"2",Tbl_KBBB[Datum_KBBB]&amp;Tbl_KBBB[Biljart],0)),"")</f>
        <v>DE MIDDEL 1  - Den Aker 2- - &gt;PDF</v>
      </c>
      <c r="E678" t="str" cm="1">
        <f t="array" ref="E678">_xlfn.IFNA(INDEX(Tbl_KBBB[wedstrijd],MATCH(Tbl_Avond[[#This Row],[Datum]]&amp;"3",Tbl_KBBB[Datum_KBBB]&amp;Tbl_KBBB[Biljart],0)),"")</f>
        <v/>
      </c>
      <c r="F678" t="str" cm="1">
        <f t="array" ref="F678">_xlfn.IFNA(INDEX(Tbl_KBBB[wedstrijd],MATCH(Tbl_Avond[[#This Row],[Datum]]&amp;"4",Tbl_KBBB[Datum_KBBB]&amp;Tbl_KBBB[Biljart],0)),"")</f>
        <v/>
      </c>
      <c r="G678" t="str" cm="1">
        <f t="array" ref="G678">_xlfn.IFNA(INDEX(Tbl_KBBB[wedstrijd],MATCH(Tbl_Avond[[#This Row],[Datum]]&amp;"5",Tbl_KBBB[Datum_KBBB]&amp;Tbl_KBBB[Biljart],0)),"")</f>
        <v/>
      </c>
    </row>
    <row r="679" spans="1:7" x14ac:dyDescent="0.25">
      <c r="A679" s="28">
        <v>46516</v>
      </c>
      <c r="B679">
        <f>WEEKDAY(Tbl_Avond[[#This Row],[Datum]],11)</f>
        <v>7</v>
      </c>
      <c r="C679" t="str" cm="1">
        <f t="array" ref="C679">_xlfn.IFNA(INDEX(Tbl_KBBB[wedstrijd],MATCH(Tbl_Avond[[#This Row],[Datum]]&amp;"1",Tbl_KBBB[Datum_KBBB]&amp;Tbl_KBBB[Biljart],0)),"")</f>
        <v/>
      </c>
      <c r="D679" t="str" cm="1">
        <f t="array" ref="D679">_xlfn.IFNA(INDEX(Tbl_KBBB[wedstrijd],MATCH(Tbl_Avond[[#This Row],[Datum]]&amp;"2",Tbl_KBBB[Datum_KBBB]&amp;Tbl_KBBB[Biljart],0)),"")</f>
        <v/>
      </c>
      <c r="E679" t="str" cm="1">
        <f t="array" ref="E679">_xlfn.IFNA(INDEX(Tbl_KBBB[wedstrijd],MATCH(Tbl_Avond[[#This Row],[Datum]]&amp;"3",Tbl_KBBB[Datum_KBBB]&amp;Tbl_KBBB[Biljart],0)),"")</f>
        <v/>
      </c>
      <c r="F679" t="str" cm="1">
        <f t="array" ref="F679">_xlfn.IFNA(INDEX(Tbl_KBBB[wedstrijd],MATCH(Tbl_Avond[[#This Row],[Datum]]&amp;"4",Tbl_KBBB[Datum_KBBB]&amp;Tbl_KBBB[Biljart],0)),"")</f>
        <v/>
      </c>
      <c r="G679" t="str" cm="1">
        <f t="array" ref="G679">_xlfn.IFNA(INDEX(Tbl_KBBB[wedstrijd],MATCH(Tbl_Avond[[#This Row],[Datum]]&amp;"5",Tbl_KBBB[Datum_KBBB]&amp;Tbl_KBBB[Biljart],0)),"")</f>
        <v/>
      </c>
    </row>
    <row r="680" spans="1:7" x14ac:dyDescent="0.25">
      <c r="A680" s="28">
        <v>46517</v>
      </c>
      <c r="B680">
        <f>WEEKDAY(Tbl_Avond[[#This Row],[Datum]],11)</f>
        <v>1</v>
      </c>
      <c r="C680" t="str" cm="1">
        <f t="array" ref="C680">_xlfn.IFNA(INDEX(Tbl_KBBB[wedstrijd],MATCH(Tbl_Avond[[#This Row],[Datum]]&amp;"1",Tbl_KBBB[Datum_KBBB]&amp;Tbl_KBBB[Biljart],0)),"")</f>
        <v/>
      </c>
      <c r="D680" t="str" cm="1">
        <f t="array" ref="D680">_xlfn.IFNA(INDEX(Tbl_KBBB[wedstrijd],MATCH(Tbl_Avond[[#This Row],[Datum]]&amp;"2",Tbl_KBBB[Datum_KBBB]&amp;Tbl_KBBB[Biljart],0)),"")</f>
        <v/>
      </c>
      <c r="E680" t="str" cm="1">
        <f t="array" ref="E680">_xlfn.IFNA(INDEX(Tbl_KBBB[wedstrijd],MATCH(Tbl_Avond[[#This Row],[Datum]]&amp;"3",Tbl_KBBB[Datum_KBBB]&amp;Tbl_KBBB[Biljart],0)),"")</f>
        <v/>
      </c>
      <c r="F680" t="str" cm="1">
        <f t="array" ref="F680">_xlfn.IFNA(INDEX(Tbl_KBBB[wedstrijd],MATCH(Tbl_Avond[[#This Row],[Datum]]&amp;"4",Tbl_KBBB[Datum_KBBB]&amp;Tbl_KBBB[Biljart],0)),"")</f>
        <v/>
      </c>
      <c r="G680" t="str" cm="1">
        <f t="array" ref="G680">_xlfn.IFNA(INDEX(Tbl_KBBB[wedstrijd],MATCH(Tbl_Avond[[#This Row],[Datum]]&amp;"5",Tbl_KBBB[Datum_KBBB]&amp;Tbl_KBBB[Biljart],0)),"")</f>
        <v>DE MIDDEL 1  - BILJART-WORLD 1 - - &gt;VL1127</v>
      </c>
    </row>
    <row r="681" spans="1:7" x14ac:dyDescent="0.25">
      <c r="A681" s="28">
        <v>46518</v>
      </c>
      <c r="B681">
        <f>WEEKDAY(Tbl_Avond[[#This Row],[Datum]],11)</f>
        <v>2</v>
      </c>
      <c r="C681" t="str" cm="1">
        <f t="array" ref="C681">_xlfn.IFNA(INDEX(Tbl_KBBB[wedstrijd],MATCH(Tbl_Avond[[#This Row],[Datum]]&amp;"1",Tbl_KBBB[Datum_KBBB]&amp;Tbl_KBBB[Biljart],0)),"")</f>
        <v/>
      </c>
      <c r="D681" t="str" cm="1">
        <f t="array" ref="D681">_xlfn.IFNA(INDEX(Tbl_KBBB[wedstrijd],MATCH(Tbl_Avond[[#This Row],[Datum]]&amp;"2",Tbl_KBBB[Datum_KBBB]&amp;Tbl_KBBB[Biljart],0)),"")</f>
        <v/>
      </c>
      <c r="E681" t="str" cm="1">
        <f t="array" ref="E681">_xlfn.IFNA(INDEX(Tbl_KBBB[wedstrijd],MATCH(Tbl_Avond[[#This Row],[Datum]]&amp;"3",Tbl_KBBB[Datum_KBBB]&amp;Tbl_KBBB[Biljart],0)),"")</f>
        <v/>
      </c>
      <c r="F681" t="str" cm="1">
        <f t="array" ref="F681">_xlfn.IFNA(INDEX(Tbl_KBBB[wedstrijd],MATCH(Tbl_Avond[[#This Row],[Datum]]&amp;"4",Tbl_KBBB[Datum_KBBB]&amp;Tbl_KBBB[Biljart],0)),"")</f>
        <v/>
      </c>
      <c r="G681" t="str" cm="1">
        <f t="array" ref="G681">_xlfn.IFNA(INDEX(Tbl_KBBB[wedstrijd],MATCH(Tbl_Avond[[#This Row],[Datum]]&amp;"5",Tbl_KBBB[Datum_KBBB]&amp;Tbl_KBBB[Biljart],0)),"")</f>
        <v/>
      </c>
    </row>
    <row r="682" spans="1:7" x14ac:dyDescent="0.25">
      <c r="A682" s="28">
        <v>46519</v>
      </c>
      <c r="B682">
        <f>WEEKDAY(Tbl_Avond[[#This Row],[Datum]],11)</f>
        <v>3</v>
      </c>
      <c r="C682" t="str" cm="1">
        <f t="array" ref="C682">_xlfn.IFNA(INDEX(Tbl_KBBB[wedstrijd],MATCH(Tbl_Avond[[#This Row],[Datum]]&amp;"1",Tbl_KBBB[Datum_KBBB]&amp;Tbl_KBBB[Biljart],0)),"")</f>
        <v/>
      </c>
      <c r="D682" t="str" cm="1">
        <f t="array" ref="D682">_xlfn.IFNA(INDEX(Tbl_KBBB[wedstrijd],MATCH(Tbl_Avond[[#This Row],[Datum]]&amp;"2",Tbl_KBBB[Datum_KBBB]&amp;Tbl_KBBB[Biljart],0)),"")</f>
        <v/>
      </c>
      <c r="E682" t="str" cm="1">
        <f t="array" ref="E682">_xlfn.IFNA(INDEX(Tbl_KBBB[wedstrijd],MATCH(Tbl_Avond[[#This Row],[Datum]]&amp;"3",Tbl_KBBB[Datum_KBBB]&amp;Tbl_KBBB[Biljart],0)),"")</f>
        <v/>
      </c>
      <c r="F682" t="str" cm="1">
        <f t="array" ref="F682">_xlfn.IFNA(INDEX(Tbl_KBBB[wedstrijd],MATCH(Tbl_Avond[[#This Row],[Datum]]&amp;"4",Tbl_KBBB[Datum_KBBB]&amp;Tbl_KBBB[Biljart],0)),"")</f>
        <v/>
      </c>
      <c r="G682" t="str" cm="1">
        <f t="array" ref="G682">_xlfn.IFNA(INDEX(Tbl_KBBB[wedstrijd],MATCH(Tbl_Avond[[#This Row],[Datum]]&amp;"5",Tbl_KBBB[Datum_KBBB]&amp;Tbl_KBBB[Biljart],0)),"")</f>
        <v/>
      </c>
    </row>
    <row r="683" spans="1:7" x14ac:dyDescent="0.25">
      <c r="A683" s="28">
        <v>46520</v>
      </c>
      <c r="B683">
        <f>WEEKDAY(Tbl_Avond[[#This Row],[Datum]],11)</f>
        <v>4</v>
      </c>
      <c r="C683" t="str" cm="1">
        <f t="array" ref="C683">_xlfn.IFNA(INDEX(Tbl_KBBB[wedstrijd],MATCH(Tbl_Avond[[#This Row],[Datum]]&amp;"1",Tbl_KBBB[Datum_KBBB]&amp;Tbl_KBBB[Biljart],0)),"")</f>
        <v>DE MIDDEL 2  - BC MOLLENHOF 1 - - &gt;KA123</v>
      </c>
      <c r="D683" t="str" cm="1">
        <f t="array" ref="D683">_xlfn.IFNA(INDEX(Tbl_KBBB[wedstrijd],MATCH(Tbl_Avond[[#This Row],[Datum]]&amp;"2",Tbl_KBBB[Datum_KBBB]&amp;Tbl_KBBB[Biljart],0)),"")</f>
        <v/>
      </c>
      <c r="E683" t="str" cm="1">
        <f t="array" ref="E683">_xlfn.IFNA(INDEX(Tbl_KBBB[wedstrijd],MATCH(Tbl_Avond[[#This Row],[Datum]]&amp;"3",Tbl_KBBB[Datum_KBBB]&amp;Tbl_KBBB[Biljart],0)),"")</f>
        <v>DE MIDDEL 3  - BC KAPELSE 2 - - &gt;BA2A146</v>
      </c>
      <c r="F683" t="str" cm="1">
        <f t="array" ref="F683">_xlfn.IFNA(INDEX(Tbl_KBBB[wedstrijd],MATCH(Tbl_Avond[[#This Row],[Datum]]&amp;"4",Tbl_KBBB[Datum_KBBB]&amp;Tbl_KBBB[Biljart],0)),"")</f>
        <v/>
      </c>
      <c r="G683" t="str" cm="1">
        <f t="array" ref="G683">_xlfn.IFNA(INDEX(Tbl_KBBB[wedstrijd],MATCH(Tbl_Avond[[#This Row],[Datum]]&amp;"5",Tbl_KBBB[Datum_KBBB]&amp;Tbl_KBBB[Biljart],0)),"")</f>
        <v/>
      </c>
    </row>
    <row r="684" spans="1:7" x14ac:dyDescent="0.25">
      <c r="A684" s="28">
        <v>46521</v>
      </c>
      <c r="B684">
        <f>WEEKDAY(Tbl_Avond[[#This Row],[Datum]],11)</f>
        <v>5</v>
      </c>
      <c r="C684" t="str" cm="1">
        <f t="array" ref="C684">_xlfn.IFNA(INDEX(Tbl_KBBB[wedstrijd],MATCH(Tbl_Avond[[#This Row],[Datum]]&amp;"1",Tbl_KBBB[Datum_KBBB]&amp;Tbl_KBBB[Biljart],0)),"")</f>
        <v>MIDDEL 1 - WILLY'S PLACE 2- - &gt;KPU-1</v>
      </c>
      <c r="D684" t="str" cm="1">
        <f t="array" ref="D684">_xlfn.IFNA(INDEX(Tbl_KBBB[wedstrijd],MATCH(Tbl_Avond[[#This Row],[Datum]]&amp;"2",Tbl_KBBB[Datum_KBBB]&amp;Tbl_KBBB[Biljart],0)),"")</f>
        <v>MIDDEL 1 - WILLY'S PLACE 2- - &gt;KPU-1</v>
      </c>
      <c r="E684" t="str" cm="1">
        <f t="array" ref="E684">_xlfn.IFNA(INDEX(Tbl_KBBB[wedstrijd],MATCH(Tbl_Avond[[#This Row],[Datum]]&amp;"3",Tbl_KBBB[Datum_KBBB]&amp;Tbl_KBBB[Biljart],0)),"")</f>
        <v/>
      </c>
      <c r="F684" t="str" cm="1">
        <f t="array" ref="F684">_xlfn.IFNA(INDEX(Tbl_KBBB[wedstrijd],MATCH(Tbl_Avond[[#This Row],[Datum]]&amp;"4",Tbl_KBBB[Datum_KBBB]&amp;Tbl_KBBB[Biljart],0)),"")</f>
        <v>De Middel 2 - Huis ten Halve- - &gt;KAPU-2</v>
      </c>
      <c r="G684" t="str" cm="1">
        <f t="array" ref="G684">_xlfn.IFNA(INDEX(Tbl_KBBB[wedstrijd],MATCH(Tbl_Avond[[#This Row],[Datum]]&amp;"5",Tbl_KBBB[Datum_KBBB]&amp;Tbl_KBBB[Biljart],0)),"")</f>
        <v>De Middel 2 - Huis ten Halve- - &gt;KAPU-2</v>
      </c>
    </row>
    <row r="685" spans="1:7" x14ac:dyDescent="0.25">
      <c r="A685" s="28">
        <v>46522</v>
      </c>
      <c r="B685">
        <f>WEEKDAY(Tbl_Avond[[#This Row],[Datum]],11)</f>
        <v>6</v>
      </c>
      <c r="C685" t="str" cm="1">
        <f t="array" ref="C685">_xlfn.IFNA(INDEX(Tbl_KBBB[wedstrijd],MATCH(Tbl_Avond[[#This Row],[Datum]]&amp;"1",Tbl_KBBB[Datum_KBBB]&amp;Tbl_KBBB[Biljart],0)),"")</f>
        <v/>
      </c>
      <c r="D685" t="str" cm="1">
        <f t="array" ref="D685">_xlfn.IFNA(INDEX(Tbl_KBBB[wedstrijd],MATCH(Tbl_Avond[[#This Row],[Datum]]&amp;"2",Tbl_KBBB[Datum_KBBB]&amp;Tbl_KBBB[Biljart],0)),"")</f>
        <v/>
      </c>
      <c r="E685" t="str" cm="1">
        <f t="array" ref="E685">_xlfn.IFNA(INDEX(Tbl_KBBB[wedstrijd],MATCH(Tbl_Avond[[#This Row],[Datum]]&amp;"3",Tbl_KBBB[Datum_KBBB]&amp;Tbl_KBBB[Biljart],0)),"")</f>
        <v/>
      </c>
      <c r="F685" t="str" cm="1">
        <f t="array" ref="F685">_xlfn.IFNA(INDEX(Tbl_KBBB[wedstrijd],MATCH(Tbl_Avond[[#This Row],[Datum]]&amp;"4",Tbl_KBBB[Datum_KBBB]&amp;Tbl_KBBB[Biljart],0)),"")</f>
        <v/>
      </c>
      <c r="G685" t="str" cm="1">
        <f t="array" ref="G685">_xlfn.IFNA(INDEX(Tbl_KBBB[wedstrijd],MATCH(Tbl_Avond[[#This Row],[Datum]]&amp;"5",Tbl_KBBB[Datum_KBBB]&amp;Tbl_KBBB[Biljart],0)),"")</f>
        <v/>
      </c>
    </row>
    <row r="686" spans="1:7" x14ac:dyDescent="0.25">
      <c r="A686" s="28">
        <v>46523</v>
      </c>
      <c r="B686">
        <f>WEEKDAY(Tbl_Avond[[#This Row],[Datum]],11)</f>
        <v>7</v>
      </c>
      <c r="C686" t="str" cm="1">
        <f t="array" ref="C686">_xlfn.IFNA(INDEX(Tbl_KBBB[wedstrijd],MATCH(Tbl_Avond[[#This Row],[Datum]]&amp;"1",Tbl_KBBB[Datum_KBBB]&amp;Tbl_KBBB[Biljart],0)),"")</f>
        <v/>
      </c>
      <c r="D686" t="str" cm="1">
        <f t="array" ref="D686">_xlfn.IFNA(INDEX(Tbl_KBBB[wedstrijd],MATCH(Tbl_Avond[[#This Row],[Datum]]&amp;"2",Tbl_KBBB[Datum_KBBB]&amp;Tbl_KBBB[Biljart],0)),"")</f>
        <v/>
      </c>
      <c r="E686" t="str" cm="1">
        <f t="array" ref="E686">_xlfn.IFNA(INDEX(Tbl_KBBB[wedstrijd],MATCH(Tbl_Avond[[#This Row],[Datum]]&amp;"3",Tbl_KBBB[Datum_KBBB]&amp;Tbl_KBBB[Biljart],0)),"")</f>
        <v/>
      </c>
      <c r="F686" t="str" cm="1">
        <f t="array" ref="F686">_xlfn.IFNA(INDEX(Tbl_KBBB[wedstrijd],MATCH(Tbl_Avond[[#This Row],[Datum]]&amp;"4",Tbl_KBBB[Datum_KBBB]&amp;Tbl_KBBB[Biljart],0)),"")</f>
        <v/>
      </c>
      <c r="G686" t="str" cm="1">
        <f t="array" ref="G686">_xlfn.IFNA(INDEX(Tbl_KBBB[wedstrijd],MATCH(Tbl_Avond[[#This Row],[Datum]]&amp;"5",Tbl_KBBB[Datum_KBBB]&amp;Tbl_KBBB[Biljart],0)),"")</f>
        <v/>
      </c>
    </row>
    <row r="687" spans="1:7" x14ac:dyDescent="0.25">
      <c r="A687" s="28">
        <v>46524</v>
      </c>
      <c r="B687">
        <f>WEEKDAY(Tbl_Avond[[#This Row],[Datum]],11)</f>
        <v>1</v>
      </c>
      <c r="C687" t="str" cm="1">
        <f t="array" ref="C687">_xlfn.IFNA(INDEX(Tbl_KBBB[wedstrijd],MATCH(Tbl_Avond[[#This Row],[Datum]]&amp;"1",Tbl_KBBB[Datum_KBBB]&amp;Tbl_KBBB[Biljart],0)),"")</f>
        <v>DE MIDDEL 3  - BC HEMIKSEM 1 - - &gt;VL2153</v>
      </c>
      <c r="D687" t="str" cm="1">
        <f t="array" ref="D687">_xlfn.IFNA(INDEX(Tbl_KBBB[wedstrijd],MATCH(Tbl_Avond[[#This Row],[Datum]]&amp;"2",Tbl_KBBB[Datum_KBBB]&amp;Tbl_KBBB[Biljart],0)),"")</f>
        <v/>
      </c>
      <c r="E687" t="str" cm="1">
        <f t="array" ref="E687">_xlfn.IFNA(INDEX(Tbl_KBBB[wedstrijd],MATCH(Tbl_Avond[[#This Row],[Datum]]&amp;"3",Tbl_KBBB[Datum_KBBB]&amp;Tbl_KBBB[Biljart],0)),"")</f>
        <v/>
      </c>
      <c r="F687" t="str" cm="1">
        <f t="array" ref="F687">_xlfn.IFNA(INDEX(Tbl_KBBB[wedstrijd],MATCH(Tbl_Avond[[#This Row],[Datum]]&amp;"4",Tbl_KBBB[Datum_KBBB]&amp;Tbl_KBBB[Biljart],0)),"")</f>
        <v/>
      </c>
      <c r="G687" t="str" cm="1">
        <f t="array" ref="G687">_xlfn.IFNA(INDEX(Tbl_KBBB[wedstrijd],MATCH(Tbl_Avond[[#This Row],[Datum]]&amp;"5",Tbl_KBBB[Datum_KBBB]&amp;Tbl_KBBB[Biljart],0)),"")</f>
        <v>DE MIDDEL 2  - DE LEUG 4 - - &gt;BA2B153</v>
      </c>
    </row>
    <row r="688" spans="1:7" x14ac:dyDescent="0.25">
      <c r="A688" s="28">
        <v>46525</v>
      </c>
      <c r="B688">
        <f>WEEKDAY(Tbl_Avond[[#This Row],[Datum]],11)</f>
        <v>2</v>
      </c>
      <c r="C688" t="str" cm="1">
        <f t="array" ref="C688">_xlfn.IFNA(INDEX(Tbl_KBBB[wedstrijd],MATCH(Tbl_Avond[[#This Row],[Datum]]&amp;"1",Tbl_KBBB[Datum_KBBB]&amp;Tbl_KBBB[Biljart],0)),"")</f>
        <v>DE MIDDEL 6  - BC HEMIKSEM 1 - - &gt;BA2B149</v>
      </c>
      <c r="D688" t="str" cm="1">
        <f t="array" ref="D688">_xlfn.IFNA(INDEX(Tbl_KBBB[wedstrijd],MATCH(Tbl_Avond[[#This Row],[Datum]]&amp;"2",Tbl_KBBB[Datum_KBBB]&amp;Tbl_KBBB[Biljart],0)),"")</f>
        <v/>
      </c>
      <c r="E688" t="str" cm="1">
        <f t="array" ref="E688">_xlfn.IFNA(INDEX(Tbl_KBBB[wedstrijd],MATCH(Tbl_Avond[[#This Row],[Datum]]&amp;"3",Tbl_KBBB[Datum_KBBB]&amp;Tbl_KBBB[Biljart],0)),"")</f>
        <v>DE MIDDEL 1  - BC VOGELZANG 1 - - &gt;DK2D147</v>
      </c>
      <c r="F688" t="str" cm="1">
        <f t="array" ref="F688">_xlfn.IFNA(INDEX(Tbl_KBBB[wedstrijd],MATCH(Tbl_Avond[[#This Row],[Datum]]&amp;"4",Tbl_KBBB[Datum_KBBB]&amp;Tbl_KBBB[Biljart],0)),"")</f>
        <v/>
      </c>
      <c r="G688" t="str" cm="1">
        <f t="array" ref="G688">_xlfn.IFNA(INDEX(Tbl_KBBB[wedstrijd],MATCH(Tbl_Avond[[#This Row],[Datum]]&amp;"5",Tbl_KBBB[Datum_KBBB]&amp;Tbl_KBBB[Biljart],0)),"")</f>
        <v>DE MIDDEL 2  - K.O.T. MEER 2 - - &gt;VL2151</v>
      </c>
    </row>
    <row r="689" spans="1:7" x14ac:dyDescent="0.25">
      <c r="A689" s="28">
        <v>46526</v>
      </c>
      <c r="B689">
        <f>WEEKDAY(Tbl_Avond[[#This Row],[Datum]],11)</f>
        <v>3</v>
      </c>
      <c r="C689" t="str" cm="1">
        <f t="array" ref="C689">_xlfn.IFNA(INDEX(Tbl_KBBB[wedstrijd],MATCH(Tbl_Avond[[#This Row],[Datum]]&amp;"1",Tbl_KBBB[Datum_KBBB]&amp;Tbl_KBBB[Biljart],0)),"")</f>
        <v/>
      </c>
      <c r="D689" t="str" cm="1">
        <f t="array" ref="D689">_xlfn.IFNA(INDEX(Tbl_KBBB[wedstrijd],MATCH(Tbl_Avond[[#This Row],[Datum]]&amp;"2",Tbl_KBBB[Datum_KBBB]&amp;Tbl_KBBB[Biljart],0)),"")</f>
        <v/>
      </c>
      <c r="E689" t="str" cm="1">
        <f t="array" ref="E689">_xlfn.IFNA(INDEX(Tbl_KBBB[wedstrijd],MATCH(Tbl_Avond[[#This Row],[Datum]]&amp;"3",Tbl_KBBB[Datum_KBBB]&amp;Tbl_KBBB[Biljart],0)),"")</f>
        <v>DE MIDDEL 5  - BC OP DE MEIR 1 - - &gt;BA2A149</v>
      </c>
      <c r="F689" t="str" cm="1">
        <f t="array" ref="F689">_xlfn.IFNA(INDEX(Tbl_KBBB[wedstrijd],MATCH(Tbl_Avond[[#This Row],[Datum]]&amp;"4",Tbl_KBBB[Datum_KBBB]&amp;Tbl_KBBB[Biljart],0)),"")</f>
        <v/>
      </c>
      <c r="G689" t="str" cm="1">
        <f t="array" ref="G689">_xlfn.IFNA(INDEX(Tbl_KBBB[wedstrijd],MATCH(Tbl_Avond[[#This Row],[Datum]]&amp;"5",Tbl_KBBB[Datum_KBBB]&amp;Tbl_KBBB[Biljart],0)),"")</f>
        <v>DE MIDDEL 4  - BC LUGO 2 - - &gt;BA2B151</v>
      </c>
    </row>
    <row r="690" spans="1:7" x14ac:dyDescent="0.25">
      <c r="A690" s="28">
        <v>46527</v>
      </c>
      <c r="B690">
        <f>WEEKDAY(Tbl_Avond[[#This Row],[Datum]],11)</f>
        <v>4</v>
      </c>
      <c r="C690" t="str" cm="1">
        <f t="array" ref="C690">_xlfn.IFNA(INDEX(Tbl_KBBB[wedstrijd],MATCH(Tbl_Avond[[#This Row],[Datum]]&amp;"1",Tbl_KBBB[Datum_KBBB]&amp;Tbl_KBBB[Biljart],0)),"")</f>
        <v/>
      </c>
      <c r="D690" t="str" cm="1">
        <f t="array" ref="D690">_xlfn.IFNA(INDEX(Tbl_KBBB[wedstrijd],MATCH(Tbl_Avond[[#This Row],[Datum]]&amp;"2",Tbl_KBBB[Datum_KBBB]&amp;Tbl_KBBB[Biljart],0)),"")</f>
        <v/>
      </c>
      <c r="E690" t="str" cm="1">
        <f t="array" ref="E690">_xlfn.IFNA(INDEX(Tbl_KBBB[wedstrijd],MATCH(Tbl_Avond[[#This Row],[Datum]]&amp;"3",Tbl_KBBB[Datum_KBBB]&amp;Tbl_KBBB[Biljart],0)),"")</f>
        <v/>
      </c>
      <c r="F690" t="str" cm="1">
        <f t="array" ref="F690">_xlfn.IFNA(INDEX(Tbl_KBBB[wedstrijd],MATCH(Tbl_Avond[[#This Row],[Datum]]&amp;"4",Tbl_KBBB[Datum_KBBB]&amp;Tbl_KBBB[Biljart],0)),"")</f>
        <v/>
      </c>
      <c r="G690" t="str" cm="1">
        <f t="array" ref="G690">_xlfn.IFNA(INDEX(Tbl_KBBB[wedstrijd],MATCH(Tbl_Avond[[#This Row],[Datum]]&amp;"5",Tbl_KBBB[Datum_KBBB]&amp;Tbl_KBBB[Biljart],0)),"")</f>
        <v>DE MIDDEL 1  - DEN EIK 1 - - &gt;BA2A150</v>
      </c>
    </row>
    <row r="691" spans="1:7" x14ac:dyDescent="0.25">
      <c r="A691" s="28">
        <v>46528</v>
      </c>
      <c r="B691">
        <f>WEEKDAY(Tbl_Avond[[#This Row],[Datum]],11)</f>
        <v>5</v>
      </c>
      <c r="C691" t="str" cm="1">
        <f t="array" ref="C691">_xlfn.IFNA(INDEX(Tbl_KBBB[wedstrijd],MATCH(Tbl_Avond[[#This Row],[Datum]]&amp;"1",Tbl_KBBB[Datum_KBBB]&amp;Tbl_KBBB[Biljart],0)),"")</f>
        <v/>
      </c>
      <c r="D691" t="str" cm="1">
        <f t="array" ref="D691">_xlfn.IFNA(INDEX(Tbl_KBBB[wedstrijd],MATCH(Tbl_Avond[[#This Row],[Datum]]&amp;"2",Tbl_KBBB[Datum_KBBB]&amp;Tbl_KBBB[Biljart],0)),"")</f>
        <v/>
      </c>
      <c r="E691" t="str" cm="1">
        <f t="array" ref="E691">_xlfn.IFNA(INDEX(Tbl_KBBB[wedstrijd],MATCH(Tbl_Avond[[#This Row],[Datum]]&amp;"3",Tbl_KBBB[Datum_KBBB]&amp;Tbl_KBBB[Biljart],0)),"")</f>
        <v>DE MIDDEL 1  - DEN EIK 1 - - &gt;KA127</v>
      </c>
      <c r="F691" t="str" cm="1">
        <f t="array" ref="F691">_xlfn.IFNA(INDEX(Tbl_KBBB[wedstrijd],MATCH(Tbl_Avond[[#This Row],[Datum]]&amp;"4",Tbl_KBBB[Datum_KBBB]&amp;Tbl_KBBB[Biljart],0)),"")</f>
        <v/>
      </c>
      <c r="G691" t="str" cm="1">
        <f t="array" ref="G691">_xlfn.IFNA(INDEX(Tbl_KBBB[wedstrijd],MATCH(Tbl_Avond[[#This Row],[Datum]]&amp;"5",Tbl_KBBB[Datum_KBBB]&amp;Tbl_KBBB[Biljart],0)),"")</f>
        <v>DE MIDDEL 2  - KBC BILJARTVRIENDEN 1 - - &gt;DK2B143</v>
      </c>
    </row>
    <row r="692" spans="1:7" x14ac:dyDescent="0.25">
      <c r="A692" s="28">
        <v>46529</v>
      </c>
      <c r="B692">
        <f>WEEKDAY(Tbl_Avond[[#This Row],[Datum]],11)</f>
        <v>6</v>
      </c>
      <c r="C692" t="str" cm="1">
        <f t="array" ref="C692">_xlfn.IFNA(INDEX(Tbl_KBBB[wedstrijd],MATCH(Tbl_Avond[[#This Row],[Datum]]&amp;"1",Tbl_KBBB[Datum_KBBB]&amp;Tbl_KBBB[Biljart],0)),"")</f>
        <v>Voorbehouden - Eindtornooi PDF- - &gt;</v>
      </c>
      <c r="D692" t="str" cm="1">
        <f t="array" ref="D692">_xlfn.IFNA(INDEX(Tbl_KBBB[wedstrijd],MATCH(Tbl_Avond[[#This Row],[Datum]]&amp;"2",Tbl_KBBB[Datum_KBBB]&amp;Tbl_KBBB[Biljart],0)),"")</f>
        <v>Voorbehouden - Eindtornooi PDF- - &gt;</v>
      </c>
      <c r="E692" t="str" cm="1">
        <f t="array" ref="E692">_xlfn.IFNA(INDEX(Tbl_KBBB[wedstrijd],MATCH(Tbl_Avond[[#This Row],[Datum]]&amp;"3",Tbl_KBBB[Datum_KBBB]&amp;Tbl_KBBB[Biljart],0)),"")</f>
        <v>Voorbehouden - Eindtornooi PDF- - &gt;</v>
      </c>
      <c r="F692" t="str" cm="1">
        <f t="array" ref="F692">_xlfn.IFNA(INDEX(Tbl_KBBB[wedstrijd],MATCH(Tbl_Avond[[#This Row],[Datum]]&amp;"4",Tbl_KBBB[Datum_KBBB]&amp;Tbl_KBBB[Biljart],0)),"")</f>
        <v>Voorbehouden - Eindtornooi PDF- - &gt;</v>
      </c>
      <c r="G692" t="str" cm="1">
        <f t="array" ref="G692">_xlfn.IFNA(INDEX(Tbl_KBBB[wedstrijd],MATCH(Tbl_Avond[[#This Row],[Datum]]&amp;"5",Tbl_KBBB[Datum_KBBB]&amp;Tbl_KBBB[Biljart],0)),"")</f>
        <v>Voorbehouden - Eindtornooi PDF- - &gt;</v>
      </c>
    </row>
    <row r="693" spans="1:7" x14ac:dyDescent="0.25">
      <c r="A693" s="28">
        <v>46530</v>
      </c>
      <c r="B693">
        <f>WEEKDAY(Tbl_Avond[[#This Row],[Datum]],11)</f>
        <v>7</v>
      </c>
      <c r="C693" t="str" cm="1">
        <f t="array" ref="C693">_xlfn.IFNA(INDEX(Tbl_KBBB[wedstrijd],MATCH(Tbl_Avond[[#This Row],[Datum]]&amp;"1",Tbl_KBBB[Datum_KBBB]&amp;Tbl_KBBB[Biljart],0)),"")</f>
        <v/>
      </c>
      <c r="D693" t="str" cm="1">
        <f t="array" ref="D693">_xlfn.IFNA(INDEX(Tbl_KBBB[wedstrijd],MATCH(Tbl_Avond[[#This Row],[Datum]]&amp;"2",Tbl_KBBB[Datum_KBBB]&amp;Tbl_KBBB[Biljart],0)),"")</f>
        <v/>
      </c>
      <c r="E693" t="str" cm="1">
        <f t="array" ref="E693">_xlfn.IFNA(INDEX(Tbl_KBBB[wedstrijd],MATCH(Tbl_Avond[[#This Row],[Datum]]&amp;"3",Tbl_KBBB[Datum_KBBB]&amp;Tbl_KBBB[Biljart],0)),"")</f>
        <v/>
      </c>
      <c r="F693" t="str" cm="1">
        <f t="array" ref="F693">_xlfn.IFNA(INDEX(Tbl_KBBB[wedstrijd],MATCH(Tbl_Avond[[#This Row],[Datum]]&amp;"4",Tbl_KBBB[Datum_KBBB]&amp;Tbl_KBBB[Biljart],0)),"")</f>
        <v/>
      </c>
      <c r="G693" t="str" cm="1">
        <f t="array" ref="G693">_xlfn.IFNA(INDEX(Tbl_KBBB[wedstrijd],MATCH(Tbl_Avond[[#This Row],[Datum]]&amp;"5",Tbl_KBBB[Datum_KBBB]&amp;Tbl_KBBB[Biljart],0)),"")</f>
        <v/>
      </c>
    </row>
    <row r="694" spans="1:7" x14ac:dyDescent="0.25">
      <c r="A694" s="28">
        <v>46531</v>
      </c>
      <c r="B694">
        <f>WEEKDAY(Tbl_Avond[[#This Row],[Datum]],11)</f>
        <v>1</v>
      </c>
      <c r="C694" t="str" cm="1">
        <f t="array" ref="C694">_xlfn.IFNA(INDEX(Tbl_KBBB[wedstrijd],MATCH(Tbl_Avond[[#This Row],[Datum]]&amp;"1",Tbl_KBBB[Datum_KBBB]&amp;Tbl_KBBB[Biljart],0)),"")</f>
        <v/>
      </c>
      <c r="D694" t="str" cm="1">
        <f t="array" ref="D694">_xlfn.IFNA(INDEX(Tbl_KBBB[wedstrijd],MATCH(Tbl_Avond[[#This Row],[Datum]]&amp;"2",Tbl_KBBB[Datum_KBBB]&amp;Tbl_KBBB[Biljart],0)),"")</f>
        <v/>
      </c>
      <c r="E694" t="str" cm="1">
        <f t="array" ref="E694">_xlfn.IFNA(INDEX(Tbl_KBBB[wedstrijd],MATCH(Tbl_Avond[[#This Row],[Datum]]&amp;"3",Tbl_KBBB[Datum_KBBB]&amp;Tbl_KBBB[Biljart],0)),"")</f>
        <v/>
      </c>
      <c r="F694" t="str" cm="1">
        <f t="array" ref="F694">_xlfn.IFNA(INDEX(Tbl_KBBB[wedstrijd],MATCH(Tbl_Avond[[#This Row],[Datum]]&amp;"4",Tbl_KBBB[Datum_KBBB]&amp;Tbl_KBBB[Biljart],0)),"")</f>
        <v/>
      </c>
      <c r="G694" t="str" cm="1">
        <f t="array" ref="G694">_xlfn.IFNA(INDEX(Tbl_KBBB[wedstrijd],MATCH(Tbl_Avond[[#This Row],[Datum]]&amp;"5",Tbl_KBBB[Datum_KBBB]&amp;Tbl_KBBB[Biljart],0)),"")</f>
        <v/>
      </c>
    </row>
    <row r="695" spans="1:7" x14ac:dyDescent="0.25">
      <c r="A695" s="28">
        <v>46532</v>
      </c>
      <c r="B695">
        <f>WEEKDAY(Tbl_Avond[[#This Row],[Datum]],11)</f>
        <v>2</v>
      </c>
      <c r="C695" t="str" cm="1">
        <f t="array" ref="C695">_xlfn.IFNA(INDEX(Tbl_KBBB[wedstrijd],MATCH(Tbl_Avond[[#This Row],[Datum]]&amp;"1",Tbl_KBBB[Datum_KBBB]&amp;Tbl_KBBB[Biljart],0)),"")</f>
        <v/>
      </c>
      <c r="D695" t="str" cm="1">
        <f t="array" ref="D695">_xlfn.IFNA(INDEX(Tbl_KBBB[wedstrijd],MATCH(Tbl_Avond[[#This Row],[Datum]]&amp;"2",Tbl_KBBB[Datum_KBBB]&amp;Tbl_KBBB[Biljart],0)),"")</f>
        <v/>
      </c>
      <c r="E695" t="str" cm="1">
        <f t="array" ref="E695">_xlfn.IFNA(INDEX(Tbl_KBBB[wedstrijd],MATCH(Tbl_Avond[[#This Row],[Datum]]&amp;"3",Tbl_KBBB[Datum_KBBB]&amp;Tbl_KBBB[Biljart],0)),"")</f>
        <v/>
      </c>
      <c r="F695" t="str" cm="1">
        <f t="array" ref="F695">_xlfn.IFNA(INDEX(Tbl_KBBB[wedstrijd],MATCH(Tbl_Avond[[#This Row],[Datum]]&amp;"4",Tbl_KBBB[Datum_KBBB]&amp;Tbl_KBBB[Biljart],0)),"")</f>
        <v/>
      </c>
      <c r="G695" t="str" cm="1">
        <f t="array" ref="G695">_xlfn.IFNA(INDEX(Tbl_KBBB[wedstrijd],MATCH(Tbl_Avond[[#This Row],[Datum]]&amp;"5",Tbl_KBBB[Datum_KBBB]&amp;Tbl_KBBB[Biljart],0)),"")</f>
        <v/>
      </c>
    </row>
    <row r="696" spans="1:7" x14ac:dyDescent="0.25">
      <c r="A696" s="28">
        <v>46533</v>
      </c>
      <c r="B696">
        <f>WEEKDAY(Tbl_Avond[[#This Row],[Datum]],11)</f>
        <v>3</v>
      </c>
      <c r="C696" t="str" cm="1">
        <f t="array" ref="C696">_xlfn.IFNA(INDEX(Tbl_KBBB[wedstrijd],MATCH(Tbl_Avond[[#This Row],[Datum]]&amp;"1",Tbl_KBBB[Datum_KBBB]&amp;Tbl_KBBB[Biljart],0)),"")</f>
        <v/>
      </c>
      <c r="D696" t="str" cm="1">
        <f t="array" ref="D696">_xlfn.IFNA(INDEX(Tbl_KBBB[wedstrijd],MATCH(Tbl_Avond[[#This Row],[Datum]]&amp;"2",Tbl_KBBB[Datum_KBBB]&amp;Tbl_KBBB[Biljart],0)),"")</f>
        <v/>
      </c>
      <c r="E696" t="str" cm="1">
        <f t="array" ref="E696">_xlfn.IFNA(INDEX(Tbl_KBBB[wedstrijd],MATCH(Tbl_Avond[[#This Row],[Datum]]&amp;"3",Tbl_KBBB[Datum_KBBB]&amp;Tbl_KBBB[Biljart],0)),"")</f>
        <v>De Middel 9 - New Avenue 4- - &gt;ADL 123370</v>
      </c>
      <c r="F696" t="str" cm="1">
        <f t="array" ref="F696">_xlfn.IFNA(INDEX(Tbl_KBBB[wedstrijd],MATCH(Tbl_Avond[[#This Row],[Datum]]&amp;"4",Tbl_KBBB[Datum_KBBB]&amp;Tbl_KBBB[Biljart],0)),"")</f>
        <v/>
      </c>
      <c r="G696" t="str" cm="1">
        <f t="array" ref="G696">_xlfn.IFNA(INDEX(Tbl_KBBB[wedstrijd],MATCH(Tbl_Avond[[#This Row],[Datum]]&amp;"5",Tbl_KBBB[Datum_KBBB]&amp;Tbl_KBBB[Biljart],0)),"")</f>
        <v>DE MIDDEL 5  - BC BOUWEL 1 -PALMENHOF - - &gt;VL2156</v>
      </c>
    </row>
    <row r="697" spans="1:7" x14ac:dyDescent="0.25">
      <c r="A697" s="28">
        <v>46534</v>
      </c>
      <c r="B697">
        <f>WEEKDAY(Tbl_Avond[[#This Row],[Datum]],11)</f>
        <v>4</v>
      </c>
      <c r="C697" t="str" cm="1">
        <f t="array" ref="C697">_xlfn.IFNA(INDEX(Tbl_KBBB[wedstrijd],MATCH(Tbl_Avond[[#This Row],[Datum]]&amp;"1",Tbl_KBBB[Datum_KBBB]&amp;Tbl_KBBB[Biljart],0)),"")</f>
        <v/>
      </c>
      <c r="D697" t="str" cm="1">
        <f t="array" ref="D697">_xlfn.IFNA(INDEX(Tbl_KBBB[wedstrijd],MATCH(Tbl_Avond[[#This Row],[Datum]]&amp;"2",Tbl_KBBB[Datum_KBBB]&amp;Tbl_KBBB[Biljart],0)),"")</f>
        <v/>
      </c>
      <c r="E697" t="str" cm="1">
        <f t="array" ref="E697">_xlfn.IFNA(INDEX(Tbl_KBBB[wedstrijd],MATCH(Tbl_Avond[[#This Row],[Datum]]&amp;"3",Tbl_KBBB[Datum_KBBB]&amp;Tbl_KBBB[Biljart],0)),"")</f>
        <v>DE MIDDEL 3  - BC MOLLENHOF 1 - - &gt;BA2A161</v>
      </c>
      <c r="F697" t="str" cm="1">
        <f t="array" ref="F697">_xlfn.IFNA(INDEX(Tbl_KBBB[wedstrijd],MATCH(Tbl_Avond[[#This Row],[Datum]]&amp;"4",Tbl_KBBB[Datum_KBBB]&amp;Tbl_KBBB[Biljart],0)),"")</f>
        <v/>
      </c>
      <c r="G697" t="str" cm="1">
        <f t="array" ref="G697">_xlfn.IFNA(INDEX(Tbl_KBBB[wedstrijd],MATCH(Tbl_Avond[[#This Row],[Datum]]&amp;"5",Tbl_KBBB[Datum_KBBB]&amp;Tbl_KBBB[Biljart],0)),"")</f>
        <v/>
      </c>
    </row>
    <row r="698" spans="1:7" x14ac:dyDescent="0.25">
      <c r="A698" s="28">
        <v>46535</v>
      </c>
      <c r="B698">
        <f>WEEKDAY(Tbl_Avond[[#This Row],[Datum]],11)</f>
        <v>5</v>
      </c>
      <c r="C698" t="str" cm="1">
        <f t="array" ref="C698">_xlfn.IFNA(INDEX(Tbl_KBBB[wedstrijd],MATCH(Tbl_Avond[[#This Row],[Datum]]&amp;"1",Tbl_KBBB[Datum_KBBB]&amp;Tbl_KBBB[Biljart],0)),"")</f>
        <v/>
      </c>
      <c r="D698" t="str" cm="1">
        <f t="array" ref="D698">_xlfn.IFNA(INDEX(Tbl_KBBB[wedstrijd],MATCH(Tbl_Avond[[#This Row],[Datum]]&amp;"2",Tbl_KBBB[Datum_KBBB]&amp;Tbl_KBBB[Biljart],0)),"")</f>
        <v/>
      </c>
      <c r="E698" t="str" cm="1">
        <f t="array" ref="E698">_xlfn.IFNA(INDEX(Tbl_KBBB[wedstrijd],MATCH(Tbl_Avond[[#This Row],[Datum]]&amp;"3",Tbl_KBBB[Datum_KBBB]&amp;Tbl_KBBB[Biljart],0)),"")</f>
        <v/>
      </c>
      <c r="F698" t="str" cm="1">
        <f t="array" ref="F698">_xlfn.IFNA(INDEX(Tbl_KBBB[wedstrijd],MATCH(Tbl_Avond[[#This Row],[Datum]]&amp;"4",Tbl_KBBB[Datum_KBBB]&amp;Tbl_KBBB[Biljart],0)),"")</f>
        <v/>
      </c>
      <c r="G698" t="str" cm="1">
        <f t="array" ref="G698">_xlfn.IFNA(INDEX(Tbl_KBBB[wedstrijd],MATCH(Tbl_Avond[[#This Row],[Datum]]&amp;"5",Tbl_KBBB[Datum_KBBB]&amp;Tbl_KBBB[Biljart],0)),"")</f>
        <v/>
      </c>
    </row>
    <row r="699" spans="1:7" x14ac:dyDescent="0.25">
      <c r="A699" s="28">
        <v>46536</v>
      </c>
      <c r="B699">
        <f>WEEKDAY(Tbl_Avond[[#This Row],[Datum]],11)</f>
        <v>6</v>
      </c>
      <c r="C699" t="str" cm="1">
        <f t="array" ref="C699">_xlfn.IFNA(INDEX(Tbl_KBBB[wedstrijd],MATCH(Tbl_Avond[[#This Row],[Datum]]&amp;"1",Tbl_KBBB[Datum_KBBB]&amp;Tbl_KBBB[Biljart],0)),"")</f>
        <v/>
      </c>
      <c r="D699" t="str" cm="1">
        <f t="array" ref="D699">_xlfn.IFNA(INDEX(Tbl_KBBB[wedstrijd],MATCH(Tbl_Avond[[#This Row],[Datum]]&amp;"2",Tbl_KBBB[Datum_KBBB]&amp;Tbl_KBBB[Biljart],0)),"")</f>
        <v/>
      </c>
      <c r="E699" t="str" cm="1">
        <f t="array" ref="E699">_xlfn.IFNA(INDEX(Tbl_KBBB[wedstrijd],MATCH(Tbl_Avond[[#This Row],[Datum]]&amp;"3",Tbl_KBBB[Datum_KBBB]&amp;Tbl_KBBB[Biljart],0)),"")</f>
        <v/>
      </c>
      <c r="F699" t="str" cm="1">
        <f t="array" ref="F699">_xlfn.IFNA(INDEX(Tbl_KBBB[wedstrijd],MATCH(Tbl_Avond[[#This Row],[Datum]]&amp;"4",Tbl_KBBB[Datum_KBBB]&amp;Tbl_KBBB[Biljart],0)),"")</f>
        <v/>
      </c>
      <c r="G699" t="str" cm="1">
        <f t="array" ref="G699">_xlfn.IFNA(INDEX(Tbl_KBBB[wedstrijd],MATCH(Tbl_Avond[[#This Row],[Datum]]&amp;"5",Tbl_KBBB[Datum_KBBB]&amp;Tbl_KBBB[Biljart],0)),"")</f>
        <v/>
      </c>
    </row>
    <row r="700" spans="1:7" x14ac:dyDescent="0.25">
      <c r="A700" s="28">
        <v>46537</v>
      </c>
      <c r="B700">
        <f>WEEKDAY(Tbl_Avond[[#This Row],[Datum]],11)</f>
        <v>7</v>
      </c>
      <c r="C700" t="str" cm="1">
        <f t="array" ref="C700">_xlfn.IFNA(INDEX(Tbl_KBBB[wedstrijd],MATCH(Tbl_Avond[[#This Row],[Datum]]&amp;"1",Tbl_KBBB[Datum_KBBB]&amp;Tbl_KBBB[Biljart],0)),"")</f>
        <v/>
      </c>
      <c r="D700" t="str" cm="1">
        <f t="array" ref="D700">_xlfn.IFNA(INDEX(Tbl_KBBB[wedstrijd],MATCH(Tbl_Avond[[#This Row],[Datum]]&amp;"2",Tbl_KBBB[Datum_KBBB]&amp;Tbl_KBBB[Biljart],0)),"")</f>
        <v/>
      </c>
      <c r="E700" t="str" cm="1">
        <f t="array" ref="E700">_xlfn.IFNA(INDEX(Tbl_KBBB[wedstrijd],MATCH(Tbl_Avond[[#This Row],[Datum]]&amp;"3",Tbl_KBBB[Datum_KBBB]&amp;Tbl_KBBB[Biljart],0)),"")</f>
        <v/>
      </c>
      <c r="F700" t="str" cm="1">
        <f t="array" ref="F700">_xlfn.IFNA(INDEX(Tbl_KBBB[wedstrijd],MATCH(Tbl_Avond[[#This Row],[Datum]]&amp;"4",Tbl_KBBB[Datum_KBBB]&amp;Tbl_KBBB[Biljart],0)),"")</f>
        <v/>
      </c>
      <c r="G700" t="str" cm="1">
        <f t="array" ref="G700">_xlfn.IFNA(INDEX(Tbl_KBBB[wedstrijd],MATCH(Tbl_Avond[[#This Row],[Datum]]&amp;"5",Tbl_KBBB[Datum_KBBB]&amp;Tbl_KBBB[Biljart],0)),"")</f>
        <v/>
      </c>
    </row>
    <row r="701" spans="1:7" x14ac:dyDescent="0.25">
      <c r="A701" s="28">
        <v>46538</v>
      </c>
      <c r="B701">
        <f>WEEKDAY(Tbl_Avond[[#This Row],[Datum]],11)</f>
        <v>1</v>
      </c>
      <c r="C701" t="str" cm="1">
        <f t="array" ref="C701">_xlfn.IFNA(INDEX(Tbl_KBBB[wedstrijd],MATCH(Tbl_Avond[[#This Row],[Datum]]&amp;"1",Tbl_KBBB[Datum_KBBB]&amp;Tbl_KBBB[Biljart],0)),"")</f>
        <v>DE MIDDEL 3  - SCHIL-DORP 2 - - &gt;VL2168</v>
      </c>
      <c r="D701" t="str" cm="1">
        <f t="array" ref="D701">_xlfn.IFNA(INDEX(Tbl_KBBB[wedstrijd],MATCH(Tbl_Avond[[#This Row],[Datum]]&amp;"2",Tbl_KBBB[Datum_KBBB]&amp;Tbl_KBBB[Biljart],0)),"")</f>
        <v/>
      </c>
      <c r="E701" t="str" cm="1">
        <f t="array" ref="E701">_xlfn.IFNA(INDEX(Tbl_KBBB[wedstrijd],MATCH(Tbl_Avond[[#This Row],[Datum]]&amp;"3",Tbl_KBBB[Datum_KBBB]&amp;Tbl_KBBB[Biljart],0)),"")</f>
        <v/>
      </c>
      <c r="F701" t="str" cm="1">
        <f t="array" ref="F701">_xlfn.IFNA(INDEX(Tbl_KBBB[wedstrijd],MATCH(Tbl_Avond[[#This Row],[Datum]]&amp;"4",Tbl_KBBB[Datum_KBBB]&amp;Tbl_KBBB[Biljart],0)),"")</f>
        <v/>
      </c>
      <c r="G701" t="str" cm="1">
        <f t="array" ref="G701">_xlfn.IFNA(INDEX(Tbl_KBBB[wedstrijd],MATCH(Tbl_Avond[[#This Row],[Datum]]&amp;"5",Tbl_KBBB[Datum_KBBB]&amp;Tbl_KBBB[Biljart],0)),"")</f>
        <v>DE MIDDEL 2  - K.O.T. MEER 1 - - &gt;BA2B168</v>
      </c>
    </row>
    <row r="702" spans="1:7" x14ac:dyDescent="0.25">
      <c r="A702" s="28">
        <v>46539</v>
      </c>
      <c r="B702">
        <f>WEEKDAY(Tbl_Avond[[#This Row],[Datum]],11)</f>
        <v>2</v>
      </c>
      <c r="C702" t="str" cm="1">
        <f t="array" ref="C702">_xlfn.IFNA(INDEX(Tbl_KBBB[wedstrijd],MATCH(Tbl_Avond[[#This Row],[Datum]]&amp;"1",Tbl_KBBB[Datum_KBBB]&amp;Tbl_KBBB[Biljart],0)),"")</f>
        <v>DE MIDDEL 1  - SCHIL-DORP 1 - - &gt;DK2D159</v>
      </c>
      <c r="D702" t="str" cm="1">
        <f t="array" ref="D702">_xlfn.IFNA(INDEX(Tbl_KBBB[wedstrijd],MATCH(Tbl_Avond[[#This Row],[Datum]]&amp;"2",Tbl_KBBB[Datum_KBBB]&amp;Tbl_KBBB[Biljart],0)),"")</f>
        <v/>
      </c>
      <c r="E702" t="str" cm="1">
        <f t="array" ref="E702">_xlfn.IFNA(INDEX(Tbl_KBBB[wedstrijd],MATCH(Tbl_Avond[[#This Row],[Datum]]&amp;"3",Tbl_KBBB[Datum_KBBB]&amp;Tbl_KBBB[Biljart],0)),"")</f>
        <v>DE MIDDEL 2  - BC OP DE MEIR 2 - - &gt;VL2167</v>
      </c>
      <c r="F702" t="str" cm="1">
        <f t="array" ref="F702">_xlfn.IFNA(INDEX(Tbl_KBBB[wedstrijd],MATCH(Tbl_Avond[[#This Row],[Datum]]&amp;"4",Tbl_KBBB[Datum_KBBB]&amp;Tbl_KBBB[Biljart],0)),"")</f>
        <v/>
      </c>
      <c r="G702" t="str" cm="1">
        <f t="array" ref="G702">_xlfn.IFNA(INDEX(Tbl_KBBB[wedstrijd],MATCH(Tbl_Avond[[#This Row],[Datum]]&amp;"5",Tbl_KBBB[Datum_KBBB]&amp;Tbl_KBBB[Biljart],0)),"")</f>
        <v>DE MIDDEL 6  - DE LEUG 4 - - &gt;BA2B165</v>
      </c>
    </row>
    <row r="703" spans="1:7" x14ac:dyDescent="0.25">
      <c r="A703" s="28">
        <v>46540</v>
      </c>
      <c r="B703">
        <f>WEEKDAY(Tbl_Avond[[#This Row],[Datum]],11)</f>
        <v>3</v>
      </c>
      <c r="C703" t="str" cm="1">
        <f t="array" ref="C703">_xlfn.IFNA(INDEX(Tbl_KBBB[wedstrijd],MATCH(Tbl_Avond[[#This Row],[Datum]]&amp;"1",Tbl_KBBB[Datum_KBBB]&amp;Tbl_KBBB[Biljart],0)),"")</f>
        <v/>
      </c>
      <c r="D703" t="str" cm="1">
        <f t="array" ref="D703">_xlfn.IFNA(INDEX(Tbl_KBBB[wedstrijd],MATCH(Tbl_Avond[[#This Row],[Datum]]&amp;"2",Tbl_KBBB[Datum_KBBB]&amp;Tbl_KBBB[Biljart],0)),"")</f>
        <v/>
      </c>
      <c r="E703" t="str" cm="1">
        <f t="array" ref="E703">_xlfn.IFNA(INDEX(Tbl_KBBB[wedstrijd],MATCH(Tbl_Avond[[#This Row],[Datum]]&amp;"3",Tbl_KBBB[Datum_KBBB]&amp;Tbl_KBBB[Biljart],0)),"")</f>
        <v>DE MIDDEL 5  - BC BOUWEL 1 - - &gt;BA2A165</v>
      </c>
      <c r="F703" t="str" cm="1">
        <f t="array" ref="F703">_xlfn.IFNA(INDEX(Tbl_KBBB[wedstrijd],MATCH(Tbl_Avond[[#This Row],[Datum]]&amp;"4",Tbl_KBBB[Datum_KBBB]&amp;Tbl_KBBB[Biljart],0)),"")</f>
        <v/>
      </c>
      <c r="G703" t="str" cm="1">
        <f t="array" ref="G703">_xlfn.IFNA(INDEX(Tbl_KBBB[wedstrijd],MATCH(Tbl_Avond[[#This Row],[Datum]]&amp;"5",Tbl_KBBB[Datum_KBBB]&amp;Tbl_KBBB[Biljart],0)),"")</f>
        <v>De Middel 9 - BC Hemiksem- - &gt;ADL 123377</v>
      </c>
    </row>
    <row r="704" spans="1:7" x14ac:dyDescent="0.25">
      <c r="A704" s="28">
        <v>46541</v>
      </c>
      <c r="B704">
        <f>WEEKDAY(Tbl_Avond[[#This Row],[Datum]],11)</f>
        <v>4</v>
      </c>
      <c r="C704" t="str" cm="1">
        <f t="array" ref="C704">_xlfn.IFNA(INDEX(Tbl_KBBB[wedstrijd],MATCH(Tbl_Avond[[#This Row],[Datum]]&amp;"1",Tbl_KBBB[Datum_KBBB]&amp;Tbl_KBBB[Biljart],0)),"")</f>
        <v/>
      </c>
      <c r="D704" t="str" cm="1">
        <f t="array" ref="D704">_xlfn.IFNA(INDEX(Tbl_KBBB[wedstrijd],MATCH(Tbl_Avond[[#This Row],[Datum]]&amp;"2",Tbl_KBBB[Datum_KBBB]&amp;Tbl_KBBB[Biljart],0)),"")</f>
        <v/>
      </c>
      <c r="E704" t="str" cm="1">
        <f t="array" ref="E704">_xlfn.IFNA(INDEX(Tbl_KBBB[wedstrijd],MATCH(Tbl_Avond[[#This Row],[Datum]]&amp;"3",Tbl_KBBB[Datum_KBBB]&amp;Tbl_KBBB[Biljart],0)),"")</f>
        <v/>
      </c>
      <c r="F704" t="str" cm="1">
        <f t="array" ref="F704">_xlfn.IFNA(INDEX(Tbl_KBBB[wedstrijd],MATCH(Tbl_Avond[[#This Row],[Datum]]&amp;"4",Tbl_KBBB[Datum_KBBB]&amp;Tbl_KBBB[Biljart],0)),"")</f>
        <v/>
      </c>
      <c r="G704" t="str" cm="1">
        <f t="array" ref="G704">_xlfn.IFNA(INDEX(Tbl_KBBB[wedstrijd],MATCH(Tbl_Avond[[#This Row],[Datum]]&amp;"5",Tbl_KBBB[Datum_KBBB]&amp;Tbl_KBBB[Biljart],0)),"")</f>
        <v>DE MIDDEL 4  - KBC BILJARTVRIENDEN 2 - - &gt;BA2B167</v>
      </c>
    </row>
    <row r="705" spans="1:7" x14ac:dyDescent="0.25">
      <c r="A705" s="28">
        <v>46542</v>
      </c>
      <c r="B705">
        <f>WEEKDAY(Tbl_Avond[[#This Row],[Datum]],11)</f>
        <v>5</v>
      </c>
      <c r="C705" t="str" cm="1">
        <f t="array" ref="C705">_xlfn.IFNA(INDEX(Tbl_KBBB[wedstrijd],MATCH(Tbl_Avond[[#This Row],[Datum]]&amp;"1",Tbl_KBBB[Datum_KBBB]&amp;Tbl_KBBB[Biljart],0)),"")</f>
        <v/>
      </c>
      <c r="D705" t="str" cm="1">
        <f t="array" ref="D705">_xlfn.IFNA(INDEX(Tbl_KBBB[wedstrijd],MATCH(Tbl_Avond[[#This Row],[Datum]]&amp;"2",Tbl_KBBB[Datum_KBBB]&amp;Tbl_KBBB[Biljart],0)),"")</f>
        <v/>
      </c>
      <c r="E705" t="str" cm="1">
        <f t="array" ref="E705">_xlfn.IFNA(INDEX(Tbl_KBBB[wedstrijd],MATCH(Tbl_Avond[[#This Row],[Datum]]&amp;"3",Tbl_KBBB[Datum_KBBB]&amp;Tbl_KBBB[Biljart],0)),"")</f>
        <v/>
      </c>
      <c r="F705" t="str" cm="1">
        <f t="array" ref="F705">_xlfn.IFNA(INDEX(Tbl_KBBB[wedstrijd],MATCH(Tbl_Avond[[#This Row],[Datum]]&amp;"4",Tbl_KBBB[Datum_KBBB]&amp;Tbl_KBBB[Biljart],0)),"")</f>
        <v/>
      </c>
      <c r="G705" t="str" cm="1">
        <f t="array" ref="G705">_xlfn.IFNA(INDEX(Tbl_KBBB[wedstrijd],MATCH(Tbl_Avond[[#This Row],[Datum]]&amp;"5",Tbl_KBBB[Datum_KBBB]&amp;Tbl_KBBB[Biljart],0)),"")</f>
        <v/>
      </c>
    </row>
    <row r="706" spans="1:7" x14ac:dyDescent="0.25">
      <c r="A706" s="28">
        <v>46543</v>
      </c>
      <c r="B706">
        <f>WEEKDAY(Tbl_Avond[[#This Row],[Datum]],11)</f>
        <v>6</v>
      </c>
      <c r="C706" t="str" cm="1">
        <f t="array" ref="C706">_xlfn.IFNA(INDEX(Tbl_KBBB[wedstrijd],MATCH(Tbl_Avond[[#This Row],[Datum]]&amp;"1",Tbl_KBBB[Datum_KBBB]&amp;Tbl_KBBB[Biljart],0)),"")</f>
        <v/>
      </c>
      <c r="D706" t="str" cm="1">
        <f t="array" ref="D706">_xlfn.IFNA(INDEX(Tbl_KBBB[wedstrijd],MATCH(Tbl_Avond[[#This Row],[Datum]]&amp;"2",Tbl_KBBB[Datum_KBBB]&amp;Tbl_KBBB[Biljart],0)),"")</f>
        <v/>
      </c>
      <c r="E706" t="str" cm="1">
        <f t="array" ref="E706">_xlfn.IFNA(INDEX(Tbl_KBBB[wedstrijd],MATCH(Tbl_Avond[[#This Row],[Datum]]&amp;"3",Tbl_KBBB[Datum_KBBB]&amp;Tbl_KBBB[Biljart],0)),"")</f>
        <v/>
      </c>
      <c r="F706" t="str" cm="1">
        <f t="array" ref="F706">_xlfn.IFNA(INDEX(Tbl_KBBB[wedstrijd],MATCH(Tbl_Avond[[#This Row],[Datum]]&amp;"4",Tbl_KBBB[Datum_KBBB]&amp;Tbl_KBBB[Biljart],0)),"")</f>
        <v/>
      </c>
      <c r="G706" t="str" cm="1">
        <f t="array" ref="G706">_xlfn.IFNA(INDEX(Tbl_KBBB[wedstrijd],MATCH(Tbl_Avond[[#This Row],[Datum]]&amp;"5",Tbl_KBBB[Datum_KBBB]&amp;Tbl_KBBB[Biljart],0)),"")</f>
        <v/>
      </c>
    </row>
    <row r="707" spans="1:7" x14ac:dyDescent="0.25">
      <c r="A707" s="28">
        <v>46544</v>
      </c>
      <c r="B707">
        <f>WEEKDAY(Tbl_Avond[[#This Row],[Datum]],11)</f>
        <v>7</v>
      </c>
      <c r="C707" t="str" cm="1">
        <f t="array" ref="C707">_xlfn.IFNA(INDEX(Tbl_KBBB[wedstrijd],MATCH(Tbl_Avond[[#This Row],[Datum]]&amp;"1",Tbl_KBBB[Datum_KBBB]&amp;Tbl_KBBB[Biljart],0)),"")</f>
        <v/>
      </c>
      <c r="D707" t="str" cm="1">
        <f t="array" ref="D707">_xlfn.IFNA(INDEX(Tbl_KBBB[wedstrijd],MATCH(Tbl_Avond[[#This Row],[Datum]]&amp;"2",Tbl_KBBB[Datum_KBBB]&amp;Tbl_KBBB[Biljart],0)),"")</f>
        <v/>
      </c>
      <c r="E707" t="str" cm="1">
        <f t="array" ref="E707">_xlfn.IFNA(INDEX(Tbl_KBBB[wedstrijd],MATCH(Tbl_Avond[[#This Row],[Datum]]&amp;"3",Tbl_KBBB[Datum_KBBB]&amp;Tbl_KBBB[Biljart],0)),"")</f>
        <v/>
      </c>
      <c r="F707" t="str" cm="1">
        <f t="array" ref="F707">_xlfn.IFNA(INDEX(Tbl_KBBB[wedstrijd],MATCH(Tbl_Avond[[#This Row],[Datum]]&amp;"4",Tbl_KBBB[Datum_KBBB]&amp;Tbl_KBBB[Biljart],0)),"")</f>
        <v/>
      </c>
      <c r="G707" t="str" cm="1">
        <f t="array" ref="G707">_xlfn.IFNA(INDEX(Tbl_KBBB[wedstrijd],MATCH(Tbl_Avond[[#This Row],[Datum]]&amp;"5",Tbl_KBBB[Datum_KBBB]&amp;Tbl_KBBB[Biljart],0)),"")</f>
        <v/>
      </c>
    </row>
    <row r="708" spans="1:7" x14ac:dyDescent="0.25">
      <c r="A708" s="28">
        <v>46545</v>
      </c>
      <c r="B708">
        <f>WEEKDAY(Tbl_Avond[[#This Row],[Datum]],11)</f>
        <v>1</v>
      </c>
      <c r="C708" t="str" cm="1">
        <f t="array" ref="C708">_xlfn.IFNA(INDEX(Tbl_KBBB[wedstrijd],MATCH(Tbl_Avond[[#This Row],[Datum]]&amp;"1",Tbl_KBBB[Datum_KBBB]&amp;Tbl_KBBB[Biljart],0)),"")</f>
        <v/>
      </c>
      <c r="D708" t="str" cm="1">
        <f t="array" ref="D708">_xlfn.IFNA(INDEX(Tbl_KBBB[wedstrijd],MATCH(Tbl_Avond[[#This Row],[Datum]]&amp;"2",Tbl_KBBB[Datum_KBBB]&amp;Tbl_KBBB[Biljart],0)),"")</f>
        <v/>
      </c>
      <c r="E708" t="str" cm="1">
        <f t="array" ref="E708">_xlfn.IFNA(INDEX(Tbl_KBBB[wedstrijd],MATCH(Tbl_Avond[[#This Row],[Datum]]&amp;"3",Tbl_KBBB[Datum_KBBB]&amp;Tbl_KBBB[Biljart],0)),"")</f>
        <v/>
      </c>
      <c r="F708" t="str" cm="1">
        <f t="array" ref="F708">_xlfn.IFNA(INDEX(Tbl_KBBB[wedstrijd],MATCH(Tbl_Avond[[#This Row],[Datum]]&amp;"4",Tbl_KBBB[Datum_KBBB]&amp;Tbl_KBBB[Biljart],0)),"")</f>
        <v/>
      </c>
      <c r="G708" t="str" cm="1">
        <f t="array" ref="G708">_xlfn.IFNA(INDEX(Tbl_KBBB[wedstrijd],MATCH(Tbl_Avond[[#This Row],[Datum]]&amp;"5",Tbl_KBBB[Datum_KBBB]&amp;Tbl_KBBB[Biljart],0)),"")</f>
        <v/>
      </c>
    </row>
    <row r="709" spans="1:7" x14ac:dyDescent="0.25">
      <c r="A709" s="28">
        <v>46546</v>
      </c>
      <c r="B709">
        <f>WEEKDAY(Tbl_Avond[[#This Row],[Datum]],11)</f>
        <v>2</v>
      </c>
      <c r="C709" t="str" cm="1">
        <f t="array" ref="C709">_xlfn.IFNA(INDEX(Tbl_KBBB[wedstrijd],MATCH(Tbl_Avond[[#This Row],[Datum]]&amp;"1",Tbl_KBBB[Datum_KBBB]&amp;Tbl_KBBB[Biljart],0)),"")</f>
        <v/>
      </c>
      <c r="D709" t="str" cm="1">
        <f t="array" ref="D709">_xlfn.IFNA(INDEX(Tbl_KBBB[wedstrijd],MATCH(Tbl_Avond[[#This Row],[Datum]]&amp;"2",Tbl_KBBB[Datum_KBBB]&amp;Tbl_KBBB[Biljart],0)),"")</f>
        <v/>
      </c>
      <c r="E709" t="str" cm="1">
        <f t="array" ref="E709">_xlfn.IFNA(INDEX(Tbl_KBBB[wedstrijd],MATCH(Tbl_Avond[[#This Row],[Datum]]&amp;"3",Tbl_KBBB[Datum_KBBB]&amp;Tbl_KBBB[Biljart],0)),"")</f>
        <v/>
      </c>
      <c r="F709" t="str" cm="1">
        <f t="array" ref="F709">_xlfn.IFNA(INDEX(Tbl_KBBB[wedstrijd],MATCH(Tbl_Avond[[#This Row],[Datum]]&amp;"4",Tbl_KBBB[Datum_KBBB]&amp;Tbl_KBBB[Biljart],0)),"")</f>
        <v/>
      </c>
      <c r="G709" t="str" cm="1">
        <f t="array" ref="G709">_xlfn.IFNA(INDEX(Tbl_KBBB[wedstrijd],MATCH(Tbl_Avond[[#This Row],[Datum]]&amp;"5",Tbl_KBBB[Datum_KBBB]&amp;Tbl_KBBB[Biljart],0)),"")</f>
        <v/>
      </c>
    </row>
    <row r="710" spans="1:7" x14ac:dyDescent="0.25">
      <c r="A710" s="28">
        <v>46547</v>
      </c>
      <c r="B710">
        <f>WEEKDAY(Tbl_Avond[[#This Row],[Datum]],11)</f>
        <v>3</v>
      </c>
      <c r="C710" t="str" cm="1">
        <f t="array" ref="C710">_xlfn.IFNA(INDEX(Tbl_KBBB[wedstrijd],MATCH(Tbl_Avond[[#This Row],[Datum]]&amp;"1",Tbl_KBBB[Datum_KBBB]&amp;Tbl_KBBB[Biljart],0)),"")</f>
        <v/>
      </c>
      <c r="D710" t="str" cm="1">
        <f t="array" ref="D710">_xlfn.IFNA(INDEX(Tbl_KBBB[wedstrijd],MATCH(Tbl_Avond[[#This Row],[Datum]]&amp;"2",Tbl_KBBB[Datum_KBBB]&amp;Tbl_KBBB[Biljart],0)),"")</f>
        <v/>
      </c>
      <c r="E710" t="str" cm="1">
        <f t="array" ref="E710">_xlfn.IFNA(INDEX(Tbl_KBBB[wedstrijd],MATCH(Tbl_Avond[[#This Row],[Datum]]&amp;"3",Tbl_KBBB[Datum_KBBB]&amp;Tbl_KBBB[Biljart],0)),"")</f>
        <v/>
      </c>
      <c r="F710" t="str" cm="1">
        <f t="array" ref="F710">_xlfn.IFNA(INDEX(Tbl_KBBB[wedstrijd],MATCH(Tbl_Avond[[#This Row],[Datum]]&amp;"4",Tbl_KBBB[Datum_KBBB]&amp;Tbl_KBBB[Biljart],0)),"")</f>
        <v/>
      </c>
      <c r="G710" t="str" cm="1">
        <f t="array" ref="G710">_xlfn.IFNA(INDEX(Tbl_KBBB[wedstrijd],MATCH(Tbl_Avond[[#This Row],[Datum]]&amp;"5",Tbl_KBBB[Datum_KBBB]&amp;Tbl_KBBB[Biljart],0)),"")</f>
        <v>DE MIDDEL 5  - ZEVENBERGEN 1 - - &gt;VL2172</v>
      </c>
    </row>
    <row r="711" spans="1:7" x14ac:dyDescent="0.25">
      <c r="A711" s="28">
        <v>46548</v>
      </c>
      <c r="B711">
        <f>WEEKDAY(Tbl_Avond[[#This Row],[Datum]],11)</f>
        <v>4</v>
      </c>
      <c r="C711" t="str" cm="1">
        <f t="array" ref="C711">_xlfn.IFNA(INDEX(Tbl_KBBB[wedstrijd],MATCH(Tbl_Avond[[#This Row],[Datum]]&amp;"1",Tbl_KBBB[Datum_KBBB]&amp;Tbl_KBBB[Biljart],0)),"")</f>
        <v/>
      </c>
      <c r="D711" t="str" cm="1">
        <f t="array" ref="D711">_xlfn.IFNA(INDEX(Tbl_KBBB[wedstrijd],MATCH(Tbl_Avond[[#This Row],[Datum]]&amp;"2",Tbl_KBBB[Datum_KBBB]&amp;Tbl_KBBB[Biljart],0)),"")</f>
        <v/>
      </c>
      <c r="E711" t="str" cm="1">
        <f t="array" ref="E711">_xlfn.IFNA(INDEX(Tbl_KBBB[wedstrijd],MATCH(Tbl_Avond[[#This Row],[Datum]]&amp;"3",Tbl_KBBB[Datum_KBBB]&amp;Tbl_KBBB[Biljart],0)),"")</f>
        <v>DE MIDDEL 3  - BC DE PLOEG 2 - - &gt;BA2A171</v>
      </c>
      <c r="F711" t="str" cm="1">
        <f t="array" ref="F711">_xlfn.IFNA(INDEX(Tbl_KBBB[wedstrijd],MATCH(Tbl_Avond[[#This Row],[Datum]]&amp;"4",Tbl_KBBB[Datum_KBBB]&amp;Tbl_KBBB[Biljart],0)),"")</f>
        <v/>
      </c>
      <c r="G711" t="str" cm="1">
        <f t="array" ref="G711">_xlfn.IFNA(INDEX(Tbl_KBBB[wedstrijd],MATCH(Tbl_Avond[[#This Row],[Datum]]&amp;"5",Tbl_KBBB[Datum_KBBB]&amp;Tbl_KBBB[Biljart],0)),"")</f>
        <v>DE MIDDEL 1  - BC MOLLENHOF 1 - - &gt;BA2A172</v>
      </c>
    </row>
    <row r="712" spans="1:7" x14ac:dyDescent="0.25">
      <c r="A712" s="28">
        <v>46549</v>
      </c>
      <c r="B712">
        <f>WEEKDAY(Tbl_Avond[[#This Row],[Datum]],11)</f>
        <v>5</v>
      </c>
      <c r="C712" t="str" cm="1">
        <f t="array" ref="C712">_xlfn.IFNA(INDEX(Tbl_KBBB[wedstrijd],MATCH(Tbl_Avond[[#This Row],[Datum]]&amp;"1",Tbl_KBBB[Datum_KBBB]&amp;Tbl_KBBB[Biljart],0)),"")</f>
        <v/>
      </c>
      <c r="D712" t="str" cm="1">
        <f t="array" ref="D712">_xlfn.IFNA(INDEX(Tbl_KBBB[wedstrijd],MATCH(Tbl_Avond[[#This Row],[Datum]]&amp;"2",Tbl_KBBB[Datum_KBBB]&amp;Tbl_KBBB[Biljart],0)),"")</f>
        <v/>
      </c>
      <c r="E712" t="str" cm="1">
        <f t="array" ref="E712">_xlfn.IFNA(INDEX(Tbl_KBBB[wedstrijd],MATCH(Tbl_Avond[[#This Row],[Datum]]&amp;"3",Tbl_KBBB[Datum_KBBB]&amp;Tbl_KBBB[Biljart],0)),"")</f>
        <v/>
      </c>
      <c r="F712" t="str" cm="1">
        <f t="array" ref="F712">_xlfn.IFNA(INDEX(Tbl_KBBB[wedstrijd],MATCH(Tbl_Avond[[#This Row],[Datum]]&amp;"4",Tbl_KBBB[Datum_KBBB]&amp;Tbl_KBBB[Biljart],0)),"")</f>
        <v/>
      </c>
      <c r="G712" t="str" cm="1">
        <f t="array" ref="G712">_xlfn.IFNA(INDEX(Tbl_KBBB[wedstrijd],MATCH(Tbl_Avond[[#This Row],[Datum]]&amp;"5",Tbl_KBBB[Datum_KBBB]&amp;Tbl_KBBB[Biljart],0)),"")</f>
        <v>DE MIDDEL 2  - BC LUGO 1 - - &gt;DK2B163</v>
      </c>
    </row>
    <row r="713" spans="1:7" x14ac:dyDescent="0.25">
      <c r="A713" s="28">
        <v>46550</v>
      </c>
      <c r="B713">
        <f>WEEKDAY(Tbl_Avond[[#This Row],[Datum]],11)</f>
        <v>6</v>
      </c>
      <c r="C713" t="str" cm="1">
        <f t="array" ref="C713">_xlfn.IFNA(INDEX(Tbl_KBBB[wedstrijd],MATCH(Tbl_Avond[[#This Row],[Datum]]&amp;"1",Tbl_KBBB[Datum_KBBB]&amp;Tbl_KBBB[Biljart],0)),"")</f>
        <v/>
      </c>
      <c r="D713" t="str" cm="1">
        <f t="array" ref="D713">_xlfn.IFNA(INDEX(Tbl_KBBB[wedstrijd],MATCH(Tbl_Avond[[#This Row],[Datum]]&amp;"2",Tbl_KBBB[Datum_KBBB]&amp;Tbl_KBBB[Biljart],0)),"")</f>
        <v/>
      </c>
      <c r="E713" t="str" cm="1">
        <f t="array" ref="E713">_xlfn.IFNA(INDEX(Tbl_KBBB[wedstrijd],MATCH(Tbl_Avond[[#This Row],[Datum]]&amp;"3",Tbl_KBBB[Datum_KBBB]&amp;Tbl_KBBB[Biljart],0)),"")</f>
        <v/>
      </c>
      <c r="F713" t="str" cm="1">
        <f t="array" ref="F713">_xlfn.IFNA(INDEX(Tbl_KBBB[wedstrijd],MATCH(Tbl_Avond[[#This Row],[Datum]]&amp;"4",Tbl_KBBB[Datum_KBBB]&amp;Tbl_KBBB[Biljart],0)),"")</f>
        <v/>
      </c>
      <c r="G713" t="str" cm="1">
        <f t="array" ref="G713">_xlfn.IFNA(INDEX(Tbl_KBBB[wedstrijd],MATCH(Tbl_Avond[[#This Row],[Datum]]&amp;"5",Tbl_KBBB[Datum_KBBB]&amp;Tbl_KBBB[Biljart],0)),"")</f>
        <v/>
      </c>
    </row>
    <row r="714" spans="1:7" x14ac:dyDescent="0.25">
      <c r="A714" s="28">
        <v>46551</v>
      </c>
      <c r="B714">
        <f>WEEKDAY(Tbl_Avond[[#This Row],[Datum]],11)</f>
        <v>7</v>
      </c>
      <c r="C714" t="str" cm="1">
        <f t="array" ref="C714">_xlfn.IFNA(INDEX(Tbl_KBBB[wedstrijd],MATCH(Tbl_Avond[[#This Row],[Datum]]&amp;"1",Tbl_KBBB[Datum_KBBB]&amp;Tbl_KBBB[Biljart],0)),"")</f>
        <v/>
      </c>
      <c r="D714" t="str" cm="1">
        <f t="array" ref="D714">_xlfn.IFNA(INDEX(Tbl_KBBB[wedstrijd],MATCH(Tbl_Avond[[#This Row],[Datum]]&amp;"2",Tbl_KBBB[Datum_KBBB]&amp;Tbl_KBBB[Biljart],0)),"")</f>
        <v/>
      </c>
      <c r="E714" t="str" cm="1">
        <f t="array" ref="E714">_xlfn.IFNA(INDEX(Tbl_KBBB[wedstrijd],MATCH(Tbl_Avond[[#This Row],[Datum]]&amp;"3",Tbl_KBBB[Datum_KBBB]&amp;Tbl_KBBB[Biljart],0)),"")</f>
        <v/>
      </c>
      <c r="F714" t="str" cm="1">
        <f t="array" ref="F714">_xlfn.IFNA(INDEX(Tbl_KBBB[wedstrijd],MATCH(Tbl_Avond[[#This Row],[Datum]]&amp;"4",Tbl_KBBB[Datum_KBBB]&amp;Tbl_KBBB[Biljart],0)),"")</f>
        <v/>
      </c>
      <c r="G714" t="str" cm="1">
        <f t="array" ref="G714">_xlfn.IFNA(INDEX(Tbl_KBBB[wedstrijd],MATCH(Tbl_Avond[[#This Row],[Datum]]&amp;"5",Tbl_KBBB[Datum_KBBB]&amp;Tbl_KBBB[Biljart],0)),"")</f>
        <v/>
      </c>
    </row>
    <row r="715" spans="1:7" x14ac:dyDescent="0.25">
      <c r="A715" s="28">
        <v>46552</v>
      </c>
      <c r="B715">
        <f>WEEKDAY(Tbl_Avond[[#This Row],[Datum]],11)</f>
        <v>1</v>
      </c>
      <c r="C715" t="str" cm="1">
        <f t="array" ref="C715">_xlfn.IFNA(INDEX(Tbl_KBBB[wedstrijd],MATCH(Tbl_Avond[[#This Row],[Datum]]&amp;"1",Tbl_KBBB[Datum_KBBB]&amp;Tbl_KBBB[Biljart],0)),"")</f>
        <v/>
      </c>
      <c r="D715" t="str" cm="1">
        <f t="array" ref="D715">_xlfn.IFNA(INDEX(Tbl_KBBB[wedstrijd],MATCH(Tbl_Avond[[#This Row],[Datum]]&amp;"2",Tbl_KBBB[Datum_KBBB]&amp;Tbl_KBBB[Biljart],0)),"")</f>
        <v/>
      </c>
      <c r="E715" t="str" cm="1">
        <f t="array" ref="E715">_xlfn.IFNA(INDEX(Tbl_KBBB[wedstrijd],MATCH(Tbl_Avond[[#This Row],[Datum]]&amp;"3",Tbl_KBBB[Datum_KBBB]&amp;Tbl_KBBB[Biljart],0)),"")</f>
        <v>DE MIDDEL 1  - MEERLESE1 - - &gt;DK2D171</v>
      </c>
      <c r="F715" t="str" cm="1">
        <f t="array" ref="F715">_xlfn.IFNA(INDEX(Tbl_KBBB[wedstrijd],MATCH(Tbl_Avond[[#This Row],[Datum]]&amp;"4",Tbl_KBBB[Datum_KBBB]&amp;Tbl_KBBB[Biljart],0)),"")</f>
        <v/>
      </c>
      <c r="G715" t="str" cm="1">
        <f t="array" ref="G715">_xlfn.IFNA(INDEX(Tbl_KBBB[wedstrijd],MATCH(Tbl_Avond[[#This Row],[Datum]]&amp;"5",Tbl_KBBB[Datum_KBBB]&amp;Tbl_KBBB[Biljart],0)),"")</f>
        <v/>
      </c>
    </row>
    <row r="716" spans="1:7" x14ac:dyDescent="0.25">
      <c r="A716" s="28">
        <v>46553</v>
      </c>
      <c r="B716">
        <f>WEEKDAY(Tbl_Avond[[#This Row],[Datum]],11)</f>
        <v>2</v>
      </c>
      <c r="C716" t="str" cm="1">
        <f t="array" ref="C716">_xlfn.IFNA(INDEX(Tbl_KBBB[wedstrijd],MATCH(Tbl_Avond[[#This Row],[Datum]]&amp;"1",Tbl_KBBB[Datum_KBBB]&amp;Tbl_KBBB[Biljart],0)),"")</f>
        <v/>
      </c>
      <c r="D716" t="str" cm="1">
        <f t="array" ref="D716">_xlfn.IFNA(INDEX(Tbl_KBBB[wedstrijd],MATCH(Tbl_Avond[[#This Row],[Datum]]&amp;"2",Tbl_KBBB[Datum_KBBB]&amp;Tbl_KBBB[Biljart],0)),"")</f>
        <v/>
      </c>
      <c r="E716" t="str" cm="1">
        <f t="array" ref="E716">_xlfn.IFNA(INDEX(Tbl_KBBB[wedstrijd],MATCH(Tbl_Avond[[#This Row],[Datum]]&amp;"3",Tbl_KBBB[Datum_KBBB]&amp;Tbl_KBBB[Biljart],0)),"")</f>
        <v/>
      </c>
      <c r="F716" t="str" cm="1">
        <f t="array" ref="F716">_xlfn.IFNA(INDEX(Tbl_KBBB[wedstrijd],MATCH(Tbl_Avond[[#This Row],[Datum]]&amp;"4",Tbl_KBBB[Datum_KBBB]&amp;Tbl_KBBB[Biljart],0)),"")</f>
        <v/>
      </c>
      <c r="G716" t="str" cm="1">
        <f t="array" ref="G716">_xlfn.IFNA(INDEX(Tbl_KBBB[wedstrijd],MATCH(Tbl_Avond[[#This Row],[Datum]]&amp;"5",Tbl_KBBB[Datum_KBBB]&amp;Tbl_KBBB[Biljart],0)),"")</f>
        <v/>
      </c>
    </row>
    <row r="717" spans="1:7" x14ac:dyDescent="0.25">
      <c r="A717" s="28">
        <v>46554</v>
      </c>
      <c r="B717">
        <f>WEEKDAY(Tbl_Avond[[#This Row],[Datum]],11)</f>
        <v>3</v>
      </c>
      <c r="C717" t="str" cm="1">
        <f t="array" ref="C717">_xlfn.IFNA(INDEX(Tbl_KBBB[wedstrijd],MATCH(Tbl_Avond[[#This Row],[Datum]]&amp;"1",Tbl_KBBB[Datum_KBBB]&amp;Tbl_KBBB[Biljart],0)),"")</f>
        <v/>
      </c>
      <c r="D717" t="str" cm="1">
        <f t="array" ref="D717">_xlfn.IFNA(INDEX(Tbl_KBBB[wedstrijd],MATCH(Tbl_Avond[[#This Row],[Datum]]&amp;"2",Tbl_KBBB[Datum_KBBB]&amp;Tbl_KBBB[Biljart],0)),"")</f>
        <v/>
      </c>
      <c r="E717" t="str" cm="1">
        <f t="array" ref="E717">_xlfn.IFNA(INDEX(Tbl_KBBB[wedstrijd],MATCH(Tbl_Avond[[#This Row],[Datum]]&amp;"3",Tbl_KBBB[Datum_KBBB]&amp;Tbl_KBBB[Biljart],0)),"")</f>
        <v>DE MIDDEL 5  - DE LEUG 2 - - &gt;VL2182</v>
      </c>
      <c r="F717" t="str" cm="1">
        <f t="array" ref="F717">_xlfn.IFNA(INDEX(Tbl_KBBB[wedstrijd],MATCH(Tbl_Avond[[#This Row],[Datum]]&amp;"4",Tbl_KBBB[Datum_KBBB]&amp;Tbl_KBBB[Biljart],0)),"")</f>
        <v/>
      </c>
      <c r="G717" t="str" cm="1">
        <f t="array" ref="G717">_xlfn.IFNA(INDEX(Tbl_KBBB[wedstrijd],MATCH(Tbl_Avond[[#This Row],[Datum]]&amp;"5",Tbl_KBBB[Datum_KBBB]&amp;Tbl_KBBB[Biljart],0)),"")</f>
        <v>DE MIDDEL 5  - KBC BILJARTVRIENDEN 3 - - &gt;BA2A181</v>
      </c>
    </row>
    <row r="718" spans="1:7" x14ac:dyDescent="0.25">
      <c r="A718" s="28">
        <v>46555</v>
      </c>
      <c r="B718">
        <f>WEEKDAY(Tbl_Avond[[#This Row],[Datum]],11)</f>
        <v>4</v>
      </c>
      <c r="C718" t="str" cm="1">
        <f t="array" ref="C718">_xlfn.IFNA(INDEX(Tbl_KBBB[wedstrijd],MATCH(Tbl_Avond[[#This Row],[Datum]]&amp;"1",Tbl_KBBB[Datum_KBBB]&amp;Tbl_KBBB[Biljart],0)),"")</f>
        <v/>
      </c>
      <c r="D718" t="str" cm="1">
        <f t="array" ref="D718">_xlfn.IFNA(INDEX(Tbl_KBBB[wedstrijd],MATCH(Tbl_Avond[[#This Row],[Datum]]&amp;"2",Tbl_KBBB[Datum_KBBB]&amp;Tbl_KBBB[Biljart],0)),"")</f>
        <v/>
      </c>
      <c r="E718" t="str" cm="1">
        <f t="array" ref="E718">_xlfn.IFNA(INDEX(Tbl_KBBB[wedstrijd],MATCH(Tbl_Avond[[#This Row],[Datum]]&amp;"3",Tbl_KBBB[Datum_KBBB]&amp;Tbl_KBBB[Biljart],0)),"")</f>
        <v/>
      </c>
      <c r="F718" t="str" cm="1">
        <f t="array" ref="F718">_xlfn.IFNA(INDEX(Tbl_KBBB[wedstrijd],MATCH(Tbl_Avond[[#This Row],[Datum]]&amp;"4",Tbl_KBBB[Datum_KBBB]&amp;Tbl_KBBB[Biljart],0)),"")</f>
        <v/>
      </c>
      <c r="G718" t="str" cm="1">
        <f t="array" ref="G718">_xlfn.IFNA(INDEX(Tbl_KBBB[wedstrijd],MATCH(Tbl_Avond[[#This Row],[Datum]]&amp;"5",Tbl_KBBB[Datum_KBBB]&amp;Tbl_KBBB[Biljart],0)),"")</f>
        <v/>
      </c>
    </row>
    <row r="719" spans="1:7" x14ac:dyDescent="0.25">
      <c r="A719" s="28">
        <v>46556</v>
      </c>
      <c r="B719">
        <f>WEEKDAY(Tbl_Avond[[#This Row],[Datum]],11)</f>
        <v>5</v>
      </c>
      <c r="C719" t="str" cm="1">
        <f t="array" ref="C719">_xlfn.IFNA(INDEX(Tbl_KBBB[wedstrijd],MATCH(Tbl_Avond[[#This Row],[Datum]]&amp;"1",Tbl_KBBB[Datum_KBBB]&amp;Tbl_KBBB[Biljart],0)),"")</f>
        <v/>
      </c>
      <c r="D719" t="str" cm="1">
        <f t="array" ref="D719">_xlfn.IFNA(INDEX(Tbl_KBBB[wedstrijd],MATCH(Tbl_Avond[[#This Row],[Datum]]&amp;"2",Tbl_KBBB[Datum_KBBB]&amp;Tbl_KBBB[Biljart],0)),"")</f>
        <v/>
      </c>
      <c r="E719" t="str" cm="1">
        <f t="array" ref="E719">_xlfn.IFNA(INDEX(Tbl_KBBB[wedstrijd],MATCH(Tbl_Avond[[#This Row],[Datum]]&amp;"3",Tbl_KBBB[Datum_KBBB]&amp;Tbl_KBBB[Biljart],0)),"")</f>
        <v/>
      </c>
      <c r="F719" t="str" cm="1">
        <f t="array" ref="F719">_xlfn.IFNA(INDEX(Tbl_KBBB[wedstrijd],MATCH(Tbl_Avond[[#This Row],[Datum]]&amp;"4",Tbl_KBBB[Datum_KBBB]&amp;Tbl_KBBB[Biljart],0)),"")</f>
        <v>DE MIDDEL 1  - BILJART-WORLD 4 - - &gt;DM2D129</v>
      </c>
      <c r="G719" t="str" cm="1">
        <f t="array" ref="G719">_xlfn.IFNA(INDEX(Tbl_KBBB[wedstrijd],MATCH(Tbl_Avond[[#This Row],[Datum]]&amp;"5",Tbl_KBBB[Datum_KBBB]&amp;Tbl_KBBB[Biljart],0)),"")</f>
        <v/>
      </c>
    </row>
    <row r="720" spans="1:7" x14ac:dyDescent="0.25">
      <c r="A720" s="28">
        <v>46557</v>
      </c>
      <c r="B720">
        <f>WEEKDAY(Tbl_Avond[[#This Row],[Datum]],11)</f>
        <v>6</v>
      </c>
      <c r="C720" t="str" cm="1">
        <f t="array" ref="C720">_xlfn.IFNA(INDEX(Tbl_KBBB[wedstrijd],MATCH(Tbl_Avond[[#This Row],[Datum]]&amp;"1",Tbl_KBBB[Datum_KBBB]&amp;Tbl_KBBB[Biljart],0)),"")</f>
        <v/>
      </c>
      <c r="D720" t="str" cm="1">
        <f t="array" ref="D720">_xlfn.IFNA(INDEX(Tbl_KBBB[wedstrijd],MATCH(Tbl_Avond[[#This Row],[Datum]]&amp;"2",Tbl_KBBB[Datum_KBBB]&amp;Tbl_KBBB[Biljart],0)),"")</f>
        <v/>
      </c>
      <c r="E720" t="str" cm="1">
        <f t="array" ref="E720">_xlfn.IFNA(INDEX(Tbl_KBBB[wedstrijd],MATCH(Tbl_Avond[[#This Row],[Datum]]&amp;"3",Tbl_KBBB[Datum_KBBB]&amp;Tbl_KBBB[Biljart],0)),"")</f>
        <v/>
      </c>
      <c r="F720" t="str" cm="1">
        <f t="array" ref="F720">_xlfn.IFNA(INDEX(Tbl_KBBB[wedstrijd],MATCH(Tbl_Avond[[#This Row],[Datum]]&amp;"4",Tbl_KBBB[Datum_KBBB]&amp;Tbl_KBBB[Biljart],0)),"")</f>
        <v/>
      </c>
      <c r="G720" t="str" cm="1">
        <f t="array" ref="G720">_xlfn.IFNA(INDEX(Tbl_KBBB[wedstrijd],MATCH(Tbl_Avond[[#This Row],[Datum]]&amp;"5",Tbl_KBBB[Datum_KBBB]&amp;Tbl_KBBB[Biljart],0)),"")</f>
        <v/>
      </c>
    </row>
    <row r="721" spans="1:7" x14ac:dyDescent="0.25">
      <c r="A721" s="28">
        <v>46558</v>
      </c>
      <c r="B721">
        <f>WEEKDAY(Tbl_Avond[[#This Row],[Datum]],11)</f>
        <v>7</v>
      </c>
      <c r="C721" t="str" cm="1">
        <f t="array" ref="C721">_xlfn.IFNA(INDEX(Tbl_KBBB[wedstrijd],MATCH(Tbl_Avond[[#This Row],[Datum]]&amp;"1",Tbl_KBBB[Datum_KBBB]&amp;Tbl_KBBB[Biljart],0)),"")</f>
        <v/>
      </c>
      <c r="D721" t="str" cm="1">
        <f t="array" ref="D721">_xlfn.IFNA(INDEX(Tbl_KBBB[wedstrijd],MATCH(Tbl_Avond[[#This Row],[Datum]]&amp;"2",Tbl_KBBB[Datum_KBBB]&amp;Tbl_KBBB[Biljart],0)),"")</f>
        <v/>
      </c>
      <c r="E721" t="str" cm="1">
        <f t="array" ref="E721">_xlfn.IFNA(INDEX(Tbl_KBBB[wedstrijd],MATCH(Tbl_Avond[[#This Row],[Datum]]&amp;"3",Tbl_KBBB[Datum_KBBB]&amp;Tbl_KBBB[Biljart],0)),"")</f>
        <v/>
      </c>
      <c r="F721" t="str" cm="1">
        <f t="array" ref="F721">_xlfn.IFNA(INDEX(Tbl_KBBB[wedstrijd],MATCH(Tbl_Avond[[#This Row],[Datum]]&amp;"4",Tbl_KBBB[Datum_KBBB]&amp;Tbl_KBBB[Biljart],0)),"")</f>
        <v/>
      </c>
      <c r="G721" t="str" cm="1">
        <f t="array" ref="G721">_xlfn.IFNA(INDEX(Tbl_KBBB[wedstrijd],MATCH(Tbl_Avond[[#This Row],[Datum]]&amp;"5",Tbl_KBBB[Datum_KBBB]&amp;Tbl_KBBB[Biljart],0)),"")</f>
        <v/>
      </c>
    </row>
    <row r="722" spans="1:7" x14ac:dyDescent="0.25">
      <c r="A722" s="28">
        <v>46559</v>
      </c>
      <c r="B722">
        <f>WEEKDAY(Tbl_Avond[[#This Row],[Datum]],11)</f>
        <v>1</v>
      </c>
      <c r="C722" t="str" cm="1">
        <f t="array" ref="C722">_xlfn.IFNA(INDEX(Tbl_KBBB[wedstrijd],MATCH(Tbl_Avond[[#This Row],[Datum]]&amp;"1",Tbl_KBBB[Datum_KBBB]&amp;Tbl_KBBB[Biljart],0)),"")</f>
        <v/>
      </c>
      <c r="D722" t="str" cm="1">
        <f t="array" ref="D722">_xlfn.IFNA(INDEX(Tbl_KBBB[wedstrijd],MATCH(Tbl_Avond[[#This Row],[Datum]]&amp;"2",Tbl_KBBB[Datum_KBBB]&amp;Tbl_KBBB[Biljart],0)),"")</f>
        <v/>
      </c>
      <c r="E722" t="str" cm="1">
        <f t="array" ref="E722">_xlfn.IFNA(INDEX(Tbl_KBBB[wedstrijd],MATCH(Tbl_Avond[[#This Row],[Datum]]&amp;"3",Tbl_KBBB[Datum_KBBB]&amp;Tbl_KBBB[Biljart],0)),"")</f>
        <v/>
      </c>
      <c r="F722" t="str" cm="1">
        <f t="array" ref="F722">_xlfn.IFNA(INDEX(Tbl_KBBB[wedstrijd],MATCH(Tbl_Avond[[#This Row],[Datum]]&amp;"4",Tbl_KBBB[Datum_KBBB]&amp;Tbl_KBBB[Biljart],0)),"")</f>
        <v/>
      </c>
      <c r="G722" t="str" cm="1">
        <f t="array" ref="G722">_xlfn.IFNA(INDEX(Tbl_KBBB[wedstrijd],MATCH(Tbl_Avond[[#This Row],[Datum]]&amp;"5",Tbl_KBBB[Datum_KBBB]&amp;Tbl_KBBB[Biljart],0)),"")</f>
        <v/>
      </c>
    </row>
    <row r="723" spans="1:7" x14ac:dyDescent="0.25">
      <c r="A723" s="28">
        <v>46560</v>
      </c>
      <c r="B723">
        <f>WEEKDAY(Tbl_Avond[[#This Row],[Datum]],11)</f>
        <v>2</v>
      </c>
      <c r="C723" t="str" cm="1">
        <f t="array" ref="C723">_xlfn.IFNA(INDEX(Tbl_KBBB[wedstrijd],MATCH(Tbl_Avond[[#This Row],[Datum]]&amp;"1",Tbl_KBBB[Datum_KBBB]&amp;Tbl_KBBB[Biljart],0)),"")</f>
        <v/>
      </c>
      <c r="D723" t="str" cm="1">
        <f t="array" ref="D723">_xlfn.IFNA(INDEX(Tbl_KBBB[wedstrijd],MATCH(Tbl_Avond[[#This Row],[Datum]]&amp;"2",Tbl_KBBB[Datum_KBBB]&amp;Tbl_KBBB[Biljart],0)),"")</f>
        <v/>
      </c>
      <c r="E723" t="str" cm="1">
        <f t="array" ref="E723">_xlfn.IFNA(INDEX(Tbl_KBBB[wedstrijd],MATCH(Tbl_Avond[[#This Row],[Datum]]&amp;"3",Tbl_KBBB[Datum_KBBB]&amp;Tbl_KBBB[Biljart],0)),"")</f>
        <v/>
      </c>
      <c r="F723" t="str" cm="1">
        <f t="array" ref="F723">_xlfn.IFNA(INDEX(Tbl_KBBB[wedstrijd],MATCH(Tbl_Avond[[#This Row],[Datum]]&amp;"4",Tbl_KBBB[Datum_KBBB]&amp;Tbl_KBBB[Biljart],0)),"")</f>
        <v/>
      </c>
      <c r="G723" t="str" cm="1">
        <f t="array" ref="G723">_xlfn.IFNA(INDEX(Tbl_KBBB[wedstrijd],MATCH(Tbl_Avond[[#This Row],[Datum]]&amp;"5",Tbl_KBBB[Datum_KBBB]&amp;Tbl_KBBB[Biljart],0)),"")</f>
        <v/>
      </c>
    </row>
    <row r="724" spans="1:7" x14ac:dyDescent="0.25">
      <c r="A724" s="28">
        <v>46561</v>
      </c>
      <c r="B724">
        <f>WEEKDAY(Tbl_Avond[[#This Row],[Datum]],11)</f>
        <v>3</v>
      </c>
      <c r="C724" t="str" cm="1">
        <f t="array" ref="C724">_xlfn.IFNA(INDEX(Tbl_KBBB[wedstrijd],MATCH(Tbl_Avond[[#This Row],[Datum]]&amp;"1",Tbl_KBBB[Datum_KBBB]&amp;Tbl_KBBB[Biljart],0)),"")</f>
        <v/>
      </c>
      <c r="D724" t="str" cm="1">
        <f t="array" ref="D724">_xlfn.IFNA(INDEX(Tbl_KBBB[wedstrijd],MATCH(Tbl_Avond[[#This Row],[Datum]]&amp;"2",Tbl_KBBB[Datum_KBBB]&amp;Tbl_KBBB[Biljart],0)),"")</f>
        <v/>
      </c>
      <c r="E724" t="str" cm="1">
        <f t="array" ref="E724">_xlfn.IFNA(INDEX(Tbl_KBBB[wedstrijd],MATCH(Tbl_Avond[[#This Row],[Datum]]&amp;"3",Tbl_KBBB[Datum_KBBB]&amp;Tbl_KBBB[Biljart],0)),"")</f>
        <v/>
      </c>
      <c r="F724" t="str" cm="1">
        <f t="array" ref="F724">_xlfn.IFNA(INDEX(Tbl_KBBB[wedstrijd],MATCH(Tbl_Avond[[#This Row],[Datum]]&amp;"4",Tbl_KBBB[Datum_KBBB]&amp;Tbl_KBBB[Biljart],0)),"")</f>
        <v/>
      </c>
      <c r="G724" t="str" cm="1">
        <f t="array" ref="G724">_xlfn.IFNA(INDEX(Tbl_KBBB[wedstrijd],MATCH(Tbl_Avond[[#This Row],[Datum]]&amp;"5",Tbl_KBBB[Datum_KBBB]&amp;Tbl_KBBB[Biljart],0)),"")</f>
        <v/>
      </c>
    </row>
    <row r="725" spans="1:7" x14ac:dyDescent="0.25">
      <c r="A725" s="28">
        <v>46562</v>
      </c>
      <c r="B725">
        <f>WEEKDAY(Tbl_Avond[[#This Row],[Datum]],11)</f>
        <v>4</v>
      </c>
      <c r="C725" t="str" cm="1">
        <f t="array" ref="C725">_xlfn.IFNA(INDEX(Tbl_KBBB[wedstrijd],MATCH(Tbl_Avond[[#This Row],[Datum]]&amp;"1",Tbl_KBBB[Datum_KBBB]&amp;Tbl_KBBB[Biljart],0)),"")</f>
        <v/>
      </c>
      <c r="D725" t="str" cm="1">
        <f t="array" ref="D725">_xlfn.IFNA(INDEX(Tbl_KBBB[wedstrijd],MATCH(Tbl_Avond[[#This Row],[Datum]]&amp;"2",Tbl_KBBB[Datum_KBBB]&amp;Tbl_KBBB[Biljart],0)),"")</f>
        <v/>
      </c>
      <c r="E725" t="str" cm="1">
        <f t="array" ref="E725">_xlfn.IFNA(INDEX(Tbl_KBBB[wedstrijd],MATCH(Tbl_Avond[[#This Row],[Datum]]&amp;"3",Tbl_KBBB[Datum_KBBB]&amp;Tbl_KBBB[Biljart],0)),"")</f>
        <v/>
      </c>
      <c r="F725" t="str" cm="1">
        <f t="array" ref="F725">_xlfn.IFNA(INDEX(Tbl_KBBB[wedstrijd],MATCH(Tbl_Avond[[#This Row],[Datum]]&amp;"4",Tbl_KBBB[Datum_KBBB]&amp;Tbl_KBBB[Biljart],0)),"")</f>
        <v/>
      </c>
      <c r="G725" t="str" cm="1">
        <f t="array" ref="G725">_xlfn.IFNA(INDEX(Tbl_KBBB[wedstrijd],MATCH(Tbl_Avond[[#This Row],[Datum]]&amp;"5",Tbl_KBBB[Datum_KBBB]&amp;Tbl_KBBB[Biljart],0)),"")</f>
        <v/>
      </c>
    </row>
    <row r="726" spans="1:7" x14ac:dyDescent="0.25">
      <c r="A726" s="28">
        <v>46563</v>
      </c>
      <c r="B726">
        <f>WEEKDAY(Tbl_Avond[[#This Row],[Datum]],11)</f>
        <v>5</v>
      </c>
      <c r="C726" t="str" cm="1">
        <f t="array" ref="C726">_xlfn.IFNA(INDEX(Tbl_KBBB[wedstrijd],MATCH(Tbl_Avond[[#This Row],[Datum]]&amp;"1",Tbl_KBBB[Datum_KBBB]&amp;Tbl_KBBB[Biljart],0)),"")</f>
        <v/>
      </c>
      <c r="D726" t="str" cm="1">
        <f t="array" ref="D726">_xlfn.IFNA(INDEX(Tbl_KBBB[wedstrijd],MATCH(Tbl_Avond[[#This Row],[Datum]]&amp;"2",Tbl_KBBB[Datum_KBBB]&amp;Tbl_KBBB[Biljart],0)),"")</f>
        <v/>
      </c>
      <c r="E726" t="str" cm="1">
        <f t="array" ref="E726">_xlfn.IFNA(INDEX(Tbl_KBBB[wedstrijd],MATCH(Tbl_Avond[[#This Row],[Datum]]&amp;"3",Tbl_KBBB[Datum_KBBB]&amp;Tbl_KBBB[Biljart],0)),"")</f>
        <v/>
      </c>
      <c r="F726" t="str" cm="1">
        <f t="array" ref="F726">_xlfn.IFNA(INDEX(Tbl_KBBB[wedstrijd],MATCH(Tbl_Avond[[#This Row],[Datum]]&amp;"4",Tbl_KBBB[Datum_KBBB]&amp;Tbl_KBBB[Biljart],0)),"")</f>
        <v/>
      </c>
      <c r="G726" t="str" cm="1">
        <f t="array" ref="G726">_xlfn.IFNA(INDEX(Tbl_KBBB[wedstrijd],MATCH(Tbl_Avond[[#This Row],[Datum]]&amp;"5",Tbl_KBBB[Datum_KBBB]&amp;Tbl_KBBB[Biljart],0)),"")</f>
        <v/>
      </c>
    </row>
    <row r="727" spans="1:7" x14ac:dyDescent="0.25">
      <c r="A727" s="28">
        <v>46564</v>
      </c>
      <c r="B727">
        <f>WEEKDAY(Tbl_Avond[[#This Row],[Datum]],11)</f>
        <v>6</v>
      </c>
      <c r="C727" t="str" cm="1">
        <f t="array" ref="C727">_xlfn.IFNA(INDEX(Tbl_KBBB[wedstrijd],MATCH(Tbl_Avond[[#This Row],[Datum]]&amp;"1",Tbl_KBBB[Datum_KBBB]&amp;Tbl_KBBB[Biljart],0)),"")</f>
        <v/>
      </c>
      <c r="D727" t="str" cm="1">
        <f t="array" ref="D727">_xlfn.IFNA(INDEX(Tbl_KBBB[wedstrijd],MATCH(Tbl_Avond[[#This Row],[Datum]]&amp;"2",Tbl_KBBB[Datum_KBBB]&amp;Tbl_KBBB[Biljart],0)),"")</f>
        <v/>
      </c>
      <c r="E727" t="str" cm="1">
        <f t="array" ref="E727">_xlfn.IFNA(INDEX(Tbl_KBBB[wedstrijd],MATCH(Tbl_Avond[[#This Row],[Datum]]&amp;"3",Tbl_KBBB[Datum_KBBB]&amp;Tbl_KBBB[Biljart],0)),"")</f>
        <v/>
      </c>
      <c r="F727" t="str" cm="1">
        <f t="array" ref="F727">_xlfn.IFNA(INDEX(Tbl_KBBB[wedstrijd],MATCH(Tbl_Avond[[#This Row],[Datum]]&amp;"4",Tbl_KBBB[Datum_KBBB]&amp;Tbl_KBBB[Biljart],0)),"")</f>
        <v/>
      </c>
      <c r="G727" t="str" cm="1">
        <f t="array" ref="G727">_xlfn.IFNA(INDEX(Tbl_KBBB[wedstrijd],MATCH(Tbl_Avond[[#This Row],[Datum]]&amp;"5",Tbl_KBBB[Datum_KBBB]&amp;Tbl_KBBB[Biljart],0)),"")</f>
        <v/>
      </c>
    </row>
    <row r="728" spans="1:7" x14ac:dyDescent="0.25">
      <c r="A728" s="28">
        <v>46565</v>
      </c>
      <c r="B728">
        <f>WEEKDAY(Tbl_Avond[[#This Row],[Datum]],11)</f>
        <v>7</v>
      </c>
      <c r="C728" t="str" cm="1">
        <f t="array" ref="C728">_xlfn.IFNA(INDEX(Tbl_KBBB[wedstrijd],MATCH(Tbl_Avond[[#This Row],[Datum]]&amp;"1",Tbl_KBBB[Datum_KBBB]&amp;Tbl_KBBB[Biljart],0)),"")</f>
        <v/>
      </c>
      <c r="D728" t="str" cm="1">
        <f t="array" ref="D728">_xlfn.IFNA(INDEX(Tbl_KBBB[wedstrijd],MATCH(Tbl_Avond[[#This Row],[Datum]]&amp;"2",Tbl_KBBB[Datum_KBBB]&amp;Tbl_KBBB[Biljart],0)),"")</f>
        <v/>
      </c>
      <c r="E728" t="str" cm="1">
        <f t="array" ref="E728">_xlfn.IFNA(INDEX(Tbl_KBBB[wedstrijd],MATCH(Tbl_Avond[[#This Row],[Datum]]&amp;"3",Tbl_KBBB[Datum_KBBB]&amp;Tbl_KBBB[Biljart],0)),"")</f>
        <v/>
      </c>
      <c r="F728" t="str" cm="1">
        <f t="array" ref="F728">_xlfn.IFNA(INDEX(Tbl_KBBB[wedstrijd],MATCH(Tbl_Avond[[#This Row],[Datum]]&amp;"4",Tbl_KBBB[Datum_KBBB]&amp;Tbl_KBBB[Biljart],0)),"")</f>
        <v/>
      </c>
      <c r="G728" t="str" cm="1">
        <f t="array" ref="G728">_xlfn.IFNA(INDEX(Tbl_KBBB[wedstrijd],MATCH(Tbl_Avond[[#This Row],[Datum]]&amp;"5",Tbl_KBBB[Datum_KBBB]&amp;Tbl_KBBB[Biljart],0)),"")</f>
        <v/>
      </c>
    </row>
    <row r="729" spans="1:7" x14ac:dyDescent="0.25">
      <c r="A729" s="28">
        <v>46566</v>
      </c>
      <c r="B729">
        <f>WEEKDAY(Tbl_Avond[[#This Row],[Datum]],11)</f>
        <v>1</v>
      </c>
      <c r="C729" t="str" cm="1">
        <f t="array" ref="C729">_xlfn.IFNA(INDEX(Tbl_KBBB[wedstrijd],MATCH(Tbl_Avond[[#This Row],[Datum]]&amp;"1",Tbl_KBBB[Datum_KBBB]&amp;Tbl_KBBB[Biljart],0)),"")</f>
        <v/>
      </c>
      <c r="D729" t="str" cm="1">
        <f t="array" ref="D729">_xlfn.IFNA(INDEX(Tbl_KBBB[wedstrijd],MATCH(Tbl_Avond[[#This Row],[Datum]]&amp;"2",Tbl_KBBB[Datum_KBBB]&amp;Tbl_KBBB[Biljart],0)),"")</f>
        <v/>
      </c>
      <c r="E729" t="str" cm="1">
        <f t="array" ref="E729">_xlfn.IFNA(INDEX(Tbl_KBBB[wedstrijd],MATCH(Tbl_Avond[[#This Row],[Datum]]&amp;"3",Tbl_KBBB[Datum_KBBB]&amp;Tbl_KBBB[Biljart],0)),"")</f>
        <v/>
      </c>
      <c r="F729" t="str" cm="1">
        <f t="array" ref="F729">_xlfn.IFNA(INDEX(Tbl_KBBB[wedstrijd],MATCH(Tbl_Avond[[#This Row],[Datum]]&amp;"4",Tbl_KBBB[Datum_KBBB]&amp;Tbl_KBBB[Biljart],0)),"")</f>
        <v/>
      </c>
      <c r="G729" t="str" cm="1">
        <f t="array" ref="G729">_xlfn.IFNA(INDEX(Tbl_KBBB[wedstrijd],MATCH(Tbl_Avond[[#This Row],[Datum]]&amp;"5",Tbl_KBBB[Datum_KBBB]&amp;Tbl_KBBB[Biljart],0)),"")</f>
        <v/>
      </c>
    </row>
    <row r="730" spans="1:7" x14ac:dyDescent="0.25">
      <c r="A730" s="28">
        <v>46567</v>
      </c>
      <c r="B730">
        <f>WEEKDAY(Tbl_Avond[[#This Row],[Datum]],11)</f>
        <v>2</v>
      </c>
      <c r="C730" t="str" cm="1">
        <f t="array" ref="C730">_xlfn.IFNA(INDEX(Tbl_KBBB[wedstrijd],MATCH(Tbl_Avond[[#This Row],[Datum]]&amp;"1",Tbl_KBBB[Datum_KBBB]&amp;Tbl_KBBB[Biljart],0)),"")</f>
        <v/>
      </c>
      <c r="D730" t="str" cm="1">
        <f t="array" ref="D730">_xlfn.IFNA(INDEX(Tbl_KBBB[wedstrijd],MATCH(Tbl_Avond[[#This Row],[Datum]]&amp;"2",Tbl_KBBB[Datum_KBBB]&amp;Tbl_KBBB[Biljart],0)),"")</f>
        <v/>
      </c>
      <c r="E730" t="str" cm="1">
        <f t="array" ref="E730">_xlfn.IFNA(INDEX(Tbl_KBBB[wedstrijd],MATCH(Tbl_Avond[[#This Row],[Datum]]&amp;"3",Tbl_KBBB[Datum_KBBB]&amp;Tbl_KBBB[Biljart],0)),"")</f>
        <v/>
      </c>
      <c r="F730" t="str" cm="1">
        <f t="array" ref="F730">_xlfn.IFNA(INDEX(Tbl_KBBB[wedstrijd],MATCH(Tbl_Avond[[#This Row],[Datum]]&amp;"4",Tbl_KBBB[Datum_KBBB]&amp;Tbl_KBBB[Biljart],0)),"")</f>
        <v/>
      </c>
      <c r="G730" t="str" cm="1">
        <f t="array" ref="G730">_xlfn.IFNA(INDEX(Tbl_KBBB[wedstrijd],MATCH(Tbl_Avond[[#This Row],[Datum]]&amp;"5",Tbl_KBBB[Datum_KBBB]&amp;Tbl_KBBB[Biljart],0)),"")</f>
        <v/>
      </c>
    </row>
    <row r="731" spans="1:7" x14ac:dyDescent="0.25">
      <c r="A731" s="28">
        <v>46568</v>
      </c>
      <c r="B731">
        <f>WEEKDAY(Tbl_Avond[[#This Row],[Datum]],11)</f>
        <v>3</v>
      </c>
      <c r="C731" t="str" cm="1">
        <f t="array" ref="C731">_xlfn.IFNA(INDEX(Tbl_KBBB[wedstrijd],MATCH(Tbl_Avond[[#This Row],[Datum]]&amp;"1",Tbl_KBBB[Datum_KBBB]&amp;Tbl_KBBB[Biljart],0)),"")</f>
        <v/>
      </c>
      <c r="D731" t="str" cm="1">
        <f t="array" ref="D731">_xlfn.IFNA(INDEX(Tbl_KBBB[wedstrijd],MATCH(Tbl_Avond[[#This Row],[Datum]]&amp;"2",Tbl_KBBB[Datum_KBBB]&amp;Tbl_KBBB[Biljart],0)),"")</f>
        <v/>
      </c>
      <c r="E731" t="str" cm="1">
        <f t="array" ref="E731">_xlfn.IFNA(INDEX(Tbl_KBBB[wedstrijd],MATCH(Tbl_Avond[[#This Row],[Datum]]&amp;"3",Tbl_KBBB[Datum_KBBB]&amp;Tbl_KBBB[Biljart],0)),"")</f>
        <v/>
      </c>
      <c r="F731" t="str" cm="1">
        <f t="array" ref="F731">_xlfn.IFNA(INDEX(Tbl_KBBB[wedstrijd],MATCH(Tbl_Avond[[#This Row],[Datum]]&amp;"4",Tbl_KBBB[Datum_KBBB]&amp;Tbl_KBBB[Biljart],0)),"")</f>
        <v/>
      </c>
      <c r="G731" t="str" cm="1">
        <f t="array" ref="G731">_xlfn.IFNA(INDEX(Tbl_KBBB[wedstrijd],MATCH(Tbl_Avond[[#This Row],[Datum]]&amp;"5",Tbl_KBBB[Datum_KBBB]&amp;Tbl_KBBB[Biljart],0)),"")</f>
        <v/>
      </c>
    </row>
    <row r="732" spans="1:7" x14ac:dyDescent="0.25">
      <c r="A732" s="28">
        <v>46569</v>
      </c>
      <c r="B732">
        <f>WEEKDAY(Tbl_Avond[[#This Row],[Datum]],11)</f>
        <v>4</v>
      </c>
      <c r="C732" t="str" cm="1">
        <f t="array" ref="C732">_xlfn.IFNA(INDEX(Tbl_KBBB[wedstrijd],MATCH(Tbl_Avond[[#This Row],[Datum]]&amp;"1",Tbl_KBBB[Datum_KBBB]&amp;Tbl_KBBB[Biljart],0)),"")</f>
        <v/>
      </c>
      <c r="D732" t="str" cm="1">
        <f t="array" ref="D732">_xlfn.IFNA(INDEX(Tbl_KBBB[wedstrijd],MATCH(Tbl_Avond[[#This Row],[Datum]]&amp;"2",Tbl_KBBB[Datum_KBBB]&amp;Tbl_KBBB[Biljart],0)),"")</f>
        <v/>
      </c>
      <c r="E732" t="str" cm="1">
        <f t="array" ref="E732">_xlfn.IFNA(INDEX(Tbl_KBBB[wedstrijd],MATCH(Tbl_Avond[[#This Row],[Datum]]&amp;"3",Tbl_KBBB[Datum_KBBB]&amp;Tbl_KBBB[Biljart],0)),"")</f>
        <v/>
      </c>
      <c r="F732" t="str" cm="1">
        <f t="array" ref="F732">_xlfn.IFNA(INDEX(Tbl_KBBB[wedstrijd],MATCH(Tbl_Avond[[#This Row],[Datum]]&amp;"4",Tbl_KBBB[Datum_KBBB]&amp;Tbl_KBBB[Biljart],0)),"")</f>
        <v/>
      </c>
      <c r="G732" t="str" cm="1">
        <f t="array" ref="G732">_xlfn.IFNA(INDEX(Tbl_KBBB[wedstrijd],MATCH(Tbl_Avond[[#This Row],[Datum]]&amp;"5",Tbl_KBBB[Datum_KBBB]&amp;Tbl_KBBB[Biljart],0)),"")</f>
        <v/>
      </c>
    </row>
    <row r="733" spans="1:7" x14ac:dyDescent="0.25">
      <c r="A733" s="28">
        <v>46570</v>
      </c>
      <c r="B733">
        <f>WEEKDAY(Tbl_Avond[[#This Row],[Datum]],11)</f>
        <v>5</v>
      </c>
      <c r="C733" t="str" cm="1">
        <f t="array" ref="C733">_xlfn.IFNA(INDEX(Tbl_KBBB[wedstrijd],MATCH(Tbl_Avond[[#This Row],[Datum]]&amp;"1",Tbl_KBBB[Datum_KBBB]&amp;Tbl_KBBB[Biljart],0)),"")</f>
        <v/>
      </c>
      <c r="D733" t="str" cm="1">
        <f t="array" ref="D733">_xlfn.IFNA(INDEX(Tbl_KBBB[wedstrijd],MATCH(Tbl_Avond[[#This Row],[Datum]]&amp;"2",Tbl_KBBB[Datum_KBBB]&amp;Tbl_KBBB[Biljart],0)),"")</f>
        <v/>
      </c>
      <c r="E733" t="str" cm="1">
        <f t="array" ref="E733">_xlfn.IFNA(INDEX(Tbl_KBBB[wedstrijd],MATCH(Tbl_Avond[[#This Row],[Datum]]&amp;"3",Tbl_KBBB[Datum_KBBB]&amp;Tbl_KBBB[Biljart],0)),"")</f>
        <v/>
      </c>
      <c r="F733" t="str" cm="1">
        <f t="array" ref="F733">_xlfn.IFNA(INDEX(Tbl_KBBB[wedstrijd],MATCH(Tbl_Avond[[#This Row],[Datum]]&amp;"4",Tbl_KBBB[Datum_KBBB]&amp;Tbl_KBBB[Biljart],0)),"")</f>
        <v/>
      </c>
      <c r="G733" t="str" cm="1">
        <f t="array" ref="G733">_xlfn.IFNA(INDEX(Tbl_KBBB[wedstrijd],MATCH(Tbl_Avond[[#This Row],[Datum]]&amp;"5",Tbl_KBBB[Datum_KBBB]&amp;Tbl_KBBB[Biljart],0)),"")</f>
        <v/>
      </c>
    </row>
    <row r="734" spans="1:7" x14ac:dyDescent="0.25">
      <c r="A734" s="28">
        <v>46571</v>
      </c>
      <c r="B734">
        <f>WEEKDAY(Tbl_Avond[[#This Row],[Datum]],11)</f>
        <v>6</v>
      </c>
      <c r="C734" t="str" cm="1">
        <f t="array" ref="C734">_xlfn.IFNA(INDEX(Tbl_KBBB[wedstrijd],MATCH(Tbl_Avond[[#This Row],[Datum]]&amp;"1",Tbl_KBBB[Datum_KBBB]&amp;Tbl_KBBB[Biljart],0)),"")</f>
        <v/>
      </c>
      <c r="D734" t="str" cm="1">
        <f t="array" ref="D734">_xlfn.IFNA(INDEX(Tbl_KBBB[wedstrijd],MATCH(Tbl_Avond[[#This Row],[Datum]]&amp;"2",Tbl_KBBB[Datum_KBBB]&amp;Tbl_KBBB[Biljart],0)),"")</f>
        <v/>
      </c>
      <c r="E734" t="str" cm="1">
        <f t="array" ref="E734">_xlfn.IFNA(INDEX(Tbl_KBBB[wedstrijd],MATCH(Tbl_Avond[[#This Row],[Datum]]&amp;"3",Tbl_KBBB[Datum_KBBB]&amp;Tbl_KBBB[Biljart],0)),"")</f>
        <v/>
      </c>
      <c r="F734" t="str" cm="1">
        <f t="array" ref="F734">_xlfn.IFNA(INDEX(Tbl_KBBB[wedstrijd],MATCH(Tbl_Avond[[#This Row],[Datum]]&amp;"4",Tbl_KBBB[Datum_KBBB]&amp;Tbl_KBBB[Biljart],0)),"")</f>
        <v/>
      </c>
      <c r="G734" t="str" cm="1">
        <f t="array" ref="G734">_xlfn.IFNA(INDEX(Tbl_KBBB[wedstrijd],MATCH(Tbl_Avond[[#This Row],[Datum]]&amp;"5",Tbl_KBBB[Datum_KBBB]&amp;Tbl_KBBB[Biljart],0)),"")</f>
        <v/>
      </c>
    </row>
    <row r="735" spans="1:7" x14ac:dyDescent="0.25">
      <c r="A735" s="28">
        <v>46572</v>
      </c>
      <c r="B735">
        <f>WEEKDAY(Tbl_Avond[[#This Row],[Datum]],11)</f>
        <v>7</v>
      </c>
      <c r="C735" t="str" cm="1">
        <f t="array" ref="C735">_xlfn.IFNA(INDEX(Tbl_KBBB[wedstrijd],MATCH(Tbl_Avond[[#This Row],[Datum]]&amp;"1",Tbl_KBBB[Datum_KBBB]&amp;Tbl_KBBB[Biljart],0)),"")</f>
        <v/>
      </c>
      <c r="D735" t="str" cm="1">
        <f t="array" ref="D735">_xlfn.IFNA(INDEX(Tbl_KBBB[wedstrijd],MATCH(Tbl_Avond[[#This Row],[Datum]]&amp;"2",Tbl_KBBB[Datum_KBBB]&amp;Tbl_KBBB[Biljart],0)),"")</f>
        <v/>
      </c>
      <c r="E735" t="str" cm="1">
        <f t="array" ref="E735">_xlfn.IFNA(INDEX(Tbl_KBBB[wedstrijd],MATCH(Tbl_Avond[[#This Row],[Datum]]&amp;"3",Tbl_KBBB[Datum_KBBB]&amp;Tbl_KBBB[Biljart],0)),"")</f>
        <v/>
      </c>
      <c r="F735" t="str" cm="1">
        <f t="array" ref="F735">_xlfn.IFNA(INDEX(Tbl_KBBB[wedstrijd],MATCH(Tbl_Avond[[#This Row],[Datum]]&amp;"4",Tbl_KBBB[Datum_KBBB]&amp;Tbl_KBBB[Biljart],0)),"")</f>
        <v/>
      </c>
      <c r="G735" t="str" cm="1">
        <f t="array" ref="G735">_xlfn.IFNA(INDEX(Tbl_KBBB[wedstrijd],MATCH(Tbl_Avond[[#This Row],[Datum]]&amp;"5",Tbl_KBBB[Datum_KBBB]&amp;Tbl_KBBB[Biljart],0)),"")</f>
        <v/>
      </c>
    </row>
    <row r="736" spans="1:7" x14ac:dyDescent="0.25">
      <c r="A736" s="28">
        <v>46573</v>
      </c>
      <c r="B736">
        <f>WEEKDAY(Tbl_Avond[[#This Row],[Datum]],11)</f>
        <v>1</v>
      </c>
      <c r="C736" t="str" cm="1">
        <f t="array" ref="C736">_xlfn.IFNA(INDEX(Tbl_KBBB[wedstrijd],MATCH(Tbl_Avond[[#This Row],[Datum]]&amp;"1",Tbl_KBBB[Datum_KBBB]&amp;Tbl_KBBB[Biljart],0)),"")</f>
        <v/>
      </c>
      <c r="D736" t="str" cm="1">
        <f t="array" ref="D736">_xlfn.IFNA(INDEX(Tbl_KBBB[wedstrijd],MATCH(Tbl_Avond[[#This Row],[Datum]]&amp;"2",Tbl_KBBB[Datum_KBBB]&amp;Tbl_KBBB[Biljart],0)),"")</f>
        <v/>
      </c>
      <c r="E736" t="str" cm="1">
        <f t="array" ref="E736">_xlfn.IFNA(INDEX(Tbl_KBBB[wedstrijd],MATCH(Tbl_Avond[[#This Row],[Datum]]&amp;"3",Tbl_KBBB[Datum_KBBB]&amp;Tbl_KBBB[Biljart],0)),"")</f>
        <v/>
      </c>
      <c r="F736" t="str" cm="1">
        <f t="array" ref="F736">_xlfn.IFNA(INDEX(Tbl_KBBB[wedstrijd],MATCH(Tbl_Avond[[#This Row],[Datum]]&amp;"4",Tbl_KBBB[Datum_KBBB]&amp;Tbl_KBBB[Biljart],0)),"")</f>
        <v/>
      </c>
      <c r="G736" t="str" cm="1">
        <f t="array" ref="G736">_xlfn.IFNA(INDEX(Tbl_KBBB[wedstrijd],MATCH(Tbl_Avond[[#This Row],[Datum]]&amp;"5",Tbl_KBBB[Datum_KBBB]&amp;Tbl_KBBB[Biljart],0)),"")</f>
        <v/>
      </c>
    </row>
    <row r="737" spans="1:7" x14ac:dyDescent="0.25">
      <c r="A737" s="28">
        <v>46574</v>
      </c>
      <c r="B737">
        <f>WEEKDAY(Tbl_Avond[[#This Row],[Datum]],11)</f>
        <v>2</v>
      </c>
      <c r="C737" t="str" cm="1">
        <f t="array" ref="C737">_xlfn.IFNA(INDEX(Tbl_KBBB[wedstrijd],MATCH(Tbl_Avond[[#This Row],[Datum]]&amp;"1",Tbl_KBBB[Datum_KBBB]&amp;Tbl_KBBB[Biljart],0)),"")</f>
        <v/>
      </c>
      <c r="D737" t="str" cm="1">
        <f t="array" ref="D737">_xlfn.IFNA(INDEX(Tbl_KBBB[wedstrijd],MATCH(Tbl_Avond[[#This Row],[Datum]]&amp;"2",Tbl_KBBB[Datum_KBBB]&amp;Tbl_KBBB[Biljart],0)),"")</f>
        <v/>
      </c>
      <c r="E737" t="str" cm="1">
        <f t="array" ref="E737">_xlfn.IFNA(INDEX(Tbl_KBBB[wedstrijd],MATCH(Tbl_Avond[[#This Row],[Datum]]&amp;"3",Tbl_KBBB[Datum_KBBB]&amp;Tbl_KBBB[Biljart],0)),"")</f>
        <v/>
      </c>
      <c r="F737" t="str" cm="1">
        <f t="array" ref="F737">_xlfn.IFNA(INDEX(Tbl_KBBB[wedstrijd],MATCH(Tbl_Avond[[#This Row],[Datum]]&amp;"4",Tbl_KBBB[Datum_KBBB]&amp;Tbl_KBBB[Biljart],0)),"")</f>
        <v/>
      </c>
      <c r="G737" t="str" cm="1">
        <f t="array" ref="G737">_xlfn.IFNA(INDEX(Tbl_KBBB[wedstrijd],MATCH(Tbl_Avond[[#This Row],[Datum]]&amp;"5",Tbl_KBBB[Datum_KBBB]&amp;Tbl_KBBB[Biljart],0)),"")</f>
        <v/>
      </c>
    </row>
    <row r="738" spans="1:7" x14ac:dyDescent="0.25">
      <c r="A738" s="28">
        <v>46575</v>
      </c>
      <c r="B738">
        <f>WEEKDAY(Tbl_Avond[[#This Row],[Datum]],11)</f>
        <v>3</v>
      </c>
      <c r="C738" t="str" cm="1">
        <f t="array" ref="C738">_xlfn.IFNA(INDEX(Tbl_KBBB[wedstrijd],MATCH(Tbl_Avond[[#This Row],[Datum]]&amp;"1",Tbl_KBBB[Datum_KBBB]&amp;Tbl_KBBB[Biljart],0)),"")</f>
        <v/>
      </c>
      <c r="D738" t="str" cm="1">
        <f t="array" ref="D738">_xlfn.IFNA(INDEX(Tbl_KBBB[wedstrijd],MATCH(Tbl_Avond[[#This Row],[Datum]]&amp;"2",Tbl_KBBB[Datum_KBBB]&amp;Tbl_KBBB[Biljart],0)),"")</f>
        <v/>
      </c>
      <c r="E738" t="str" cm="1">
        <f t="array" ref="E738">_xlfn.IFNA(INDEX(Tbl_KBBB[wedstrijd],MATCH(Tbl_Avond[[#This Row],[Datum]]&amp;"3",Tbl_KBBB[Datum_KBBB]&amp;Tbl_KBBB[Biljart],0)),"")</f>
        <v/>
      </c>
      <c r="F738" t="str" cm="1">
        <f t="array" ref="F738">_xlfn.IFNA(INDEX(Tbl_KBBB[wedstrijd],MATCH(Tbl_Avond[[#This Row],[Datum]]&amp;"4",Tbl_KBBB[Datum_KBBB]&amp;Tbl_KBBB[Biljart],0)),"")</f>
        <v/>
      </c>
      <c r="G738" t="str" cm="1">
        <f t="array" ref="G738">_xlfn.IFNA(INDEX(Tbl_KBBB[wedstrijd],MATCH(Tbl_Avond[[#This Row],[Datum]]&amp;"5",Tbl_KBBB[Datum_KBBB]&amp;Tbl_KBBB[Biljart],0)),"")</f>
        <v/>
      </c>
    </row>
    <row r="739" spans="1:7" x14ac:dyDescent="0.25">
      <c r="A739" s="28">
        <v>46576</v>
      </c>
      <c r="B739">
        <f>WEEKDAY(Tbl_Avond[[#This Row],[Datum]],11)</f>
        <v>4</v>
      </c>
      <c r="C739" t="str" cm="1">
        <f t="array" ref="C739">_xlfn.IFNA(INDEX(Tbl_KBBB[wedstrijd],MATCH(Tbl_Avond[[#This Row],[Datum]]&amp;"1",Tbl_KBBB[Datum_KBBB]&amp;Tbl_KBBB[Biljart],0)),"")</f>
        <v/>
      </c>
      <c r="D739" t="str" cm="1">
        <f t="array" ref="D739">_xlfn.IFNA(INDEX(Tbl_KBBB[wedstrijd],MATCH(Tbl_Avond[[#This Row],[Datum]]&amp;"2",Tbl_KBBB[Datum_KBBB]&amp;Tbl_KBBB[Biljart],0)),"")</f>
        <v/>
      </c>
      <c r="E739" t="str" cm="1">
        <f t="array" ref="E739">_xlfn.IFNA(INDEX(Tbl_KBBB[wedstrijd],MATCH(Tbl_Avond[[#This Row],[Datum]]&amp;"3",Tbl_KBBB[Datum_KBBB]&amp;Tbl_KBBB[Biljart],0)),"")</f>
        <v/>
      </c>
      <c r="F739" t="str" cm="1">
        <f t="array" ref="F739">_xlfn.IFNA(INDEX(Tbl_KBBB[wedstrijd],MATCH(Tbl_Avond[[#This Row],[Datum]]&amp;"4",Tbl_KBBB[Datum_KBBB]&amp;Tbl_KBBB[Biljart],0)),"")</f>
        <v/>
      </c>
      <c r="G739" t="str" cm="1">
        <f t="array" ref="G739">_xlfn.IFNA(INDEX(Tbl_KBBB[wedstrijd],MATCH(Tbl_Avond[[#This Row],[Datum]]&amp;"5",Tbl_KBBB[Datum_KBBB]&amp;Tbl_KBBB[Biljart],0)),"")</f>
        <v/>
      </c>
    </row>
    <row r="740" spans="1:7" x14ac:dyDescent="0.25">
      <c r="A740" s="28">
        <v>46577</v>
      </c>
      <c r="B740">
        <f>WEEKDAY(Tbl_Avond[[#This Row],[Datum]],11)</f>
        <v>5</v>
      </c>
      <c r="C740" t="str" cm="1">
        <f t="array" ref="C740">_xlfn.IFNA(INDEX(Tbl_KBBB[wedstrijd],MATCH(Tbl_Avond[[#This Row],[Datum]]&amp;"1",Tbl_KBBB[Datum_KBBB]&amp;Tbl_KBBB[Biljart],0)),"")</f>
        <v/>
      </c>
      <c r="D740" t="str" cm="1">
        <f t="array" ref="D740">_xlfn.IFNA(INDEX(Tbl_KBBB[wedstrijd],MATCH(Tbl_Avond[[#This Row],[Datum]]&amp;"2",Tbl_KBBB[Datum_KBBB]&amp;Tbl_KBBB[Biljart],0)),"")</f>
        <v/>
      </c>
      <c r="E740" t="str" cm="1">
        <f t="array" ref="E740">_xlfn.IFNA(INDEX(Tbl_KBBB[wedstrijd],MATCH(Tbl_Avond[[#This Row],[Datum]]&amp;"3",Tbl_KBBB[Datum_KBBB]&amp;Tbl_KBBB[Biljart],0)),"")</f>
        <v/>
      </c>
      <c r="F740" t="str" cm="1">
        <f t="array" ref="F740">_xlfn.IFNA(INDEX(Tbl_KBBB[wedstrijd],MATCH(Tbl_Avond[[#This Row],[Datum]]&amp;"4",Tbl_KBBB[Datum_KBBB]&amp;Tbl_KBBB[Biljart],0)),"")</f>
        <v/>
      </c>
      <c r="G740" t="str" cm="1">
        <f t="array" ref="G740">_xlfn.IFNA(INDEX(Tbl_KBBB[wedstrijd],MATCH(Tbl_Avond[[#This Row],[Datum]]&amp;"5",Tbl_KBBB[Datum_KBBB]&amp;Tbl_KBBB[Biljart],0)),"")</f>
        <v/>
      </c>
    </row>
    <row r="741" spans="1:7" x14ac:dyDescent="0.25">
      <c r="A741" s="28">
        <v>46578</v>
      </c>
      <c r="B741">
        <f>WEEKDAY(Tbl_Avond[[#This Row],[Datum]],11)</f>
        <v>6</v>
      </c>
      <c r="C741" t="str" cm="1">
        <f t="array" ref="C741">_xlfn.IFNA(INDEX(Tbl_KBBB[wedstrijd],MATCH(Tbl_Avond[[#This Row],[Datum]]&amp;"1",Tbl_KBBB[Datum_KBBB]&amp;Tbl_KBBB[Biljart],0)),"")</f>
        <v/>
      </c>
      <c r="D741" t="str" cm="1">
        <f t="array" ref="D741">_xlfn.IFNA(INDEX(Tbl_KBBB[wedstrijd],MATCH(Tbl_Avond[[#This Row],[Datum]]&amp;"2",Tbl_KBBB[Datum_KBBB]&amp;Tbl_KBBB[Biljart],0)),"")</f>
        <v/>
      </c>
      <c r="E741" t="str" cm="1">
        <f t="array" ref="E741">_xlfn.IFNA(INDEX(Tbl_KBBB[wedstrijd],MATCH(Tbl_Avond[[#This Row],[Datum]]&amp;"3",Tbl_KBBB[Datum_KBBB]&amp;Tbl_KBBB[Biljart],0)),"")</f>
        <v/>
      </c>
      <c r="F741" t="str" cm="1">
        <f t="array" ref="F741">_xlfn.IFNA(INDEX(Tbl_KBBB[wedstrijd],MATCH(Tbl_Avond[[#This Row],[Datum]]&amp;"4",Tbl_KBBB[Datum_KBBB]&amp;Tbl_KBBB[Biljart],0)),"")</f>
        <v/>
      </c>
      <c r="G741" t="str" cm="1">
        <f t="array" ref="G741">_xlfn.IFNA(INDEX(Tbl_KBBB[wedstrijd],MATCH(Tbl_Avond[[#This Row],[Datum]]&amp;"5",Tbl_KBBB[Datum_KBBB]&amp;Tbl_KBBB[Biljart],0)),"")</f>
        <v/>
      </c>
    </row>
    <row r="742" spans="1:7" x14ac:dyDescent="0.25">
      <c r="A742" s="28">
        <v>46579</v>
      </c>
      <c r="B742">
        <f>WEEKDAY(Tbl_Avond[[#This Row],[Datum]],11)</f>
        <v>7</v>
      </c>
      <c r="C742" t="str" cm="1">
        <f t="array" ref="C742">_xlfn.IFNA(INDEX(Tbl_KBBB[wedstrijd],MATCH(Tbl_Avond[[#This Row],[Datum]]&amp;"1",Tbl_KBBB[Datum_KBBB]&amp;Tbl_KBBB[Biljart],0)),"")</f>
        <v/>
      </c>
      <c r="D742" t="str" cm="1">
        <f t="array" ref="D742">_xlfn.IFNA(INDEX(Tbl_KBBB[wedstrijd],MATCH(Tbl_Avond[[#This Row],[Datum]]&amp;"2",Tbl_KBBB[Datum_KBBB]&amp;Tbl_KBBB[Biljart],0)),"")</f>
        <v/>
      </c>
      <c r="E742" t="str" cm="1">
        <f t="array" ref="E742">_xlfn.IFNA(INDEX(Tbl_KBBB[wedstrijd],MATCH(Tbl_Avond[[#This Row],[Datum]]&amp;"3",Tbl_KBBB[Datum_KBBB]&amp;Tbl_KBBB[Biljart],0)),"")</f>
        <v/>
      </c>
      <c r="F742" t="str" cm="1">
        <f t="array" ref="F742">_xlfn.IFNA(INDEX(Tbl_KBBB[wedstrijd],MATCH(Tbl_Avond[[#This Row],[Datum]]&amp;"4",Tbl_KBBB[Datum_KBBB]&amp;Tbl_KBBB[Biljart],0)),"")</f>
        <v/>
      </c>
      <c r="G742" t="str" cm="1">
        <f t="array" ref="G742">_xlfn.IFNA(INDEX(Tbl_KBBB[wedstrijd],MATCH(Tbl_Avond[[#This Row],[Datum]]&amp;"5",Tbl_KBBB[Datum_KBBB]&amp;Tbl_KBBB[Biljart],0)),"")</f>
        <v/>
      </c>
    </row>
    <row r="743" spans="1:7" x14ac:dyDescent="0.25">
      <c r="A743" s="28">
        <v>46580</v>
      </c>
      <c r="B743">
        <f>WEEKDAY(Tbl_Avond[[#This Row],[Datum]],11)</f>
        <v>1</v>
      </c>
      <c r="C743" t="str" cm="1">
        <f t="array" ref="C743">_xlfn.IFNA(INDEX(Tbl_KBBB[wedstrijd],MATCH(Tbl_Avond[[#This Row],[Datum]]&amp;"1",Tbl_KBBB[Datum_KBBB]&amp;Tbl_KBBB[Biljart],0)),"")</f>
        <v/>
      </c>
      <c r="D743" t="str" cm="1">
        <f t="array" ref="D743">_xlfn.IFNA(INDEX(Tbl_KBBB[wedstrijd],MATCH(Tbl_Avond[[#This Row],[Datum]]&amp;"2",Tbl_KBBB[Datum_KBBB]&amp;Tbl_KBBB[Biljart],0)),"")</f>
        <v/>
      </c>
      <c r="E743" t="str" cm="1">
        <f t="array" ref="E743">_xlfn.IFNA(INDEX(Tbl_KBBB[wedstrijd],MATCH(Tbl_Avond[[#This Row],[Datum]]&amp;"3",Tbl_KBBB[Datum_KBBB]&amp;Tbl_KBBB[Biljart],0)),"")</f>
        <v/>
      </c>
      <c r="F743" t="str" cm="1">
        <f t="array" ref="F743">_xlfn.IFNA(INDEX(Tbl_KBBB[wedstrijd],MATCH(Tbl_Avond[[#This Row],[Datum]]&amp;"4",Tbl_KBBB[Datum_KBBB]&amp;Tbl_KBBB[Biljart],0)),"")</f>
        <v/>
      </c>
      <c r="G743" t="str" cm="1">
        <f t="array" ref="G743">_xlfn.IFNA(INDEX(Tbl_KBBB[wedstrijd],MATCH(Tbl_Avond[[#This Row],[Datum]]&amp;"5",Tbl_KBBB[Datum_KBBB]&amp;Tbl_KBBB[Biljart],0)),"")</f>
        <v/>
      </c>
    </row>
    <row r="744" spans="1:7" x14ac:dyDescent="0.25">
      <c r="A744" s="28">
        <v>46581</v>
      </c>
      <c r="B744">
        <f>WEEKDAY(Tbl_Avond[[#This Row],[Datum]],11)</f>
        <v>2</v>
      </c>
      <c r="C744" t="str" cm="1">
        <f t="array" ref="C744">_xlfn.IFNA(INDEX(Tbl_KBBB[wedstrijd],MATCH(Tbl_Avond[[#This Row],[Datum]]&amp;"1",Tbl_KBBB[Datum_KBBB]&amp;Tbl_KBBB[Biljart],0)),"")</f>
        <v/>
      </c>
      <c r="D744" t="str" cm="1">
        <f t="array" ref="D744">_xlfn.IFNA(INDEX(Tbl_KBBB[wedstrijd],MATCH(Tbl_Avond[[#This Row],[Datum]]&amp;"2",Tbl_KBBB[Datum_KBBB]&amp;Tbl_KBBB[Biljart],0)),"")</f>
        <v/>
      </c>
      <c r="E744" t="str" cm="1">
        <f t="array" ref="E744">_xlfn.IFNA(INDEX(Tbl_KBBB[wedstrijd],MATCH(Tbl_Avond[[#This Row],[Datum]]&amp;"3",Tbl_KBBB[Datum_KBBB]&amp;Tbl_KBBB[Biljart],0)),"")</f>
        <v/>
      </c>
      <c r="F744" t="str" cm="1">
        <f t="array" ref="F744">_xlfn.IFNA(INDEX(Tbl_KBBB[wedstrijd],MATCH(Tbl_Avond[[#This Row],[Datum]]&amp;"4",Tbl_KBBB[Datum_KBBB]&amp;Tbl_KBBB[Biljart],0)),"")</f>
        <v/>
      </c>
      <c r="G744" t="str" cm="1">
        <f t="array" ref="G744">_xlfn.IFNA(INDEX(Tbl_KBBB[wedstrijd],MATCH(Tbl_Avond[[#This Row],[Datum]]&amp;"5",Tbl_KBBB[Datum_KBBB]&amp;Tbl_KBBB[Biljart],0)),"")</f>
        <v/>
      </c>
    </row>
    <row r="745" spans="1:7" x14ac:dyDescent="0.25">
      <c r="A745" s="28">
        <v>46582</v>
      </c>
      <c r="B745">
        <f>WEEKDAY(Tbl_Avond[[#This Row],[Datum]],11)</f>
        <v>3</v>
      </c>
      <c r="C745" t="str" cm="1">
        <f t="array" ref="C745">_xlfn.IFNA(INDEX(Tbl_KBBB[wedstrijd],MATCH(Tbl_Avond[[#This Row],[Datum]]&amp;"1",Tbl_KBBB[Datum_KBBB]&amp;Tbl_KBBB[Biljart],0)),"")</f>
        <v/>
      </c>
      <c r="D745" t="str" cm="1">
        <f t="array" ref="D745">_xlfn.IFNA(INDEX(Tbl_KBBB[wedstrijd],MATCH(Tbl_Avond[[#This Row],[Datum]]&amp;"2",Tbl_KBBB[Datum_KBBB]&amp;Tbl_KBBB[Biljart],0)),"")</f>
        <v/>
      </c>
      <c r="E745" t="str" cm="1">
        <f t="array" ref="E745">_xlfn.IFNA(INDEX(Tbl_KBBB[wedstrijd],MATCH(Tbl_Avond[[#This Row],[Datum]]&amp;"3",Tbl_KBBB[Datum_KBBB]&amp;Tbl_KBBB[Biljart],0)),"")</f>
        <v/>
      </c>
      <c r="F745" t="str" cm="1">
        <f t="array" ref="F745">_xlfn.IFNA(INDEX(Tbl_KBBB[wedstrijd],MATCH(Tbl_Avond[[#This Row],[Datum]]&amp;"4",Tbl_KBBB[Datum_KBBB]&amp;Tbl_KBBB[Biljart],0)),"")</f>
        <v/>
      </c>
      <c r="G745" t="str" cm="1">
        <f t="array" ref="G745">_xlfn.IFNA(INDEX(Tbl_KBBB[wedstrijd],MATCH(Tbl_Avond[[#This Row],[Datum]]&amp;"5",Tbl_KBBB[Datum_KBBB]&amp;Tbl_KBBB[Biljart],0)),"")</f>
        <v/>
      </c>
    </row>
    <row r="746" spans="1:7" x14ac:dyDescent="0.25">
      <c r="A746" s="28">
        <v>46583</v>
      </c>
      <c r="B746">
        <f>WEEKDAY(Tbl_Avond[[#This Row],[Datum]],11)</f>
        <v>4</v>
      </c>
      <c r="C746" t="str" cm="1">
        <f t="array" ref="C746">_xlfn.IFNA(INDEX(Tbl_KBBB[wedstrijd],MATCH(Tbl_Avond[[#This Row],[Datum]]&amp;"1",Tbl_KBBB[Datum_KBBB]&amp;Tbl_KBBB[Biljart],0)),"")</f>
        <v/>
      </c>
      <c r="D746" t="str" cm="1">
        <f t="array" ref="D746">_xlfn.IFNA(INDEX(Tbl_KBBB[wedstrijd],MATCH(Tbl_Avond[[#This Row],[Datum]]&amp;"2",Tbl_KBBB[Datum_KBBB]&amp;Tbl_KBBB[Biljart],0)),"")</f>
        <v/>
      </c>
      <c r="E746" t="str" cm="1">
        <f t="array" ref="E746">_xlfn.IFNA(INDEX(Tbl_KBBB[wedstrijd],MATCH(Tbl_Avond[[#This Row],[Datum]]&amp;"3",Tbl_KBBB[Datum_KBBB]&amp;Tbl_KBBB[Biljart],0)),"")</f>
        <v/>
      </c>
      <c r="F746" t="str" cm="1">
        <f t="array" ref="F746">_xlfn.IFNA(INDEX(Tbl_KBBB[wedstrijd],MATCH(Tbl_Avond[[#This Row],[Datum]]&amp;"4",Tbl_KBBB[Datum_KBBB]&amp;Tbl_KBBB[Biljart],0)),"")</f>
        <v/>
      </c>
      <c r="G746" t="str" cm="1">
        <f t="array" ref="G746">_xlfn.IFNA(INDEX(Tbl_KBBB[wedstrijd],MATCH(Tbl_Avond[[#This Row],[Datum]]&amp;"5",Tbl_KBBB[Datum_KBBB]&amp;Tbl_KBBB[Biljart],0)),"")</f>
        <v/>
      </c>
    </row>
    <row r="747" spans="1:7" x14ac:dyDescent="0.25">
      <c r="A747" s="28">
        <v>46584</v>
      </c>
      <c r="B747">
        <f>WEEKDAY(Tbl_Avond[[#This Row],[Datum]],11)</f>
        <v>5</v>
      </c>
      <c r="C747" t="str" cm="1">
        <f t="array" ref="C747">_xlfn.IFNA(INDEX(Tbl_KBBB[wedstrijd],MATCH(Tbl_Avond[[#This Row],[Datum]]&amp;"1",Tbl_KBBB[Datum_KBBB]&amp;Tbl_KBBB[Biljart],0)),"")</f>
        <v/>
      </c>
      <c r="D747" t="str" cm="1">
        <f t="array" ref="D747">_xlfn.IFNA(INDEX(Tbl_KBBB[wedstrijd],MATCH(Tbl_Avond[[#This Row],[Datum]]&amp;"2",Tbl_KBBB[Datum_KBBB]&amp;Tbl_KBBB[Biljart],0)),"")</f>
        <v/>
      </c>
      <c r="E747" t="str" cm="1">
        <f t="array" ref="E747">_xlfn.IFNA(INDEX(Tbl_KBBB[wedstrijd],MATCH(Tbl_Avond[[#This Row],[Datum]]&amp;"3",Tbl_KBBB[Datum_KBBB]&amp;Tbl_KBBB[Biljart],0)),"")</f>
        <v/>
      </c>
      <c r="F747" t="str" cm="1">
        <f t="array" ref="F747">_xlfn.IFNA(INDEX(Tbl_KBBB[wedstrijd],MATCH(Tbl_Avond[[#This Row],[Datum]]&amp;"4",Tbl_KBBB[Datum_KBBB]&amp;Tbl_KBBB[Biljart],0)),"")</f>
        <v/>
      </c>
      <c r="G747" t="str" cm="1">
        <f t="array" ref="G747">_xlfn.IFNA(INDEX(Tbl_KBBB[wedstrijd],MATCH(Tbl_Avond[[#This Row],[Datum]]&amp;"5",Tbl_KBBB[Datum_KBBB]&amp;Tbl_KBBB[Biljart],0)),"")</f>
        <v/>
      </c>
    </row>
    <row r="748" spans="1:7" x14ac:dyDescent="0.25">
      <c r="A748" s="28">
        <v>46585</v>
      </c>
      <c r="B748">
        <f>WEEKDAY(Tbl_Avond[[#This Row],[Datum]],11)</f>
        <v>6</v>
      </c>
      <c r="C748" t="str" cm="1">
        <f t="array" ref="C748">_xlfn.IFNA(INDEX(Tbl_KBBB[wedstrijd],MATCH(Tbl_Avond[[#This Row],[Datum]]&amp;"1",Tbl_KBBB[Datum_KBBB]&amp;Tbl_KBBB[Biljart],0)),"")</f>
        <v/>
      </c>
      <c r="D748" t="str" cm="1">
        <f t="array" ref="D748">_xlfn.IFNA(INDEX(Tbl_KBBB[wedstrijd],MATCH(Tbl_Avond[[#This Row],[Datum]]&amp;"2",Tbl_KBBB[Datum_KBBB]&amp;Tbl_KBBB[Biljart],0)),"")</f>
        <v/>
      </c>
      <c r="E748" t="str" cm="1">
        <f t="array" ref="E748">_xlfn.IFNA(INDEX(Tbl_KBBB[wedstrijd],MATCH(Tbl_Avond[[#This Row],[Datum]]&amp;"3",Tbl_KBBB[Datum_KBBB]&amp;Tbl_KBBB[Biljart],0)),"")</f>
        <v/>
      </c>
      <c r="F748" t="str" cm="1">
        <f t="array" ref="F748">_xlfn.IFNA(INDEX(Tbl_KBBB[wedstrijd],MATCH(Tbl_Avond[[#This Row],[Datum]]&amp;"4",Tbl_KBBB[Datum_KBBB]&amp;Tbl_KBBB[Biljart],0)),"")</f>
        <v/>
      </c>
      <c r="G748" t="str" cm="1">
        <f t="array" ref="G748">_xlfn.IFNA(INDEX(Tbl_KBBB[wedstrijd],MATCH(Tbl_Avond[[#This Row],[Datum]]&amp;"5",Tbl_KBBB[Datum_KBBB]&amp;Tbl_KBBB[Biljart],0)),"")</f>
        <v/>
      </c>
    </row>
    <row r="749" spans="1:7" x14ac:dyDescent="0.25">
      <c r="A749" s="28">
        <v>46586</v>
      </c>
      <c r="B749">
        <f>WEEKDAY(Tbl_Avond[[#This Row],[Datum]],11)</f>
        <v>7</v>
      </c>
      <c r="C749" t="str" cm="1">
        <f t="array" ref="C749">_xlfn.IFNA(INDEX(Tbl_KBBB[wedstrijd],MATCH(Tbl_Avond[[#This Row],[Datum]]&amp;"1",Tbl_KBBB[Datum_KBBB]&amp;Tbl_KBBB[Biljart],0)),"")</f>
        <v/>
      </c>
      <c r="D749" t="str" cm="1">
        <f t="array" ref="D749">_xlfn.IFNA(INDEX(Tbl_KBBB[wedstrijd],MATCH(Tbl_Avond[[#This Row],[Datum]]&amp;"2",Tbl_KBBB[Datum_KBBB]&amp;Tbl_KBBB[Biljart],0)),"")</f>
        <v/>
      </c>
      <c r="E749" t="str" cm="1">
        <f t="array" ref="E749">_xlfn.IFNA(INDEX(Tbl_KBBB[wedstrijd],MATCH(Tbl_Avond[[#This Row],[Datum]]&amp;"3",Tbl_KBBB[Datum_KBBB]&amp;Tbl_KBBB[Biljart],0)),"")</f>
        <v/>
      </c>
      <c r="F749" t="str" cm="1">
        <f t="array" ref="F749">_xlfn.IFNA(INDEX(Tbl_KBBB[wedstrijd],MATCH(Tbl_Avond[[#This Row],[Datum]]&amp;"4",Tbl_KBBB[Datum_KBBB]&amp;Tbl_KBBB[Biljart],0)),"")</f>
        <v/>
      </c>
      <c r="G749" t="str" cm="1">
        <f t="array" ref="G749">_xlfn.IFNA(INDEX(Tbl_KBBB[wedstrijd],MATCH(Tbl_Avond[[#This Row],[Datum]]&amp;"5",Tbl_KBBB[Datum_KBBB]&amp;Tbl_KBBB[Biljart],0)),"")</f>
        <v/>
      </c>
    </row>
    <row r="750" spans="1:7" x14ac:dyDescent="0.25">
      <c r="A750" s="28">
        <v>46587</v>
      </c>
      <c r="B750">
        <f>WEEKDAY(Tbl_Avond[[#This Row],[Datum]],11)</f>
        <v>1</v>
      </c>
      <c r="C750" t="str" cm="1">
        <f t="array" ref="C750">_xlfn.IFNA(INDEX(Tbl_KBBB[wedstrijd],MATCH(Tbl_Avond[[#This Row],[Datum]]&amp;"1",Tbl_KBBB[Datum_KBBB]&amp;Tbl_KBBB[Biljart],0)),"")</f>
        <v/>
      </c>
      <c r="D750" t="str" cm="1">
        <f t="array" ref="D750">_xlfn.IFNA(INDEX(Tbl_KBBB[wedstrijd],MATCH(Tbl_Avond[[#This Row],[Datum]]&amp;"2",Tbl_KBBB[Datum_KBBB]&amp;Tbl_KBBB[Biljart],0)),"")</f>
        <v/>
      </c>
      <c r="E750" t="str" cm="1">
        <f t="array" ref="E750">_xlfn.IFNA(INDEX(Tbl_KBBB[wedstrijd],MATCH(Tbl_Avond[[#This Row],[Datum]]&amp;"3",Tbl_KBBB[Datum_KBBB]&amp;Tbl_KBBB[Biljart],0)),"")</f>
        <v/>
      </c>
      <c r="F750" t="str" cm="1">
        <f t="array" ref="F750">_xlfn.IFNA(INDEX(Tbl_KBBB[wedstrijd],MATCH(Tbl_Avond[[#This Row],[Datum]]&amp;"4",Tbl_KBBB[Datum_KBBB]&amp;Tbl_KBBB[Biljart],0)),"")</f>
        <v/>
      </c>
      <c r="G750" t="str" cm="1">
        <f t="array" ref="G750">_xlfn.IFNA(INDEX(Tbl_KBBB[wedstrijd],MATCH(Tbl_Avond[[#This Row],[Datum]]&amp;"5",Tbl_KBBB[Datum_KBBB]&amp;Tbl_KBBB[Biljart],0)),"")</f>
        <v/>
      </c>
    </row>
    <row r="751" spans="1:7" x14ac:dyDescent="0.25">
      <c r="A751" s="28">
        <v>46588</v>
      </c>
      <c r="B751">
        <f>WEEKDAY(Tbl_Avond[[#This Row],[Datum]],11)</f>
        <v>2</v>
      </c>
      <c r="C751" t="str" cm="1">
        <f t="array" ref="C751">_xlfn.IFNA(INDEX(Tbl_KBBB[wedstrijd],MATCH(Tbl_Avond[[#This Row],[Datum]]&amp;"1",Tbl_KBBB[Datum_KBBB]&amp;Tbl_KBBB[Biljart],0)),"")</f>
        <v/>
      </c>
      <c r="D751" t="str" cm="1">
        <f t="array" ref="D751">_xlfn.IFNA(INDEX(Tbl_KBBB[wedstrijd],MATCH(Tbl_Avond[[#This Row],[Datum]]&amp;"2",Tbl_KBBB[Datum_KBBB]&amp;Tbl_KBBB[Biljart],0)),"")</f>
        <v/>
      </c>
      <c r="E751" t="str" cm="1">
        <f t="array" ref="E751">_xlfn.IFNA(INDEX(Tbl_KBBB[wedstrijd],MATCH(Tbl_Avond[[#This Row],[Datum]]&amp;"3",Tbl_KBBB[Datum_KBBB]&amp;Tbl_KBBB[Biljart],0)),"")</f>
        <v/>
      </c>
      <c r="F751" t="str" cm="1">
        <f t="array" ref="F751">_xlfn.IFNA(INDEX(Tbl_KBBB[wedstrijd],MATCH(Tbl_Avond[[#This Row],[Datum]]&amp;"4",Tbl_KBBB[Datum_KBBB]&amp;Tbl_KBBB[Biljart],0)),"")</f>
        <v/>
      </c>
      <c r="G751" t="str" cm="1">
        <f t="array" ref="G751">_xlfn.IFNA(INDEX(Tbl_KBBB[wedstrijd],MATCH(Tbl_Avond[[#This Row],[Datum]]&amp;"5",Tbl_KBBB[Datum_KBBB]&amp;Tbl_KBBB[Biljart],0)),"")</f>
        <v/>
      </c>
    </row>
    <row r="752" spans="1:7" x14ac:dyDescent="0.25">
      <c r="A752" s="28">
        <v>46589</v>
      </c>
      <c r="B752">
        <f>WEEKDAY(Tbl_Avond[[#This Row],[Datum]],11)</f>
        <v>3</v>
      </c>
      <c r="C752" t="str" cm="1">
        <f t="array" ref="C752">_xlfn.IFNA(INDEX(Tbl_KBBB[wedstrijd],MATCH(Tbl_Avond[[#This Row],[Datum]]&amp;"1",Tbl_KBBB[Datum_KBBB]&amp;Tbl_KBBB[Biljart],0)),"")</f>
        <v/>
      </c>
      <c r="D752" t="str" cm="1">
        <f t="array" ref="D752">_xlfn.IFNA(INDEX(Tbl_KBBB[wedstrijd],MATCH(Tbl_Avond[[#This Row],[Datum]]&amp;"2",Tbl_KBBB[Datum_KBBB]&amp;Tbl_KBBB[Biljart],0)),"")</f>
        <v/>
      </c>
      <c r="E752" t="str" cm="1">
        <f t="array" ref="E752">_xlfn.IFNA(INDEX(Tbl_KBBB[wedstrijd],MATCH(Tbl_Avond[[#This Row],[Datum]]&amp;"3",Tbl_KBBB[Datum_KBBB]&amp;Tbl_KBBB[Biljart],0)),"")</f>
        <v/>
      </c>
      <c r="F752" t="str" cm="1">
        <f t="array" ref="F752">_xlfn.IFNA(INDEX(Tbl_KBBB[wedstrijd],MATCH(Tbl_Avond[[#This Row],[Datum]]&amp;"4",Tbl_KBBB[Datum_KBBB]&amp;Tbl_KBBB[Biljart],0)),"")</f>
        <v/>
      </c>
      <c r="G752" t="str" cm="1">
        <f t="array" ref="G752">_xlfn.IFNA(INDEX(Tbl_KBBB[wedstrijd],MATCH(Tbl_Avond[[#This Row],[Datum]]&amp;"5",Tbl_KBBB[Datum_KBBB]&amp;Tbl_KBBB[Biljart],0)),"")</f>
        <v/>
      </c>
    </row>
    <row r="753" spans="1:7" x14ac:dyDescent="0.25">
      <c r="A753" s="28">
        <v>46590</v>
      </c>
      <c r="B753">
        <f>WEEKDAY(Tbl_Avond[[#This Row],[Datum]],11)</f>
        <v>4</v>
      </c>
      <c r="C753" t="str" cm="1">
        <f t="array" ref="C753">_xlfn.IFNA(INDEX(Tbl_KBBB[wedstrijd],MATCH(Tbl_Avond[[#This Row],[Datum]]&amp;"1",Tbl_KBBB[Datum_KBBB]&amp;Tbl_KBBB[Biljart],0)),"")</f>
        <v/>
      </c>
      <c r="D753" t="str" cm="1">
        <f t="array" ref="D753">_xlfn.IFNA(INDEX(Tbl_KBBB[wedstrijd],MATCH(Tbl_Avond[[#This Row],[Datum]]&amp;"2",Tbl_KBBB[Datum_KBBB]&amp;Tbl_KBBB[Biljart],0)),"")</f>
        <v/>
      </c>
      <c r="E753" t="str" cm="1">
        <f t="array" ref="E753">_xlfn.IFNA(INDEX(Tbl_KBBB[wedstrijd],MATCH(Tbl_Avond[[#This Row],[Datum]]&amp;"3",Tbl_KBBB[Datum_KBBB]&amp;Tbl_KBBB[Biljart],0)),"")</f>
        <v/>
      </c>
      <c r="F753" t="str" cm="1">
        <f t="array" ref="F753">_xlfn.IFNA(INDEX(Tbl_KBBB[wedstrijd],MATCH(Tbl_Avond[[#This Row],[Datum]]&amp;"4",Tbl_KBBB[Datum_KBBB]&amp;Tbl_KBBB[Biljart],0)),"")</f>
        <v/>
      </c>
      <c r="G753" t="str" cm="1">
        <f t="array" ref="G753">_xlfn.IFNA(INDEX(Tbl_KBBB[wedstrijd],MATCH(Tbl_Avond[[#This Row],[Datum]]&amp;"5",Tbl_KBBB[Datum_KBBB]&amp;Tbl_KBBB[Biljart],0)),"")</f>
        <v/>
      </c>
    </row>
    <row r="754" spans="1:7" x14ac:dyDescent="0.25">
      <c r="A754" s="28">
        <v>46591</v>
      </c>
      <c r="B754">
        <f>WEEKDAY(Tbl_Avond[[#This Row],[Datum]],11)</f>
        <v>5</v>
      </c>
      <c r="C754" t="str" cm="1">
        <f t="array" ref="C754">_xlfn.IFNA(INDEX(Tbl_KBBB[wedstrijd],MATCH(Tbl_Avond[[#This Row],[Datum]]&amp;"1",Tbl_KBBB[Datum_KBBB]&amp;Tbl_KBBB[Biljart],0)),"")</f>
        <v/>
      </c>
      <c r="D754" t="str" cm="1">
        <f t="array" ref="D754">_xlfn.IFNA(INDEX(Tbl_KBBB[wedstrijd],MATCH(Tbl_Avond[[#This Row],[Datum]]&amp;"2",Tbl_KBBB[Datum_KBBB]&amp;Tbl_KBBB[Biljart],0)),"")</f>
        <v/>
      </c>
      <c r="E754" t="str" cm="1">
        <f t="array" ref="E754">_xlfn.IFNA(INDEX(Tbl_KBBB[wedstrijd],MATCH(Tbl_Avond[[#This Row],[Datum]]&amp;"3",Tbl_KBBB[Datum_KBBB]&amp;Tbl_KBBB[Biljart],0)),"")</f>
        <v/>
      </c>
      <c r="F754" t="str" cm="1">
        <f t="array" ref="F754">_xlfn.IFNA(INDEX(Tbl_KBBB[wedstrijd],MATCH(Tbl_Avond[[#This Row],[Datum]]&amp;"4",Tbl_KBBB[Datum_KBBB]&amp;Tbl_KBBB[Biljart],0)),"")</f>
        <v/>
      </c>
      <c r="G754" t="str" cm="1">
        <f t="array" ref="G754">_xlfn.IFNA(INDEX(Tbl_KBBB[wedstrijd],MATCH(Tbl_Avond[[#This Row],[Datum]]&amp;"5",Tbl_KBBB[Datum_KBBB]&amp;Tbl_KBBB[Biljart],0)),"")</f>
        <v/>
      </c>
    </row>
    <row r="755" spans="1:7" x14ac:dyDescent="0.25">
      <c r="A755" s="28">
        <v>46592</v>
      </c>
      <c r="B755">
        <f>WEEKDAY(Tbl_Avond[[#This Row],[Datum]],11)</f>
        <v>6</v>
      </c>
      <c r="C755" t="str" cm="1">
        <f t="array" ref="C755">_xlfn.IFNA(INDEX(Tbl_KBBB[wedstrijd],MATCH(Tbl_Avond[[#This Row],[Datum]]&amp;"1",Tbl_KBBB[Datum_KBBB]&amp;Tbl_KBBB[Biljart],0)),"")</f>
        <v/>
      </c>
      <c r="D755" t="str" cm="1">
        <f t="array" ref="D755">_xlfn.IFNA(INDEX(Tbl_KBBB[wedstrijd],MATCH(Tbl_Avond[[#This Row],[Datum]]&amp;"2",Tbl_KBBB[Datum_KBBB]&amp;Tbl_KBBB[Biljart],0)),"")</f>
        <v/>
      </c>
      <c r="E755" t="str" cm="1">
        <f t="array" ref="E755">_xlfn.IFNA(INDEX(Tbl_KBBB[wedstrijd],MATCH(Tbl_Avond[[#This Row],[Datum]]&amp;"3",Tbl_KBBB[Datum_KBBB]&amp;Tbl_KBBB[Biljart],0)),"")</f>
        <v/>
      </c>
      <c r="F755" t="str" cm="1">
        <f t="array" ref="F755">_xlfn.IFNA(INDEX(Tbl_KBBB[wedstrijd],MATCH(Tbl_Avond[[#This Row],[Datum]]&amp;"4",Tbl_KBBB[Datum_KBBB]&amp;Tbl_KBBB[Biljart],0)),"")</f>
        <v/>
      </c>
      <c r="G755" t="str" cm="1">
        <f t="array" ref="G755">_xlfn.IFNA(INDEX(Tbl_KBBB[wedstrijd],MATCH(Tbl_Avond[[#This Row],[Datum]]&amp;"5",Tbl_KBBB[Datum_KBBB]&amp;Tbl_KBBB[Biljart],0)),"")</f>
        <v/>
      </c>
    </row>
    <row r="756" spans="1:7" x14ac:dyDescent="0.25">
      <c r="A756" s="28">
        <v>46593</v>
      </c>
      <c r="B756">
        <f>WEEKDAY(Tbl_Avond[[#This Row],[Datum]],11)</f>
        <v>7</v>
      </c>
      <c r="C756" t="str" cm="1">
        <f t="array" ref="C756">_xlfn.IFNA(INDEX(Tbl_KBBB[wedstrijd],MATCH(Tbl_Avond[[#This Row],[Datum]]&amp;"1",Tbl_KBBB[Datum_KBBB]&amp;Tbl_KBBB[Biljart],0)),"")</f>
        <v/>
      </c>
      <c r="D756" t="str" cm="1">
        <f t="array" ref="D756">_xlfn.IFNA(INDEX(Tbl_KBBB[wedstrijd],MATCH(Tbl_Avond[[#This Row],[Datum]]&amp;"2",Tbl_KBBB[Datum_KBBB]&amp;Tbl_KBBB[Biljart],0)),"")</f>
        <v/>
      </c>
      <c r="E756" t="str" cm="1">
        <f t="array" ref="E756">_xlfn.IFNA(INDEX(Tbl_KBBB[wedstrijd],MATCH(Tbl_Avond[[#This Row],[Datum]]&amp;"3",Tbl_KBBB[Datum_KBBB]&amp;Tbl_KBBB[Biljart],0)),"")</f>
        <v/>
      </c>
      <c r="F756" t="str" cm="1">
        <f t="array" ref="F756">_xlfn.IFNA(INDEX(Tbl_KBBB[wedstrijd],MATCH(Tbl_Avond[[#This Row],[Datum]]&amp;"4",Tbl_KBBB[Datum_KBBB]&amp;Tbl_KBBB[Biljart],0)),"")</f>
        <v/>
      </c>
      <c r="G756" t="str" cm="1">
        <f t="array" ref="G756">_xlfn.IFNA(INDEX(Tbl_KBBB[wedstrijd],MATCH(Tbl_Avond[[#This Row],[Datum]]&amp;"5",Tbl_KBBB[Datum_KBBB]&amp;Tbl_KBBB[Biljart],0)),"")</f>
        <v/>
      </c>
    </row>
    <row r="757" spans="1:7" x14ac:dyDescent="0.25">
      <c r="A757" s="28">
        <v>46594</v>
      </c>
      <c r="B757">
        <f>WEEKDAY(Tbl_Avond[[#This Row],[Datum]],11)</f>
        <v>1</v>
      </c>
      <c r="C757" t="str" cm="1">
        <f t="array" ref="C757">_xlfn.IFNA(INDEX(Tbl_KBBB[wedstrijd],MATCH(Tbl_Avond[[#This Row],[Datum]]&amp;"1",Tbl_KBBB[Datum_KBBB]&amp;Tbl_KBBB[Biljart],0)),"")</f>
        <v/>
      </c>
      <c r="D757" t="str" cm="1">
        <f t="array" ref="D757">_xlfn.IFNA(INDEX(Tbl_KBBB[wedstrijd],MATCH(Tbl_Avond[[#This Row],[Datum]]&amp;"2",Tbl_KBBB[Datum_KBBB]&amp;Tbl_KBBB[Biljart],0)),"")</f>
        <v/>
      </c>
      <c r="E757" t="str" cm="1">
        <f t="array" ref="E757">_xlfn.IFNA(INDEX(Tbl_KBBB[wedstrijd],MATCH(Tbl_Avond[[#This Row],[Datum]]&amp;"3",Tbl_KBBB[Datum_KBBB]&amp;Tbl_KBBB[Biljart],0)),"")</f>
        <v/>
      </c>
      <c r="F757" t="str" cm="1">
        <f t="array" ref="F757">_xlfn.IFNA(INDEX(Tbl_KBBB[wedstrijd],MATCH(Tbl_Avond[[#This Row],[Datum]]&amp;"4",Tbl_KBBB[Datum_KBBB]&amp;Tbl_KBBB[Biljart],0)),"")</f>
        <v/>
      </c>
      <c r="G757" t="str" cm="1">
        <f t="array" ref="G757">_xlfn.IFNA(INDEX(Tbl_KBBB[wedstrijd],MATCH(Tbl_Avond[[#This Row],[Datum]]&amp;"5",Tbl_KBBB[Datum_KBBB]&amp;Tbl_KBBB[Biljart],0)),"")</f>
        <v/>
      </c>
    </row>
    <row r="758" spans="1:7" x14ac:dyDescent="0.25">
      <c r="A758" s="28">
        <v>46595</v>
      </c>
      <c r="B758">
        <f>WEEKDAY(Tbl_Avond[[#This Row],[Datum]],11)</f>
        <v>2</v>
      </c>
      <c r="C758" t="str" cm="1">
        <f t="array" ref="C758">_xlfn.IFNA(INDEX(Tbl_KBBB[wedstrijd],MATCH(Tbl_Avond[[#This Row],[Datum]]&amp;"1",Tbl_KBBB[Datum_KBBB]&amp;Tbl_KBBB[Biljart],0)),"")</f>
        <v/>
      </c>
      <c r="D758" t="str" cm="1">
        <f t="array" ref="D758">_xlfn.IFNA(INDEX(Tbl_KBBB[wedstrijd],MATCH(Tbl_Avond[[#This Row],[Datum]]&amp;"2",Tbl_KBBB[Datum_KBBB]&amp;Tbl_KBBB[Biljart],0)),"")</f>
        <v/>
      </c>
      <c r="E758" t="str" cm="1">
        <f t="array" ref="E758">_xlfn.IFNA(INDEX(Tbl_KBBB[wedstrijd],MATCH(Tbl_Avond[[#This Row],[Datum]]&amp;"3",Tbl_KBBB[Datum_KBBB]&amp;Tbl_KBBB[Biljart],0)),"")</f>
        <v/>
      </c>
      <c r="F758" t="str" cm="1">
        <f t="array" ref="F758">_xlfn.IFNA(INDEX(Tbl_KBBB[wedstrijd],MATCH(Tbl_Avond[[#This Row],[Datum]]&amp;"4",Tbl_KBBB[Datum_KBBB]&amp;Tbl_KBBB[Biljart],0)),"")</f>
        <v/>
      </c>
      <c r="G758" t="str" cm="1">
        <f t="array" ref="G758">_xlfn.IFNA(INDEX(Tbl_KBBB[wedstrijd],MATCH(Tbl_Avond[[#This Row],[Datum]]&amp;"5",Tbl_KBBB[Datum_KBBB]&amp;Tbl_KBBB[Biljart],0)),"")</f>
        <v/>
      </c>
    </row>
    <row r="759" spans="1:7" x14ac:dyDescent="0.25">
      <c r="A759" s="28">
        <v>46596</v>
      </c>
      <c r="B759">
        <f>WEEKDAY(Tbl_Avond[[#This Row],[Datum]],11)</f>
        <v>3</v>
      </c>
      <c r="C759" t="str" cm="1">
        <f t="array" ref="C759">_xlfn.IFNA(INDEX(Tbl_KBBB[wedstrijd],MATCH(Tbl_Avond[[#This Row],[Datum]]&amp;"1",Tbl_KBBB[Datum_KBBB]&amp;Tbl_KBBB[Biljart],0)),"")</f>
        <v/>
      </c>
      <c r="D759" t="str" cm="1">
        <f t="array" ref="D759">_xlfn.IFNA(INDEX(Tbl_KBBB[wedstrijd],MATCH(Tbl_Avond[[#This Row],[Datum]]&amp;"2",Tbl_KBBB[Datum_KBBB]&amp;Tbl_KBBB[Biljart],0)),"")</f>
        <v/>
      </c>
      <c r="E759" t="str" cm="1">
        <f t="array" ref="E759">_xlfn.IFNA(INDEX(Tbl_KBBB[wedstrijd],MATCH(Tbl_Avond[[#This Row],[Datum]]&amp;"3",Tbl_KBBB[Datum_KBBB]&amp;Tbl_KBBB[Biljart],0)),"")</f>
        <v/>
      </c>
      <c r="F759" t="str" cm="1">
        <f t="array" ref="F759">_xlfn.IFNA(INDEX(Tbl_KBBB[wedstrijd],MATCH(Tbl_Avond[[#This Row],[Datum]]&amp;"4",Tbl_KBBB[Datum_KBBB]&amp;Tbl_KBBB[Biljart],0)),"")</f>
        <v/>
      </c>
      <c r="G759" t="str" cm="1">
        <f t="array" ref="G759">_xlfn.IFNA(INDEX(Tbl_KBBB[wedstrijd],MATCH(Tbl_Avond[[#This Row],[Datum]]&amp;"5",Tbl_KBBB[Datum_KBBB]&amp;Tbl_KBBB[Biljart],0)),"")</f>
        <v/>
      </c>
    </row>
    <row r="760" spans="1:7" x14ac:dyDescent="0.25">
      <c r="A760" s="28">
        <v>46597</v>
      </c>
      <c r="B760">
        <f>WEEKDAY(Tbl_Avond[[#This Row],[Datum]],11)</f>
        <v>4</v>
      </c>
      <c r="C760" t="str" cm="1">
        <f t="array" ref="C760">_xlfn.IFNA(INDEX(Tbl_KBBB[wedstrijd],MATCH(Tbl_Avond[[#This Row],[Datum]]&amp;"1",Tbl_KBBB[Datum_KBBB]&amp;Tbl_KBBB[Biljart],0)),"")</f>
        <v/>
      </c>
      <c r="D760" t="str" cm="1">
        <f t="array" ref="D760">_xlfn.IFNA(INDEX(Tbl_KBBB[wedstrijd],MATCH(Tbl_Avond[[#This Row],[Datum]]&amp;"2",Tbl_KBBB[Datum_KBBB]&amp;Tbl_KBBB[Biljart],0)),"")</f>
        <v/>
      </c>
      <c r="E760" t="str" cm="1">
        <f t="array" ref="E760">_xlfn.IFNA(INDEX(Tbl_KBBB[wedstrijd],MATCH(Tbl_Avond[[#This Row],[Datum]]&amp;"3",Tbl_KBBB[Datum_KBBB]&amp;Tbl_KBBB[Biljart],0)),"")</f>
        <v/>
      </c>
      <c r="F760" t="str" cm="1">
        <f t="array" ref="F760">_xlfn.IFNA(INDEX(Tbl_KBBB[wedstrijd],MATCH(Tbl_Avond[[#This Row],[Datum]]&amp;"4",Tbl_KBBB[Datum_KBBB]&amp;Tbl_KBBB[Biljart],0)),"")</f>
        <v/>
      </c>
      <c r="G760" t="str" cm="1">
        <f t="array" ref="G760">_xlfn.IFNA(INDEX(Tbl_KBBB[wedstrijd],MATCH(Tbl_Avond[[#This Row],[Datum]]&amp;"5",Tbl_KBBB[Datum_KBBB]&amp;Tbl_KBBB[Biljart],0)),"")</f>
        <v/>
      </c>
    </row>
    <row r="761" spans="1:7" x14ac:dyDescent="0.25">
      <c r="A761" s="28">
        <v>46598</v>
      </c>
      <c r="B761">
        <f>WEEKDAY(Tbl_Avond[[#This Row],[Datum]],11)</f>
        <v>5</v>
      </c>
      <c r="C761" t="str" cm="1">
        <f t="array" ref="C761">_xlfn.IFNA(INDEX(Tbl_KBBB[wedstrijd],MATCH(Tbl_Avond[[#This Row],[Datum]]&amp;"1",Tbl_KBBB[Datum_KBBB]&amp;Tbl_KBBB[Biljart],0)),"")</f>
        <v/>
      </c>
      <c r="D761" t="str" cm="1">
        <f t="array" ref="D761">_xlfn.IFNA(INDEX(Tbl_KBBB[wedstrijd],MATCH(Tbl_Avond[[#This Row],[Datum]]&amp;"2",Tbl_KBBB[Datum_KBBB]&amp;Tbl_KBBB[Biljart],0)),"")</f>
        <v/>
      </c>
      <c r="E761" t="str" cm="1">
        <f t="array" ref="E761">_xlfn.IFNA(INDEX(Tbl_KBBB[wedstrijd],MATCH(Tbl_Avond[[#This Row],[Datum]]&amp;"3",Tbl_KBBB[Datum_KBBB]&amp;Tbl_KBBB[Biljart],0)),"")</f>
        <v/>
      </c>
      <c r="F761" t="str" cm="1">
        <f t="array" ref="F761">_xlfn.IFNA(INDEX(Tbl_KBBB[wedstrijd],MATCH(Tbl_Avond[[#This Row],[Datum]]&amp;"4",Tbl_KBBB[Datum_KBBB]&amp;Tbl_KBBB[Biljart],0)),"")</f>
        <v/>
      </c>
      <c r="G761" t="str" cm="1">
        <f t="array" ref="G761">_xlfn.IFNA(INDEX(Tbl_KBBB[wedstrijd],MATCH(Tbl_Avond[[#This Row],[Datum]]&amp;"5",Tbl_KBBB[Datum_KBBB]&amp;Tbl_KBBB[Biljart],0)),"")</f>
        <v/>
      </c>
    </row>
    <row r="762" spans="1:7" x14ac:dyDescent="0.25">
      <c r="A762" s="28">
        <v>46599</v>
      </c>
      <c r="B762">
        <f>WEEKDAY(Tbl_Avond[[#This Row],[Datum]],11)</f>
        <v>6</v>
      </c>
      <c r="C762" t="str" cm="1">
        <f t="array" ref="C762">_xlfn.IFNA(INDEX(Tbl_KBBB[wedstrijd],MATCH(Tbl_Avond[[#This Row],[Datum]]&amp;"1",Tbl_KBBB[Datum_KBBB]&amp;Tbl_KBBB[Biljart],0)),"")</f>
        <v/>
      </c>
      <c r="D762" t="str" cm="1">
        <f t="array" ref="D762">_xlfn.IFNA(INDEX(Tbl_KBBB[wedstrijd],MATCH(Tbl_Avond[[#This Row],[Datum]]&amp;"2",Tbl_KBBB[Datum_KBBB]&amp;Tbl_KBBB[Biljart],0)),"")</f>
        <v/>
      </c>
      <c r="E762" t="str" cm="1">
        <f t="array" ref="E762">_xlfn.IFNA(INDEX(Tbl_KBBB[wedstrijd],MATCH(Tbl_Avond[[#This Row],[Datum]]&amp;"3",Tbl_KBBB[Datum_KBBB]&amp;Tbl_KBBB[Biljart],0)),"")</f>
        <v/>
      </c>
      <c r="F762" t="str" cm="1">
        <f t="array" ref="F762">_xlfn.IFNA(INDEX(Tbl_KBBB[wedstrijd],MATCH(Tbl_Avond[[#This Row],[Datum]]&amp;"4",Tbl_KBBB[Datum_KBBB]&amp;Tbl_KBBB[Biljart],0)),"")</f>
        <v/>
      </c>
      <c r="G762" t="str" cm="1">
        <f t="array" ref="G762">_xlfn.IFNA(INDEX(Tbl_KBBB[wedstrijd],MATCH(Tbl_Avond[[#This Row],[Datum]]&amp;"5",Tbl_KBBB[Datum_KBBB]&amp;Tbl_KBBB[Biljart],0)),"")</f>
        <v/>
      </c>
    </row>
    <row r="763" spans="1:7" x14ac:dyDescent="0.25">
      <c r="A763" s="28">
        <v>46600</v>
      </c>
      <c r="B763">
        <f>WEEKDAY(Tbl_Avond[[#This Row],[Datum]],11)</f>
        <v>7</v>
      </c>
      <c r="C763" t="str" cm="1">
        <f t="array" ref="C763">_xlfn.IFNA(INDEX(Tbl_KBBB[wedstrijd],MATCH(Tbl_Avond[[#This Row],[Datum]]&amp;"1",Tbl_KBBB[Datum_KBBB]&amp;Tbl_KBBB[Biljart],0)),"")</f>
        <v/>
      </c>
      <c r="D763" t="str" cm="1">
        <f t="array" ref="D763">_xlfn.IFNA(INDEX(Tbl_KBBB[wedstrijd],MATCH(Tbl_Avond[[#This Row],[Datum]]&amp;"2",Tbl_KBBB[Datum_KBBB]&amp;Tbl_KBBB[Biljart],0)),"")</f>
        <v/>
      </c>
      <c r="E763" t="str" cm="1">
        <f t="array" ref="E763">_xlfn.IFNA(INDEX(Tbl_KBBB[wedstrijd],MATCH(Tbl_Avond[[#This Row],[Datum]]&amp;"3",Tbl_KBBB[Datum_KBBB]&amp;Tbl_KBBB[Biljart],0)),"")</f>
        <v/>
      </c>
      <c r="F763" t="str" cm="1">
        <f t="array" ref="F763">_xlfn.IFNA(INDEX(Tbl_KBBB[wedstrijd],MATCH(Tbl_Avond[[#This Row],[Datum]]&amp;"4",Tbl_KBBB[Datum_KBBB]&amp;Tbl_KBBB[Biljart],0)),"")</f>
        <v/>
      </c>
      <c r="G763" t="str" cm="1">
        <f t="array" ref="G763">_xlfn.IFNA(INDEX(Tbl_KBBB[wedstrijd],MATCH(Tbl_Avond[[#This Row],[Datum]]&amp;"5",Tbl_KBBB[Datum_KBBB]&amp;Tbl_KBBB[Biljart],0)),"")</f>
        <v/>
      </c>
    </row>
    <row r="764" spans="1:7" x14ac:dyDescent="0.25">
      <c r="A764" s="28">
        <v>46601</v>
      </c>
      <c r="B764">
        <f>WEEKDAY(Tbl_Avond[[#This Row],[Datum]],11)</f>
        <v>1</v>
      </c>
      <c r="C764" t="str" cm="1">
        <f t="array" ref="C764">_xlfn.IFNA(INDEX(Tbl_KBBB[wedstrijd],MATCH(Tbl_Avond[[#This Row],[Datum]]&amp;"1",Tbl_KBBB[Datum_KBBB]&amp;Tbl_KBBB[Biljart],0)),"")</f>
        <v/>
      </c>
      <c r="D764" t="str" cm="1">
        <f t="array" ref="D764">_xlfn.IFNA(INDEX(Tbl_KBBB[wedstrijd],MATCH(Tbl_Avond[[#This Row],[Datum]]&amp;"2",Tbl_KBBB[Datum_KBBB]&amp;Tbl_KBBB[Biljart],0)),"")</f>
        <v/>
      </c>
      <c r="E764" t="str" cm="1">
        <f t="array" ref="E764">_xlfn.IFNA(INDEX(Tbl_KBBB[wedstrijd],MATCH(Tbl_Avond[[#This Row],[Datum]]&amp;"3",Tbl_KBBB[Datum_KBBB]&amp;Tbl_KBBB[Biljart],0)),"")</f>
        <v/>
      </c>
      <c r="F764" t="str" cm="1">
        <f t="array" ref="F764">_xlfn.IFNA(INDEX(Tbl_KBBB[wedstrijd],MATCH(Tbl_Avond[[#This Row],[Datum]]&amp;"4",Tbl_KBBB[Datum_KBBB]&amp;Tbl_KBBB[Biljart],0)),"")</f>
        <v/>
      </c>
      <c r="G764" t="str" cm="1">
        <f t="array" ref="G764">_xlfn.IFNA(INDEX(Tbl_KBBB[wedstrijd],MATCH(Tbl_Avond[[#This Row],[Datum]]&amp;"5",Tbl_KBBB[Datum_KBBB]&amp;Tbl_KBBB[Biljart],0)),"")</f>
        <v/>
      </c>
    </row>
    <row r="765" spans="1:7" x14ac:dyDescent="0.25">
      <c r="A765" s="28">
        <v>46602</v>
      </c>
      <c r="B765">
        <f>WEEKDAY(Tbl_Avond[[#This Row],[Datum]],11)</f>
        <v>2</v>
      </c>
      <c r="C765" t="str" cm="1">
        <f t="array" ref="C765">_xlfn.IFNA(INDEX(Tbl_KBBB[wedstrijd],MATCH(Tbl_Avond[[#This Row],[Datum]]&amp;"1",Tbl_KBBB[Datum_KBBB]&amp;Tbl_KBBB[Biljart],0)),"")</f>
        <v/>
      </c>
      <c r="D765" t="str" cm="1">
        <f t="array" ref="D765">_xlfn.IFNA(INDEX(Tbl_KBBB[wedstrijd],MATCH(Tbl_Avond[[#This Row],[Datum]]&amp;"2",Tbl_KBBB[Datum_KBBB]&amp;Tbl_KBBB[Biljart],0)),"")</f>
        <v/>
      </c>
      <c r="E765" t="str" cm="1">
        <f t="array" ref="E765">_xlfn.IFNA(INDEX(Tbl_KBBB[wedstrijd],MATCH(Tbl_Avond[[#This Row],[Datum]]&amp;"3",Tbl_KBBB[Datum_KBBB]&amp;Tbl_KBBB[Biljart],0)),"")</f>
        <v/>
      </c>
      <c r="F765" t="str" cm="1">
        <f t="array" ref="F765">_xlfn.IFNA(INDEX(Tbl_KBBB[wedstrijd],MATCH(Tbl_Avond[[#This Row],[Datum]]&amp;"4",Tbl_KBBB[Datum_KBBB]&amp;Tbl_KBBB[Biljart],0)),"")</f>
        <v/>
      </c>
      <c r="G765" t="str" cm="1">
        <f t="array" ref="G765">_xlfn.IFNA(INDEX(Tbl_KBBB[wedstrijd],MATCH(Tbl_Avond[[#This Row],[Datum]]&amp;"5",Tbl_KBBB[Datum_KBBB]&amp;Tbl_KBBB[Biljart],0)),"")</f>
        <v/>
      </c>
    </row>
    <row r="766" spans="1:7" x14ac:dyDescent="0.25">
      <c r="A766" s="28">
        <v>46603</v>
      </c>
      <c r="B766">
        <f>WEEKDAY(Tbl_Avond[[#This Row],[Datum]],11)</f>
        <v>3</v>
      </c>
      <c r="C766" t="str" cm="1">
        <f t="array" ref="C766">_xlfn.IFNA(INDEX(Tbl_KBBB[wedstrijd],MATCH(Tbl_Avond[[#This Row],[Datum]]&amp;"1",Tbl_KBBB[Datum_KBBB]&amp;Tbl_KBBB[Biljart],0)),"")</f>
        <v/>
      </c>
      <c r="D766" t="str" cm="1">
        <f t="array" ref="D766">_xlfn.IFNA(INDEX(Tbl_KBBB[wedstrijd],MATCH(Tbl_Avond[[#This Row],[Datum]]&amp;"2",Tbl_KBBB[Datum_KBBB]&amp;Tbl_KBBB[Biljart],0)),"")</f>
        <v/>
      </c>
      <c r="E766" t="str" cm="1">
        <f t="array" ref="E766">_xlfn.IFNA(INDEX(Tbl_KBBB[wedstrijd],MATCH(Tbl_Avond[[#This Row],[Datum]]&amp;"3",Tbl_KBBB[Datum_KBBB]&amp;Tbl_KBBB[Biljart],0)),"")</f>
        <v/>
      </c>
      <c r="F766" t="str" cm="1">
        <f t="array" ref="F766">_xlfn.IFNA(INDEX(Tbl_KBBB[wedstrijd],MATCH(Tbl_Avond[[#This Row],[Datum]]&amp;"4",Tbl_KBBB[Datum_KBBB]&amp;Tbl_KBBB[Biljart],0)),"")</f>
        <v/>
      </c>
      <c r="G766" t="str" cm="1">
        <f t="array" ref="G766">_xlfn.IFNA(INDEX(Tbl_KBBB[wedstrijd],MATCH(Tbl_Avond[[#This Row],[Datum]]&amp;"5",Tbl_KBBB[Datum_KBBB]&amp;Tbl_KBBB[Biljart],0)),"")</f>
        <v/>
      </c>
    </row>
    <row r="767" spans="1:7" x14ac:dyDescent="0.25">
      <c r="A767" s="28">
        <v>46604</v>
      </c>
      <c r="B767">
        <f>WEEKDAY(Tbl_Avond[[#This Row],[Datum]],11)</f>
        <v>4</v>
      </c>
      <c r="C767" t="str" cm="1">
        <f t="array" ref="C767">_xlfn.IFNA(INDEX(Tbl_KBBB[wedstrijd],MATCH(Tbl_Avond[[#This Row],[Datum]]&amp;"1",Tbl_KBBB[Datum_KBBB]&amp;Tbl_KBBB[Biljart],0)),"")</f>
        <v/>
      </c>
      <c r="D767" t="str" cm="1">
        <f t="array" ref="D767">_xlfn.IFNA(INDEX(Tbl_KBBB[wedstrijd],MATCH(Tbl_Avond[[#This Row],[Datum]]&amp;"2",Tbl_KBBB[Datum_KBBB]&amp;Tbl_KBBB[Biljart],0)),"")</f>
        <v/>
      </c>
      <c r="E767" t="str" cm="1">
        <f t="array" ref="E767">_xlfn.IFNA(INDEX(Tbl_KBBB[wedstrijd],MATCH(Tbl_Avond[[#This Row],[Datum]]&amp;"3",Tbl_KBBB[Datum_KBBB]&amp;Tbl_KBBB[Biljart],0)),"")</f>
        <v/>
      </c>
      <c r="F767" t="str" cm="1">
        <f t="array" ref="F767">_xlfn.IFNA(INDEX(Tbl_KBBB[wedstrijd],MATCH(Tbl_Avond[[#This Row],[Datum]]&amp;"4",Tbl_KBBB[Datum_KBBB]&amp;Tbl_KBBB[Biljart],0)),"")</f>
        <v/>
      </c>
      <c r="G767" t="str" cm="1">
        <f t="array" ref="G767">_xlfn.IFNA(INDEX(Tbl_KBBB[wedstrijd],MATCH(Tbl_Avond[[#This Row],[Datum]]&amp;"5",Tbl_KBBB[Datum_KBBB]&amp;Tbl_KBBB[Biljart],0)),"")</f>
        <v/>
      </c>
    </row>
    <row r="768" spans="1:7" x14ac:dyDescent="0.25">
      <c r="A768" s="28">
        <v>46605</v>
      </c>
      <c r="B768">
        <f>WEEKDAY(Tbl_Avond[[#This Row],[Datum]],11)</f>
        <v>5</v>
      </c>
      <c r="C768" t="str" cm="1">
        <f t="array" ref="C768">_xlfn.IFNA(INDEX(Tbl_KBBB[wedstrijd],MATCH(Tbl_Avond[[#This Row],[Datum]]&amp;"1",Tbl_KBBB[Datum_KBBB]&amp;Tbl_KBBB[Biljart],0)),"")</f>
        <v/>
      </c>
      <c r="D768" t="str" cm="1">
        <f t="array" ref="D768">_xlfn.IFNA(INDEX(Tbl_KBBB[wedstrijd],MATCH(Tbl_Avond[[#This Row],[Datum]]&amp;"2",Tbl_KBBB[Datum_KBBB]&amp;Tbl_KBBB[Biljart],0)),"")</f>
        <v/>
      </c>
      <c r="E768" t="str" cm="1">
        <f t="array" ref="E768">_xlfn.IFNA(INDEX(Tbl_KBBB[wedstrijd],MATCH(Tbl_Avond[[#This Row],[Datum]]&amp;"3",Tbl_KBBB[Datum_KBBB]&amp;Tbl_KBBB[Biljart],0)),"")</f>
        <v/>
      </c>
      <c r="F768" t="str" cm="1">
        <f t="array" ref="F768">_xlfn.IFNA(INDEX(Tbl_KBBB[wedstrijd],MATCH(Tbl_Avond[[#This Row],[Datum]]&amp;"4",Tbl_KBBB[Datum_KBBB]&amp;Tbl_KBBB[Biljart],0)),"")</f>
        <v/>
      </c>
      <c r="G768" t="str" cm="1">
        <f t="array" ref="G768">_xlfn.IFNA(INDEX(Tbl_KBBB[wedstrijd],MATCH(Tbl_Avond[[#This Row],[Datum]]&amp;"5",Tbl_KBBB[Datum_KBBB]&amp;Tbl_KBBB[Biljart],0)),"")</f>
        <v/>
      </c>
    </row>
    <row r="769" spans="1:7" x14ac:dyDescent="0.25">
      <c r="A769" s="28">
        <v>46606</v>
      </c>
      <c r="B769">
        <f>WEEKDAY(Tbl_Avond[[#This Row],[Datum]],11)</f>
        <v>6</v>
      </c>
      <c r="C769" t="str" cm="1">
        <f t="array" ref="C769">_xlfn.IFNA(INDEX(Tbl_KBBB[wedstrijd],MATCH(Tbl_Avond[[#This Row],[Datum]]&amp;"1",Tbl_KBBB[Datum_KBBB]&amp;Tbl_KBBB[Biljart],0)),"")</f>
        <v/>
      </c>
      <c r="D769" t="str" cm="1">
        <f t="array" ref="D769">_xlfn.IFNA(INDEX(Tbl_KBBB[wedstrijd],MATCH(Tbl_Avond[[#This Row],[Datum]]&amp;"2",Tbl_KBBB[Datum_KBBB]&amp;Tbl_KBBB[Biljart],0)),"")</f>
        <v/>
      </c>
      <c r="E769" t="str" cm="1">
        <f t="array" ref="E769">_xlfn.IFNA(INDEX(Tbl_KBBB[wedstrijd],MATCH(Tbl_Avond[[#This Row],[Datum]]&amp;"3",Tbl_KBBB[Datum_KBBB]&amp;Tbl_KBBB[Biljart],0)),"")</f>
        <v/>
      </c>
      <c r="F769" t="str" cm="1">
        <f t="array" ref="F769">_xlfn.IFNA(INDEX(Tbl_KBBB[wedstrijd],MATCH(Tbl_Avond[[#This Row],[Datum]]&amp;"4",Tbl_KBBB[Datum_KBBB]&amp;Tbl_KBBB[Biljart],0)),"")</f>
        <v/>
      </c>
      <c r="G769" t="str" cm="1">
        <f t="array" ref="G769">_xlfn.IFNA(INDEX(Tbl_KBBB[wedstrijd],MATCH(Tbl_Avond[[#This Row],[Datum]]&amp;"5",Tbl_KBBB[Datum_KBBB]&amp;Tbl_KBBB[Biljart],0)),"")</f>
        <v/>
      </c>
    </row>
    <row r="770" spans="1:7" x14ac:dyDescent="0.25">
      <c r="A770" s="28">
        <v>46607</v>
      </c>
      <c r="B770">
        <f>WEEKDAY(Tbl_Avond[[#This Row],[Datum]],11)</f>
        <v>7</v>
      </c>
      <c r="C770" t="str" cm="1">
        <f t="array" ref="C770">_xlfn.IFNA(INDEX(Tbl_KBBB[wedstrijd],MATCH(Tbl_Avond[[#This Row],[Datum]]&amp;"1",Tbl_KBBB[Datum_KBBB]&amp;Tbl_KBBB[Biljart],0)),"")</f>
        <v/>
      </c>
      <c r="D770" t="str" cm="1">
        <f t="array" ref="D770">_xlfn.IFNA(INDEX(Tbl_KBBB[wedstrijd],MATCH(Tbl_Avond[[#This Row],[Datum]]&amp;"2",Tbl_KBBB[Datum_KBBB]&amp;Tbl_KBBB[Biljart],0)),"")</f>
        <v/>
      </c>
      <c r="E770" t="str" cm="1">
        <f t="array" ref="E770">_xlfn.IFNA(INDEX(Tbl_KBBB[wedstrijd],MATCH(Tbl_Avond[[#This Row],[Datum]]&amp;"3",Tbl_KBBB[Datum_KBBB]&amp;Tbl_KBBB[Biljart],0)),"")</f>
        <v/>
      </c>
      <c r="F770" t="str" cm="1">
        <f t="array" ref="F770">_xlfn.IFNA(INDEX(Tbl_KBBB[wedstrijd],MATCH(Tbl_Avond[[#This Row],[Datum]]&amp;"4",Tbl_KBBB[Datum_KBBB]&amp;Tbl_KBBB[Biljart],0)),"")</f>
        <v/>
      </c>
      <c r="G770" t="str" cm="1">
        <f t="array" ref="G770">_xlfn.IFNA(INDEX(Tbl_KBBB[wedstrijd],MATCH(Tbl_Avond[[#This Row],[Datum]]&amp;"5",Tbl_KBBB[Datum_KBBB]&amp;Tbl_KBBB[Biljart],0)),"")</f>
        <v/>
      </c>
    </row>
    <row r="771" spans="1:7" x14ac:dyDescent="0.25">
      <c r="A771" s="28">
        <v>46608</v>
      </c>
      <c r="B771">
        <f>WEEKDAY(Tbl_Avond[[#This Row],[Datum]],11)</f>
        <v>1</v>
      </c>
      <c r="C771" t="str" cm="1">
        <f t="array" ref="C771">_xlfn.IFNA(INDEX(Tbl_KBBB[wedstrijd],MATCH(Tbl_Avond[[#This Row],[Datum]]&amp;"1",Tbl_KBBB[Datum_KBBB]&amp;Tbl_KBBB[Biljart],0)),"")</f>
        <v/>
      </c>
      <c r="D771" t="str" cm="1">
        <f t="array" ref="D771">_xlfn.IFNA(INDEX(Tbl_KBBB[wedstrijd],MATCH(Tbl_Avond[[#This Row],[Datum]]&amp;"2",Tbl_KBBB[Datum_KBBB]&amp;Tbl_KBBB[Biljart],0)),"")</f>
        <v/>
      </c>
      <c r="E771" t="str" cm="1">
        <f t="array" ref="E771">_xlfn.IFNA(INDEX(Tbl_KBBB[wedstrijd],MATCH(Tbl_Avond[[#This Row],[Datum]]&amp;"3",Tbl_KBBB[Datum_KBBB]&amp;Tbl_KBBB[Biljart],0)),"")</f>
        <v/>
      </c>
      <c r="F771" t="str" cm="1">
        <f t="array" ref="F771">_xlfn.IFNA(INDEX(Tbl_KBBB[wedstrijd],MATCH(Tbl_Avond[[#This Row],[Datum]]&amp;"4",Tbl_KBBB[Datum_KBBB]&amp;Tbl_KBBB[Biljart],0)),"")</f>
        <v/>
      </c>
      <c r="G771" t="str" cm="1">
        <f t="array" ref="G771">_xlfn.IFNA(INDEX(Tbl_KBBB[wedstrijd],MATCH(Tbl_Avond[[#This Row],[Datum]]&amp;"5",Tbl_KBBB[Datum_KBBB]&amp;Tbl_KBBB[Biljart],0)),"")</f>
        <v/>
      </c>
    </row>
    <row r="772" spans="1:7" x14ac:dyDescent="0.25">
      <c r="A772" s="28">
        <v>46609</v>
      </c>
      <c r="B772">
        <f>WEEKDAY(Tbl_Avond[[#This Row],[Datum]],11)</f>
        <v>2</v>
      </c>
      <c r="C772" t="str" cm="1">
        <f t="array" ref="C772">_xlfn.IFNA(INDEX(Tbl_KBBB[wedstrijd],MATCH(Tbl_Avond[[#This Row],[Datum]]&amp;"1",Tbl_KBBB[Datum_KBBB]&amp;Tbl_KBBB[Biljart],0)),"")</f>
        <v/>
      </c>
      <c r="D772" t="str" cm="1">
        <f t="array" ref="D772">_xlfn.IFNA(INDEX(Tbl_KBBB[wedstrijd],MATCH(Tbl_Avond[[#This Row],[Datum]]&amp;"2",Tbl_KBBB[Datum_KBBB]&amp;Tbl_KBBB[Biljart],0)),"")</f>
        <v/>
      </c>
      <c r="E772" t="str" cm="1">
        <f t="array" ref="E772">_xlfn.IFNA(INDEX(Tbl_KBBB[wedstrijd],MATCH(Tbl_Avond[[#This Row],[Datum]]&amp;"3",Tbl_KBBB[Datum_KBBB]&amp;Tbl_KBBB[Biljart],0)),"")</f>
        <v/>
      </c>
      <c r="F772" t="str" cm="1">
        <f t="array" ref="F772">_xlfn.IFNA(INDEX(Tbl_KBBB[wedstrijd],MATCH(Tbl_Avond[[#This Row],[Datum]]&amp;"4",Tbl_KBBB[Datum_KBBB]&amp;Tbl_KBBB[Biljart],0)),"")</f>
        <v/>
      </c>
      <c r="G772" t="str" cm="1">
        <f t="array" ref="G772">_xlfn.IFNA(INDEX(Tbl_KBBB[wedstrijd],MATCH(Tbl_Avond[[#This Row],[Datum]]&amp;"5",Tbl_KBBB[Datum_KBBB]&amp;Tbl_KBBB[Biljart],0)),"")</f>
        <v/>
      </c>
    </row>
    <row r="773" spans="1:7" x14ac:dyDescent="0.25">
      <c r="A773" s="28">
        <v>46610</v>
      </c>
      <c r="B773">
        <f>WEEKDAY(Tbl_Avond[[#This Row],[Datum]],11)</f>
        <v>3</v>
      </c>
      <c r="C773" t="str" cm="1">
        <f t="array" ref="C773">_xlfn.IFNA(INDEX(Tbl_KBBB[wedstrijd],MATCH(Tbl_Avond[[#This Row],[Datum]]&amp;"1",Tbl_KBBB[Datum_KBBB]&amp;Tbl_KBBB[Biljart],0)),"")</f>
        <v/>
      </c>
      <c r="D773" t="str" cm="1">
        <f t="array" ref="D773">_xlfn.IFNA(INDEX(Tbl_KBBB[wedstrijd],MATCH(Tbl_Avond[[#This Row],[Datum]]&amp;"2",Tbl_KBBB[Datum_KBBB]&amp;Tbl_KBBB[Biljart],0)),"")</f>
        <v/>
      </c>
      <c r="E773" t="str" cm="1">
        <f t="array" ref="E773">_xlfn.IFNA(INDEX(Tbl_KBBB[wedstrijd],MATCH(Tbl_Avond[[#This Row],[Datum]]&amp;"3",Tbl_KBBB[Datum_KBBB]&amp;Tbl_KBBB[Biljart],0)),"")</f>
        <v/>
      </c>
      <c r="F773" t="str" cm="1">
        <f t="array" ref="F773">_xlfn.IFNA(INDEX(Tbl_KBBB[wedstrijd],MATCH(Tbl_Avond[[#This Row],[Datum]]&amp;"4",Tbl_KBBB[Datum_KBBB]&amp;Tbl_KBBB[Biljart],0)),"")</f>
        <v/>
      </c>
      <c r="G773" t="str" cm="1">
        <f t="array" ref="G773">_xlfn.IFNA(INDEX(Tbl_KBBB[wedstrijd],MATCH(Tbl_Avond[[#This Row],[Datum]]&amp;"5",Tbl_KBBB[Datum_KBBB]&amp;Tbl_KBBB[Biljart],0)),"")</f>
        <v/>
      </c>
    </row>
    <row r="774" spans="1:7" x14ac:dyDescent="0.25">
      <c r="A774" s="28">
        <v>46611</v>
      </c>
      <c r="B774">
        <f>WEEKDAY(Tbl_Avond[[#This Row],[Datum]],11)</f>
        <v>4</v>
      </c>
      <c r="C774" t="str" cm="1">
        <f t="array" ref="C774">_xlfn.IFNA(INDEX(Tbl_KBBB[wedstrijd],MATCH(Tbl_Avond[[#This Row],[Datum]]&amp;"1",Tbl_KBBB[Datum_KBBB]&amp;Tbl_KBBB[Biljart],0)),"")</f>
        <v/>
      </c>
      <c r="D774" t="str" cm="1">
        <f t="array" ref="D774">_xlfn.IFNA(INDEX(Tbl_KBBB[wedstrijd],MATCH(Tbl_Avond[[#This Row],[Datum]]&amp;"2",Tbl_KBBB[Datum_KBBB]&amp;Tbl_KBBB[Biljart],0)),"")</f>
        <v/>
      </c>
      <c r="E774" t="str" cm="1">
        <f t="array" ref="E774">_xlfn.IFNA(INDEX(Tbl_KBBB[wedstrijd],MATCH(Tbl_Avond[[#This Row],[Datum]]&amp;"3",Tbl_KBBB[Datum_KBBB]&amp;Tbl_KBBB[Biljart],0)),"")</f>
        <v/>
      </c>
      <c r="F774" t="str" cm="1">
        <f t="array" ref="F774">_xlfn.IFNA(INDEX(Tbl_KBBB[wedstrijd],MATCH(Tbl_Avond[[#This Row],[Datum]]&amp;"4",Tbl_KBBB[Datum_KBBB]&amp;Tbl_KBBB[Biljart],0)),"")</f>
        <v/>
      </c>
      <c r="G774" t="str" cm="1">
        <f t="array" ref="G774">_xlfn.IFNA(INDEX(Tbl_KBBB[wedstrijd],MATCH(Tbl_Avond[[#This Row],[Datum]]&amp;"5",Tbl_KBBB[Datum_KBBB]&amp;Tbl_KBBB[Biljart],0)),"")</f>
        <v/>
      </c>
    </row>
    <row r="775" spans="1:7" x14ac:dyDescent="0.25">
      <c r="A775" s="28">
        <v>46612</v>
      </c>
      <c r="B775">
        <f>WEEKDAY(Tbl_Avond[[#This Row],[Datum]],11)</f>
        <v>5</v>
      </c>
      <c r="C775" t="str" cm="1">
        <f t="array" ref="C775">_xlfn.IFNA(INDEX(Tbl_KBBB[wedstrijd],MATCH(Tbl_Avond[[#This Row],[Datum]]&amp;"1",Tbl_KBBB[Datum_KBBB]&amp;Tbl_KBBB[Biljart],0)),"")</f>
        <v/>
      </c>
      <c r="D775" t="str" cm="1">
        <f t="array" ref="D775">_xlfn.IFNA(INDEX(Tbl_KBBB[wedstrijd],MATCH(Tbl_Avond[[#This Row],[Datum]]&amp;"2",Tbl_KBBB[Datum_KBBB]&amp;Tbl_KBBB[Biljart],0)),"")</f>
        <v/>
      </c>
      <c r="E775" t="str" cm="1">
        <f t="array" ref="E775">_xlfn.IFNA(INDEX(Tbl_KBBB[wedstrijd],MATCH(Tbl_Avond[[#This Row],[Datum]]&amp;"3",Tbl_KBBB[Datum_KBBB]&amp;Tbl_KBBB[Biljart],0)),"")</f>
        <v/>
      </c>
      <c r="F775" t="str" cm="1">
        <f t="array" ref="F775">_xlfn.IFNA(INDEX(Tbl_KBBB[wedstrijd],MATCH(Tbl_Avond[[#This Row],[Datum]]&amp;"4",Tbl_KBBB[Datum_KBBB]&amp;Tbl_KBBB[Biljart],0)),"")</f>
        <v/>
      </c>
      <c r="G775" t="str" cm="1">
        <f t="array" ref="G775">_xlfn.IFNA(INDEX(Tbl_KBBB[wedstrijd],MATCH(Tbl_Avond[[#This Row],[Datum]]&amp;"5",Tbl_KBBB[Datum_KBBB]&amp;Tbl_KBBB[Biljart],0)),"")</f>
        <v/>
      </c>
    </row>
    <row r="776" spans="1:7" x14ac:dyDescent="0.25">
      <c r="A776" s="28">
        <v>46613</v>
      </c>
      <c r="B776">
        <f>WEEKDAY(Tbl_Avond[[#This Row],[Datum]],11)</f>
        <v>6</v>
      </c>
      <c r="C776" t="str" cm="1">
        <f t="array" ref="C776">_xlfn.IFNA(INDEX(Tbl_KBBB[wedstrijd],MATCH(Tbl_Avond[[#This Row],[Datum]]&amp;"1",Tbl_KBBB[Datum_KBBB]&amp;Tbl_KBBB[Biljart],0)),"")</f>
        <v/>
      </c>
      <c r="D776" t="str" cm="1">
        <f t="array" ref="D776">_xlfn.IFNA(INDEX(Tbl_KBBB[wedstrijd],MATCH(Tbl_Avond[[#This Row],[Datum]]&amp;"2",Tbl_KBBB[Datum_KBBB]&amp;Tbl_KBBB[Biljart],0)),"")</f>
        <v/>
      </c>
      <c r="E776" t="str" cm="1">
        <f t="array" ref="E776">_xlfn.IFNA(INDEX(Tbl_KBBB[wedstrijd],MATCH(Tbl_Avond[[#This Row],[Datum]]&amp;"3",Tbl_KBBB[Datum_KBBB]&amp;Tbl_KBBB[Biljart],0)),"")</f>
        <v/>
      </c>
      <c r="F776" t="str" cm="1">
        <f t="array" ref="F776">_xlfn.IFNA(INDEX(Tbl_KBBB[wedstrijd],MATCH(Tbl_Avond[[#This Row],[Datum]]&amp;"4",Tbl_KBBB[Datum_KBBB]&amp;Tbl_KBBB[Biljart],0)),"")</f>
        <v/>
      </c>
      <c r="G776" t="str" cm="1">
        <f t="array" ref="G776">_xlfn.IFNA(INDEX(Tbl_KBBB[wedstrijd],MATCH(Tbl_Avond[[#This Row],[Datum]]&amp;"5",Tbl_KBBB[Datum_KBBB]&amp;Tbl_KBBB[Biljart],0)),"")</f>
        <v/>
      </c>
    </row>
    <row r="777" spans="1:7" x14ac:dyDescent="0.25">
      <c r="A777" s="28">
        <v>46614</v>
      </c>
      <c r="B777">
        <f>WEEKDAY(Tbl_Avond[[#This Row],[Datum]],11)</f>
        <v>7</v>
      </c>
      <c r="C777" t="str" cm="1">
        <f t="array" ref="C777">_xlfn.IFNA(INDEX(Tbl_KBBB[wedstrijd],MATCH(Tbl_Avond[[#This Row],[Datum]]&amp;"1",Tbl_KBBB[Datum_KBBB]&amp;Tbl_KBBB[Biljart],0)),"")</f>
        <v/>
      </c>
      <c r="D777" t="str" cm="1">
        <f t="array" ref="D777">_xlfn.IFNA(INDEX(Tbl_KBBB[wedstrijd],MATCH(Tbl_Avond[[#This Row],[Datum]]&amp;"2",Tbl_KBBB[Datum_KBBB]&amp;Tbl_KBBB[Biljart],0)),"")</f>
        <v/>
      </c>
      <c r="E777" t="str" cm="1">
        <f t="array" ref="E777">_xlfn.IFNA(INDEX(Tbl_KBBB[wedstrijd],MATCH(Tbl_Avond[[#This Row],[Datum]]&amp;"3",Tbl_KBBB[Datum_KBBB]&amp;Tbl_KBBB[Biljart],0)),"")</f>
        <v/>
      </c>
      <c r="F777" t="str" cm="1">
        <f t="array" ref="F777">_xlfn.IFNA(INDEX(Tbl_KBBB[wedstrijd],MATCH(Tbl_Avond[[#This Row],[Datum]]&amp;"4",Tbl_KBBB[Datum_KBBB]&amp;Tbl_KBBB[Biljart],0)),"")</f>
        <v/>
      </c>
      <c r="G777" t="str" cm="1">
        <f t="array" ref="G777">_xlfn.IFNA(INDEX(Tbl_KBBB[wedstrijd],MATCH(Tbl_Avond[[#This Row],[Datum]]&amp;"5",Tbl_KBBB[Datum_KBBB]&amp;Tbl_KBBB[Biljart],0)),"")</f>
        <v/>
      </c>
    </row>
    <row r="778" spans="1:7" x14ac:dyDescent="0.25">
      <c r="A778" s="28">
        <v>46615</v>
      </c>
      <c r="B778">
        <f>WEEKDAY(Tbl_Avond[[#This Row],[Datum]],11)</f>
        <v>1</v>
      </c>
      <c r="C778" t="str" cm="1">
        <f t="array" ref="C778">_xlfn.IFNA(INDEX(Tbl_KBBB[wedstrijd],MATCH(Tbl_Avond[[#This Row],[Datum]]&amp;"1",Tbl_KBBB[Datum_KBBB]&amp;Tbl_KBBB[Biljart],0)),"")</f>
        <v/>
      </c>
      <c r="D778" t="str" cm="1">
        <f t="array" ref="D778">_xlfn.IFNA(INDEX(Tbl_KBBB[wedstrijd],MATCH(Tbl_Avond[[#This Row],[Datum]]&amp;"2",Tbl_KBBB[Datum_KBBB]&amp;Tbl_KBBB[Biljart],0)),"")</f>
        <v/>
      </c>
      <c r="E778" t="str" cm="1">
        <f t="array" ref="E778">_xlfn.IFNA(INDEX(Tbl_KBBB[wedstrijd],MATCH(Tbl_Avond[[#This Row],[Datum]]&amp;"3",Tbl_KBBB[Datum_KBBB]&amp;Tbl_KBBB[Biljart],0)),"")</f>
        <v/>
      </c>
      <c r="F778" t="str" cm="1">
        <f t="array" ref="F778">_xlfn.IFNA(INDEX(Tbl_KBBB[wedstrijd],MATCH(Tbl_Avond[[#This Row],[Datum]]&amp;"4",Tbl_KBBB[Datum_KBBB]&amp;Tbl_KBBB[Biljart],0)),"")</f>
        <v/>
      </c>
      <c r="G778" t="str" cm="1">
        <f t="array" ref="G778">_xlfn.IFNA(INDEX(Tbl_KBBB[wedstrijd],MATCH(Tbl_Avond[[#This Row],[Datum]]&amp;"5",Tbl_KBBB[Datum_KBBB]&amp;Tbl_KBBB[Biljart],0)),"")</f>
        <v/>
      </c>
    </row>
    <row r="779" spans="1:7" x14ac:dyDescent="0.25">
      <c r="A779" s="28">
        <v>46616</v>
      </c>
      <c r="B779">
        <f>WEEKDAY(Tbl_Avond[[#This Row],[Datum]],11)</f>
        <v>2</v>
      </c>
      <c r="C779" t="str" cm="1">
        <f t="array" ref="C779">_xlfn.IFNA(INDEX(Tbl_KBBB[wedstrijd],MATCH(Tbl_Avond[[#This Row],[Datum]]&amp;"1",Tbl_KBBB[Datum_KBBB]&amp;Tbl_KBBB[Biljart],0)),"")</f>
        <v/>
      </c>
      <c r="D779" t="str" cm="1">
        <f t="array" ref="D779">_xlfn.IFNA(INDEX(Tbl_KBBB[wedstrijd],MATCH(Tbl_Avond[[#This Row],[Datum]]&amp;"2",Tbl_KBBB[Datum_KBBB]&amp;Tbl_KBBB[Biljart],0)),"")</f>
        <v/>
      </c>
      <c r="E779" t="str" cm="1">
        <f t="array" ref="E779">_xlfn.IFNA(INDEX(Tbl_KBBB[wedstrijd],MATCH(Tbl_Avond[[#This Row],[Datum]]&amp;"3",Tbl_KBBB[Datum_KBBB]&amp;Tbl_KBBB[Biljart],0)),"")</f>
        <v/>
      </c>
      <c r="F779" t="str" cm="1">
        <f t="array" ref="F779">_xlfn.IFNA(INDEX(Tbl_KBBB[wedstrijd],MATCH(Tbl_Avond[[#This Row],[Datum]]&amp;"4",Tbl_KBBB[Datum_KBBB]&amp;Tbl_KBBB[Biljart],0)),"")</f>
        <v/>
      </c>
      <c r="G779" t="str" cm="1">
        <f t="array" ref="G779">_xlfn.IFNA(INDEX(Tbl_KBBB[wedstrijd],MATCH(Tbl_Avond[[#This Row],[Datum]]&amp;"5",Tbl_KBBB[Datum_KBBB]&amp;Tbl_KBBB[Biljart],0)),"")</f>
        <v/>
      </c>
    </row>
    <row r="780" spans="1:7" x14ac:dyDescent="0.25">
      <c r="A780" s="28">
        <v>46617</v>
      </c>
      <c r="B780">
        <f>WEEKDAY(Tbl_Avond[[#This Row],[Datum]],11)</f>
        <v>3</v>
      </c>
      <c r="C780" t="str" cm="1">
        <f t="array" ref="C780">_xlfn.IFNA(INDEX(Tbl_KBBB[wedstrijd],MATCH(Tbl_Avond[[#This Row],[Datum]]&amp;"1",Tbl_KBBB[Datum_KBBB]&amp;Tbl_KBBB[Biljart],0)),"")</f>
        <v/>
      </c>
      <c r="D780" t="str" cm="1">
        <f t="array" ref="D780">_xlfn.IFNA(INDEX(Tbl_KBBB[wedstrijd],MATCH(Tbl_Avond[[#This Row],[Datum]]&amp;"2",Tbl_KBBB[Datum_KBBB]&amp;Tbl_KBBB[Biljart],0)),"")</f>
        <v/>
      </c>
      <c r="E780" t="str" cm="1">
        <f t="array" ref="E780">_xlfn.IFNA(INDEX(Tbl_KBBB[wedstrijd],MATCH(Tbl_Avond[[#This Row],[Datum]]&amp;"3",Tbl_KBBB[Datum_KBBB]&amp;Tbl_KBBB[Biljart],0)),"")</f>
        <v/>
      </c>
      <c r="F780" t="str" cm="1">
        <f t="array" ref="F780">_xlfn.IFNA(INDEX(Tbl_KBBB[wedstrijd],MATCH(Tbl_Avond[[#This Row],[Datum]]&amp;"4",Tbl_KBBB[Datum_KBBB]&amp;Tbl_KBBB[Biljart],0)),"")</f>
        <v/>
      </c>
      <c r="G780" t="str" cm="1">
        <f t="array" ref="G780">_xlfn.IFNA(INDEX(Tbl_KBBB[wedstrijd],MATCH(Tbl_Avond[[#This Row],[Datum]]&amp;"5",Tbl_KBBB[Datum_KBBB]&amp;Tbl_KBBB[Biljart],0)),"")</f>
        <v/>
      </c>
    </row>
    <row r="781" spans="1:7" x14ac:dyDescent="0.25">
      <c r="A781" s="28">
        <v>46618</v>
      </c>
      <c r="B781">
        <f>WEEKDAY(Tbl_Avond[[#This Row],[Datum]],11)</f>
        <v>4</v>
      </c>
      <c r="C781" t="str" cm="1">
        <f t="array" ref="C781">_xlfn.IFNA(INDEX(Tbl_KBBB[wedstrijd],MATCH(Tbl_Avond[[#This Row],[Datum]]&amp;"1",Tbl_KBBB[Datum_KBBB]&amp;Tbl_KBBB[Biljart],0)),"")</f>
        <v/>
      </c>
      <c r="D781" t="str" cm="1">
        <f t="array" ref="D781">_xlfn.IFNA(INDEX(Tbl_KBBB[wedstrijd],MATCH(Tbl_Avond[[#This Row],[Datum]]&amp;"2",Tbl_KBBB[Datum_KBBB]&amp;Tbl_KBBB[Biljart],0)),"")</f>
        <v/>
      </c>
      <c r="E781" t="str" cm="1">
        <f t="array" ref="E781">_xlfn.IFNA(INDEX(Tbl_KBBB[wedstrijd],MATCH(Tbl_Avond[[#This Row],[Datum]]&amp;"3",Tbl_KBBB[Datum_KBBB]&amp;Tbl_KBBB[Biljart],0)),"")</f>
        <v/>
      </c>
      <c r="F781" t="str" cm="1">
        <f t="array" ref="F781">_xlfn.IFNA(INDEX(Tbl_KBBB[wedstrijd],MATCH(Tbl_Avond[[#This Row],[Datum]]&amp;"4",Tbl_KBBB[Datum_KBBB]&amp;Tbl_KBBB[Biljart],0)),"")</f>
        <v/>
      </c>
      <c r="G781" t="str" cm="1">
        <f t="array" ref="G781">_xlfn.IFNA(INDEX(Tbl_KBBB[wedstrijd],MATCH(Tbl_Avond[[#This Row],[Datum]]&amp;"5",Tbl_KBBB[Datum_KBBB]&amp;Tbl_KBBB[Biljart],0)),"")</f>
        <v/>
      </c>
    </row>
    <row r="782" spans="1:7" x14ac:dyDescent="0.25">
      <c r="A782" s="28">
        <v>46619</v>
      </c>
      <c r="B782">
        <f>WEEKDAY(Tbl_Avond[[#This Row],[Datum]],11)</f>
        <v>5</v>
      </c>
      <c r="C782" t="str" cm="1">
        <f t="array" ref="C782">_xlfn.IFNA(INDEX(Tbl_KBBB[wedstrijd],MATCH(Tbl_Avond[[#This Row],[Datum]]&amp;"1",Tbl_KBBB[Datum_KBBB]&amp;Tbl_KBBB[Biljart],0)),"")</f>
        <v/>
      </c>
      <c r="D782" t="str" cm="1">
        <f t="array" ref="D782">_xlfn.IFNA(INDEX(Tbl_KBBB[wedstrijd],MATCH(Tbl_Avond[[#This Row],[Datum]]&amp;"2",Tbl_KBBB[Datum_KBBB]&amp;Tbl_KBBB[Biljart],0)),"")</f>
        <v/>
      </c>
      <c r="E782" t="str" cm="1">
        <f t="array" ref="E782">_xlfn.IFNA(INDEX(Tbl_KBBB[wedstrijd],MATCH(Tbl_Avond[[#This Row],[Datum]]&amp;"3",Tbl_KBBB[Datum_KBBB]&amp;Tbl_KBBB[Biljart],0)),"")</f>
        <v/>
      </c>
      <c r="F782" t="str" cm="1">
        <f t="array" ref="F782">_xlfn.IFNA(INDEX(Tbl_KBBB[wedstrijd],MATCH(Tbl_Avond[[#This Row],[Datum]]&amp;"4",Tbl_KBBB[Datum_KBBB]&amp;Tbl_KBBB[Biljart],0)),"")</f>
        <v/>
      </c>
      <c r="G782" t="str" cm="1">
        <f t="array" ref="G782">_xlfn.IFNA(INDEX(Tbl_KBBB[wedstrijd],MATCH(Tbl_Avond[[#This Row],[Datum]]&amp;"5",Tbl_KBBB[Datum_KBBB]&amp;Tbl_KBBB[Biljart],0)),"")</f>
        <v/>
      </c>
    </row>
    <row r="783" spans="1:7" x14ac:dyDescent="0.25">
      <c r="A783" s="28">
        <v>46620</v>
      </c>
      <c r="B783">
        <f>WEEKDAY(Tbl_Avond[[#This Row],[Datum]],11)</f>
        <v>6</v>
      </c>
      <c r="C783" t="str" cm="1">
        <f t="array" ref="C783">_xlfn.IFNA(INDEX(Tbl_KBBB[wedstrijd],MATCH(Tbl_Avond[[#This Row],[Datum]]&amp;"1",Tbl_KBBB[Datum_KBBB]&amp;Tbl_KBBB[Biljart],0)),"")</f>
        <v/>
      </c>
      <c r="D783" t="str" cm="1">
        <f t="array" ref="D783">_xlfn.IFNA(INDEX(Tbl_KBBB[wedstrijd],MATCH(Tbl_Avond[[#This Row],[Datum]]&amp;"2",Tbl_KBBB[Datum_KBBB]&amp;Tbl_KBBB[Biljart],0)),"")</f>
        <v/>
      </c>
      <c r="E783" t="str" cm="1">
        <f t="array" ref="E783">_xlfn.IFNA(INDEX(Tbl_KBBB[wedstrijd],MATCH(Tbl_Avond[[#This Row],[Datum]]&amp;"3",Tbl_KBBB[Datum_KBBB]&amp;Tbl_KBBB[Biljart],0)),"")</f>
        <v/>
      </c>
      <c r="F783" t="str" cm="1">
        <f t="array" ref="F783">_xlfn.IFNA(INDEX(Tbl_KBBB[wedstrijd],MATCH(Tbl_Avond[[#This Row],[Datum]]&amp;"4",Tbl_KBBB[Datum_KBBB]&amp;Tbl_KBBB[Biljart],0)),"")</f>
        <v/>
      </c>
      <c r="G783" t="str" cm="1">
        <f t="array" ref="G783">_xlfn.IFNA(INDEX(Tbl_KBBB[wedstrijd],MATCH(Tbl_Avond[[#This Row],[Datum]]&amp;"5",Tbl_KBBB[Datum_KBBB]&amp;Tbl_KBBB[Biljart],0)),"")</f>
        <v/>
      </c>
    </row>
    <row r="784" spans="1:7" x14ac:dyDescent="0.25">
      <c r="A784" s="28">
        <v>46621</v>
      </c>
      <c r="B784">
        <f>WEEKDAY(Tbl_Avond[[#This Row],[Datum]],11)</f>
        <v>7</v>
      </c>
      <c r="C784" t="str" cm="1">
        <f t="array" ref="C784">_xlfn.IFNA(INDEX(Tbl_KBBB[wedstrijd],MATCH(Tbl_Avond[[#This Row],[Datum]]&amp;"1",Tbl_KBBB[Datum_KBBB]&amp;Tbl_KBBB[Biljart],0)),"")</f>
        <v/>
      </c>
      <c r="D784" t="str" cm="1">
        <f t="array" ref="D784">_xlfn.IFNA(INDEX(Tbl_KBBB[wedstrijd],MATCH(Tbl_Avond[[#This Row],[Datum]]&amp;"2",Tbl_KBBB[Datum_KBBB]&amp;Tbl_KBBB[Biljart],0)),"")</f>
        <v/>
      </c>
      <c r="E784" t="str" cm="1">
        <f t="array" ref="E784">_xlfn.IFNA(INDEX(Tbl_KBBB[wedstrijd],MATCH(Tbl_Avond[[#This Row],[Datum]]&amp;"3",Tbl_KBBB[Datum_KBBB]&amp;Tbl_KBBB[Biljart],0)),"")</f>
        <v/>
      </c>
      <c r="F784" t="str" cm="1">
        <f t="array" ref="F784">_xlfn.IFNA(INDEX(Tbl_KBBB[wedstrijd],MATCH(Tbl_Avond[[#This Row],[Datum]]&amp;"4",Tbl_KBBB[Datum_KBBB]&amp;Tbl_KBBB[Biljart],0)),"")</f>
        <v/>
      </c>
      <c r="G784" t="str" cm="1">
        <f t="array" ref="G784">_xlfn.IFNA(INDEX(Tbl_KBBB[wedstrijd],MATCH(Tbl_Avond[[#This Row],[Datum]]&amp;"5",Tbl_KBBB[Datum_KBBB]&amp;Tbl_KBBB[Biljart],0)),"")</f>
        <v/>
      </c>
    </row>
    <row r="785" spans="1:7" x14ac:dyDescent="0.25">
      <c r="A785" s="28">
        <v>46622</v>
      </c>
      <c r="B785">
        <f>WEEKDAY(Tbl_Avond[[#This Row],[Datum]],11)</f>
        <v>1</v>
      </c>
      <c r="C785" t="str" cm="1">
        <f t="array" ref="C785">_xlfn.IFNA(INDEX(Tbl_KBBB[wedstrijd],MATCH(Tbl_Avond[[#This Row],[Datum]]&amp;"1",Tbl_KBBB[Datum_KBBB]&amp;Tbl_KBBB[Biljart],0)),"")</f>
        <v/>
      </c>
      <c r="D785" t="str" cm="1">
        <f t="array" ref="D785">_xlfn.IFNA(INDEX(Tbl_KBBB[wedstrijd],MATCH(Tbl_Avond[[#This Row],[Datum]]&amp;"2",Tbl_KBBB[Datum_KBBB]&amp;Tbl_KBBB[Biljart],0)),"")</f>
        <v/>
      </c>
      <c r="E785" t="str" cm="1">
        <f t="array" ref="E785">_xlfn.IFNA(INDEX(Tbl_KBBB[wedstrijd],MATCH(Tbl_Avond[[#This Row],[Datum]]&amp;"3",Tbl_KBBB[Datum_KBBB]&amp;Tbl_KBBB[Biljart],0)),"")</f>
        <v/>
      </c>
      <c r="F785" t="str" cm="1">
        <f t="array" ref="F785">_xlfn.IFNA(INDEX(Tbl_KBBB[wedstrijd],MATCH(Tbl_Avond[[#This Row],[Datum]]&amp;"4",Tbl_KBBB[Datum_KBBB]&amp;Tbl_KBBB[Biljart],0)),"")</f>
        <v/>
      </c>
      <c r="G785" t="str" cm="1">
        <f t="array" ref="G785">_xlfn.IFNA(INDEX(Tbl_KBBB[wedstrijd],MATCH(Tbl_Avond[[#This Row],[Datum]]&amp;"5",Tbl_KBBB[Datum_KBBB]&amp;Tbl_KBBB[Biljart],0)),"")</f>
        <v/>
      </c>
    </row>
    <row r="786" spans="1:7" x14ac:dyDescent="0.25">
      <c r="A786" s="28">
        <v>46623</v>
      </c>
      <c r="B786">
        <f>WEEKDAY(Tbl_Avond[[#This Row],[Datum]],11)</f>
        <v>2</v>
      </c>
      <c r="C786" t="str" cm="1">
        <f t="array" ref="C786">_xlfn.IFNA(INDEX(Tbl_KBBB[wedstrijd],MATCH(Tbl_Avond[[#This Row],[Datum]]&amp;"1",Tbl_KBBB[Datum_KBBB]&amp;Tbl_KBBB[Biljart],0)),"")</f>
        <v/>
      </c>
      <c r="D786" t="str" cm="1">
        <f t="array" ref="D786">_xlfn.IFNA(INDEX(Tbl_KBBB[wedstrijd],MATCH(Tbl_Avond[[#This Row],[Datum]]&amp;"2",Tbl_KBBB[Datum_KBBB]&amp;Tbl_KBBB[Biljart],0)),"")</f>
        <v/>
      </c>
      <c r="E786" t="str" cm="1">
        <f t="array" ref="E786">_xlfn.IFNA(INDEX(Tbl_KBBB[wedstrijd],MATCH(Tbl_Avond[[#This Row],[Datum]]&amp;"3",Tbl_KBBB[Datum_KBBB]&amp;Tbl_KBBB[Biljart],0)),"")</f>
        <v/>
      </c>
      <c r="F786" t="str" cm="1">
        <f t="array" ref="F786">_xlfn.IFNA(INDEX(Tbl_KBBB[wedstrijd],MATCH(Tbl_Avond[[#This Row],[Datum]]&amp;"4",Tbl_KBBB[Datum_KBBB]&amp;Tbl_KBBB[Biljart],0)),"")</f>
        <v/>
      </c>
      <c r="G786" t="str" cm="1">
        <f t="array" ref="G786">_xlfn.IFNA(INDEX(Tbl_KBBB[wedstrijd],MATCH(Tbl_Avond[[#This Row],[Datum]]&amp;"5",Tbl_KBBB[Datum_KBBB]&amp;Tbl_KBBB[Biljart],0)),"")</f>
        <v/>
      </c>
    </row>
    <row r="787" spans="1:7" x14ac:dyDescent="0.25">
      <c r="A787" s="28">
        <v>46624</v>
      </c>
      <c r="B787">
        <f>WEEKDAY(Tbl_Avond[[#This Row],[Datum]],11)</f>
        <v>3</v>
      </c>
      <c r="C787" t="str" cm="1">
        <f t="array" ref="C787">_xlfn.IFNA(INDEX(Tbl_KBBB[wedstrijd],MATCH(Tbl_Avond[[#This Row],[Datum]]&amp;"1",Tbl_KBBB[Datum_KBBB]&amp;Tbl_KBBB[Biljart],0)),"")</f>
        <v/>
      </c>
      <c r="D787" t="str" cm="1">
        <f t="array" ref="D787">_xlfn.IFNA(INDEX(Tbl_KBBB[wedstrijd],MATCH(Tbl_Avond[[#This Row],[Datum]]&amp;"2",Tbl_KBBB[Datum_KBBB]&amp;Tbl_KBBB[Biljart],0)),"")</f>
        <v/>
      </c>
      <c r="E787" t="str" cm="1">
        <f t="array" ref="E787">_xlfn.IFNA(INDEX(Tbl_KBBB[wedstrijd],MATCH(Tbl_Avond[[#This Row],[Datum]]&amp;"3",Tbl_KBBB[Datum_KBBB]&amp;Tbl_KBBB[Biljart],0)),"")</f>
        <v/>
      </c>
      <c r="F787" t="str" cm="1">
        <f t="array" ref="F787">_xlfn.IFNA(INDEX(Tbl_KBBB[wedstrijd],MATCH(Tbl_Avond[[#This Row],[Datum]]&amp;"4",Tbl_KBBB[Datum_KBBB]&amp;Tbl_KBBB[Biljart],0)),"")</f>
        <v/>
      </c>
      <c r="G787" t="str" cm="1">
        <f t="array" ref="G787">_xlfn.IFNA(INDEX(Tbl_KBBB[wedstrijd],MATCH(Tbl_Avond[[#This Row],[Datum]]&amp;"5",Tbl_KBBB[Datum_KBBB]&amp;Tbl_KBBB[Biljart],0)),"")</f>
        <v/>
      </c>
    </row>
    <row r="788" spans="1:7" x14ac:dyDescent="0.25">
      <c r="A788" s="28">
        <v>46625</v>
      </c>
      <c r="B788">
        <f>WEEKDAY(Tbl_Avond[[#This Row],[Datum]],11)</f>
        <v>4</v>
      </c>
      <c r="C788" t="str" cm="1">
        <f t="array" ref="C788">_xlfn.IFNA(INDEX(Tbl_KBBB[wedstrijd],MATCH(Tbl_Avond[[#This Row],[Datum]]&amp;"1",Tbl_KBBB[Datum_KBBB]&amp;Tbl_KBBB[Biljart],0)),"")</f>
        <v/>
      </c>
      <c r="D788" t="str" cm="1">
        <f t="array" ref="D788">_xlfn.IFNA(INDEX(Tbl_KBBB[wedstrijd],MATCH(Tbl_Avond[[#This Row],[Datum]]&amp;"2",Tbl_KBBB[Datum_KBBB]&amp;Tbl_KBBB[Biljart],0)),"")</f>
        <v/>
      </c>
      <c r="E788" t="str" cm="1">
        <f t="array" ref="E788">_xlfn.IFNA(INDEX(Tbl_KBBB[wedstrijd],MATCH(Tbl_Avond[[#This Row],[Datum]]&amp;"3",Tbl_KBBB[Datum_KBBB]&amp;Tbl_KBBB[Biljart],0)),"")</f>
        <v/>
      </c>
      <c r="F788" t="str" cm="1">
        <f t="array" ref="F788">_xlfn.IFNA(INDEX(Tbl_KBBB[wedstrijd],MATCH(Tbl_Avond[[#This Row],[Datum]]&amp;"4",Tbl_KBBB[Datum_KBBB]&amp;Tbl_KBBB[Biljart],0)),"")</f>
        <v/>
      </c>
      <c r="G788" t="str" cm="1">
        <f t="array" ref="G788">_xlfn.IFNA(INDEX(Tbl_KBBB[wedstrijd],MATCH(Tbl_Avond[[#This Row],[Datum]]&amp;"5",Tbl_KBBB[Datum_KBBB]&amp;Tbl_KBBB[Biljart],0)),"")</f>
        <v/>
      </c>
    </row>
    <row r="789" spans="1:7" x14ac:dyDescent="0.25">
      <c r="A789" s="28">
        <v>46626</v>
      </c>
      <c r="B789">
        <f>WEEKDAY(Tbl_Avond[[#This Row],[Datum]],11)</f>
        <v>5</v>
      </c>
      <c r="C789" t="str" cm="1">
        <f t="array" ref="C789">_xlfn.IFNA(INDEX(Tbl_KBBB[wedstrijd],MATCH(Tbl_Avond[[#This Row],[Datum]]&amp;"1",Tbl_KBBB[Datum_KBBB]&amp;Tbl_KBBB[Biljart],0)),"")</f>
        <v/>
      </c>
      <c r="D789" t="str" cm="1">
        <f t="array" ref="D789">_xlfn.IFNA(INDEX(Tbl_KBBB[wedstrijd],MATCH(Tbl_Avond[[#This Row],[Datum]]&amp;"2",Tbl_KBBB[Datum_KBBB]&amp;Tbl_KBBB[Biljart],0)),"")</f>
        <v/>
      </c>
      <c r="E789" t="str" cm="1">
        <f t="array" ref="E789">_xlfn.IFNA(INDEX(Tbl_KBBB[wedstrijd],MATCH(Tbl_Avond[[#This Row],[Datum]]&amp;"3",Tbl_KBBB[Datum_KBBB]&amp;Tbl_KBBB[Biljart],0)),"")</f>
        <v/>
      </c>
      <c r="F789" t="str" cm="1">
        <f t="array" ref="F789">_xlfn.IFNA(INDEX(Tbl_KBBB[wedstrijd],MATCH(Tbl_Avond[[#This Row],[Datum]]&amp;"4",Tbl_KBBB[Datum_KBBB]&amp;Tbl_KBBB[Biljart],0)),"")</f>
        <v/>
      </c>
      <c r="G789" t="str" cm="1">
        <f t="array" ref="G789">_xlfn.IFNA(INDEX(Tbl_KBBB[wedstrijd],MATCH(Tbl_Avond[[#This Row],[Datum]]&amp;"5",Tbl_KBBB[Datum_KBBB]&amp;Tbl_KBBB[Biljart],0)),"")</f>
        <v/>
      </c>
    </row>
    <row r="790" spans="1:7" x14ac:dyDescent="0.25">
      <c r="A790" s="28">
        <v>46627</v>
      </c>
      <c r="B790">
        <f>WEEKDAY(Tbl_Avond[[#This Row],[Datum]],11)</f>
        <v>6</v>
      </c>
      <c r="C790" t="str" cm="1">
        <f t="array" ref="C790">_xlfn.IFNA(INDEX(Tbl_KBBB[wedstrijd],MATCH(Tbl_Avond[[#This Row],[Datum]]&amp;"1",Tbl_KBBB[Datum_KBBB]&amp;Tbl_KBBB[Biljart],0)),"")</f>
        <v/>
      </c>
      <c r="D790" t="str" cm="1">
        <f t="array" ref="D790">_xlfn.IFNA(INDEX(Tbl_KBBB[wedstrijd],MATCH(Tbl_Avond[[#This Row],[Datum]]&amp;"2",Tbl_KBBB[Datum_KBBB]&amp;Tbl_KBBB[Biljart],0)),"")</f>
        <v/>
      </c>
      <c r="E790" t="str" cm="1">
        <f t="array" ref="E790">_xlfn.IFNA(INDEX(Tbl_KBBB[wedstrijd],MATCH(Tbl_Avond[[#This Row],[Datum]]&amp;"3",Tbl_KBBB[Datum_KBBB]&amp;Tbl_KBBB[Biljart],0)),"")</f>
        <v/>
      </c>
      <c r="F790" t="str" cm="1">
        <f t="array" ref="F790">_xlfn.IFNA(INDEX(Tbl_KBBB[wedstrijd],MATCH(Tbl_Avond[[#This Row],[Datum]]&amp;"4",Tbl_KBBB[Datum_KBBB]&amp;Tbl_KBBB[Biljart],0)),"")</f>
        <v/>
      </c>
      <c r="G790" t="str" cm="1">
        <f t="array" ref="G790">_xlfn.IFNA(INDEX(Tbl_KBBB[wedstrijd],MATCH(Tbl_Avond[[#This Row],[Datum]]&amp;"5",Tbl_KBBB[Datum_KBBB]&amp;Tbl_KBBB[Biljart],0)),"")</f>
        <v/>
      </c>
    </row>
    <row r="791" spans="1:7" x14ac:dyDescent="0.25">
      <c r="A791" s="28">
        <v>46628</v>
      </c>
      <c r="B791">
        <f>WEEKDAY(Tbl_Avond[[#This Row],[Datum]],11)</f>
        <v>7</v>
      </c>
      <c r="C791" t="str" cm="1">
        <f t="array" ref="C791">_xlfn.IFNA(INDEX(Tbl_KBBB[wedstrijd],MATCH(Tbl_Avond[[#This Row],[Datum]]&amp;"1",Tbl_KBBB[Datum_KBBB]&amp;Tbl_KBBB[Biljart],0)),"")</f>
        <v/>
      </c>
      <c r="D791" t="str" cm="1">
        <f t="array" ref="D791">_xlfn.IFNA(INDEX(Tbl_KBBB[wedstrijd],MATCH(Tbl_Avond[[#This Row],[Datum]]&amp;"2",Tbl_KBBB[Datum_KBBB]&amp;Tbl_KBBB[Biljart],0)),"")</f>
        <v/>
      </c>
      <c r="E791" t="str" cm="1">
        <f t="array" ref="E791">_xlfn.IFNA(INDEX(Tbl_KBBB[wedstrijd],MATCH(Tbl_Avond[[#This Row],[Datum]]&amp;"3",Tbl_KBBB[Datum_KBBB]&amp;Tbl_KBBB[Biljart],0)),"")</f>
        <v/>
      </c>
      <c r="F791" t="str" cm="1">
        <f t="array" ref="F791">_xlfn.IFNA(INDEX(Tbl_KBBB[wedstrijd],MATCH(Tbl_Avond[[#This Row],[Datum]]&amp;"4",Tbl_KBBB[Datum_KBBB]&amp;Tbl_KBBB[Biljart],0)),"")</f>
        <v/>
      </c>
      <c r="G791" t="str" cm="1">
        <f t="array" ref="G791">_xlfn.IFNA(INDEX(Tbl_KBBB[wedstrijd],MATCH(Tbl_Avond[[#This Row],[Datum]]&amp;"5",Tbl_KBBB[Datum_KBBB]&amp;Tbl_KBBB[Biljart],0)),"")</f>
        <v/>
      </c>
    </row>
    <row r="792" spans="1:7" x14ac:dyDescent="0.25">
      <c r="A792" s="28">
        <v>46629</v>
      </c>
      <c r="B792">
        <f>WEEKDAY(Tbl_Avond[[#This Row],[Datum]],11)</f>
        <v>1</v>
      </c>
      <c r="C792" t="str" cm="1">
        <f t="array" ref="C792">_xlfn.IFNA(INDEX(Tbl_KBBB[wedstrijd],MATCH(Tbl_Avond[[#This Row],[Datum]]&amp;"1",Tbl_KBBB[Datum_KBBB]&amp;Tbl_KBBB[Biljart],0)),"")</f>
        <v/>
      </c>
      <c r="D792" t="str" cm="1">
        <f t="array" ref="D792">_xlfn.IFNA(INDEX(Tbl_KBBB[wedstrijd],MATCH(Tbl_Avond[[#This Row],[Datum]]&amp;"2",Tbl_KBBB[Datum_KBBB]&amp;Tbl_KBBB[Biljart],0)),"")</f>
        <v/>
      </c>
      <c r="E792" t="str" cm="1">
        <f t="array" ref="E792">_xlfn.IFNA(INDEX(Tbl_KBBB[wedstrijd],MATCH(Tbl_Avond[[#This Row],[Datum]]&amp;"3",Tbl_KBBB[Datum_KBBB]&amp;Tbl_KBBB[Biljart],0)),"")</f>
        <v/>
      </c>
      <c r="F792" t="str" cm="1">
        <f t="array" ref="F792">_xlfn.IFNA(INDEX(Tbl_KBBB[wedstrijd],MATCH(Tbl_Avond[[#This Row],[Datum]]&amp;"4",Tbl_KBBB[Datum_KBBB]&amp;Tbl_KBBB[Biljart],0)),"")</f>
        <v/>
      </c>
      <c r="G792" t="str" cm="1">
        <f t="array" ref="G792">_xlfn.IFNA(INDEX(Tbl_KBBB[wedstrijd],MATCH(Tbl_Avond[[#This Row],[Datum]]&amp;"5",Tbl_KBBB[Datum_KBBB]&amp;Tbl_KBBB[Biljart],0)),"")</f>
        <v/>
      </c>
    </row>
    <row r="793" spans="1:7" x14ac:dyDescent="0.25">
      <c r="A793" s="28">
        <v>46630</v>
      </c>
      <c r="B793">
        <f>WEEKDAY(Tbl_Avond[[#This Row],[Datum]],11)</f>
        <v>2</v>
      </c>
      <c r="C793" t="str" cm="1">
        <f t="array" ref="C793">_xlfn.IFNA(INDEX(Tbl_KBBB[wedstrijd],MATCH(Tbl_Avond[[#This Row],[Datum]]&amp;"1",Tbl_KBBB[Datum_KBBB]&amp;Tbl_KBBB[Biljart],0)),"")</f>
        <v/>
      </c>
      <c r="D793" t="str" cm="1">
        <f t="array" ref="D793">_xlfn.IFNA(INDEX(Tbl_KBBB[wedstrijd],MATCH(Tbl_Avond[[#This Row],[Datum]]&amp;"2",Tbl_KBBB[Datum_KBBB]&amp;Tbl_KBBB[Biljart],0)),"")</f>
        <v/>
      </c>
      <c r="E793" t="str" cm="1">
        <f t="array" ref="E793">_xlfn.IFNA(INDEX(Tbl_KBBB[wedstrijd],MATCH(Tbl_Avond[[#This Row],[Datum]]&amp;"3",Tbl_KBBB[Datum_KBBB]&amp;Tbl_KBBB[Biljart],0)),"")</f>
        <v/>
      </c>
      <c r="F793" t="str" cm="1">
        <f t="array" ref="F793">_xlfn.IFNA(INDEX(Tbl_KBBB[wedstrijd],MATCH(Tbl_Avond[[#This Row],[Datum]]&amp;"4",Tbl_KBBB[Datum_KBBB]&amp;Tbl_KBBB[Biljart],0)),"")</f>
        <v/>
      </c>
      <c r="G793" t="str" cm="1">
        <f t="array" ref="G793">_xlfn.IFNA(INDEX(Tbl_KBBB[wedstrijd],MATCH(Tbl_Avond[[#This Row],[Datum]]&amp;"5",Tbl_KBBB[Datum_KBBB]&amp;Tbl_KBBB[Biljart],0)),"")</f>
        <v/>
      </c>
    </row>
    <row r="794" spans="1:7" x14ac:dyDescent="0.25">
      <c r="A794" s="28">
        <v>46631</v>
      </c>
      <c r="B794">
        <f>WEEKDAY(Tbl_Avond[[#This Row],[Datum]],11)</f>
        <v>3</v>
      </c>
      <c r="C794" t="str" cm="1">
        <f t="array" ref="C794">_xlfn.IFNA(INDEX(Tbl_KBBB[wedstrijd],MATCH(Tbl_Avond[[#This Row],[Datum]]&amp;"1",Tbl_KBBB[Datum_KBBB]&amp;Tbl_KBBB[Biljart],0)),"")</f>
        <v/>
      </c>
      <c r="D794" t="str" cm="1">
        <f t="array" ref="D794">_xlfn.IFNA(INDEX(Tbl_KBBB[wedstrijd],MATCH(Tbl_Avond[[#This Row],[Datum]]&amp;"2",Tbl_KBBB[Datum_KBBB]&amp;Tbl_KBBB[Biljart],0)),"")</f>
        <v/>
      </c>
      <c r="E794" t="str" cm="1">
        <f t="array" ref="E794">_xlfn.IFNA(INDEX(Tbl_KBBB[wedstrijd],MATCH(Tbl_Avond[[#This Row],[Datum]]&amp;"3",Tbl_KBBB[Datum_KBBB]&amp;Tbl_KBBB[Biljart],0)),"")</f>
        <v/>
      </c>
      <c r="F794" t="str" cm="1">
        <f t="array" ref="F794">_xlfn.IFNA(INDEX(Tbl_KBBB[wedstrijd],MATCH(Tbl_Avond[[#This Row],[Datum]]&amp;"4",Tbl_KBBB[Datum_KBBB]&amp;Tbl_KBBB[Biljart],0)),"")</f>
        <v/>
      </c>
      <c r="G794" t="str" cm="1">
        <f t="array" ref="G794">_xlfn.IFNA(INDEX(Tbl_KBBB[wedstrijd],MATCH(Tbl_Avond[[#This Row],[Datum]]&amp;"5",Tbl_KBBB[Datum_KBBB]&amp;Tbl_KBBB[Biljart],0)),"")</f>
        <v/>
      </c>
    </row>
    <row r="795" spans="1:7" x14ac:dyDescent="0.25">
      <c r="A795" s="28">
        <v>46632</v>
      </c>
      <c r="B795">
        <f>WEEKDAY(Tbl_Avond[[#This Row],[Datum]],11)</f>
        <v>4</v>
      </c>
      <c r="C795" t="str" cm="1">
        <f t="array" ref="C795">_xlfn.IFNA(INDEX(Tbl_KBBB[wedstrijd],MATCH(Tbl_Avond[[#This Row],[Datum]]&amp;"1",Tbl_KBBB[Datum_KBBB]&amp;Tbl_KBBB[Biljart],0)),"")</f>
        <v/>
      </c>
      <c r="D795" t="str" cm="1">
        <f t="array" ref="D795">_xlfn.IFNA(INDEX(Tbl_KBBB[wedstrijd],MATCH(Tbl_Avond[[#This Row],[Datum]]&amp;"2",Tbl_KBBB[Datum_KBBB]&amp;Tbl_KBBB[Biljart],0)),"")</f>
        <v/>
      </c>
      <c r="E795" t="str" cm="1">
        <f t="array" ref="E795">_xlfn.IFNA(INDEX(Tbl_KBBB[wedstrijd],MATCH(Tbl_Avond[[#This Row],[Datum]]&amp;"3",Tbl_KBBB[Datum_KBBB]&amp;Tbl_KBBB[Biljart],0)),"")</f>
        <v/>
      </c>
      <c r="F795" t="str" cm="1">
        <f t="array" ref="F795">_xlfn.IFNA(INDEX(Tbl_KBBB[wedstrijd],MATCH(Tbl_Avond[[#This Row],[Datum]]&amp;"4",Tbl_KBBB[Datum_KBBB]&amp;Tbl_KBBB[Biljart],0)),"")</f>
        <v/>
      </c>
      <c r="G795" t="str" cm="1">
        <f t="array" ref="G795">_xlfn.IFNA(INDEX(Tbl_KBBB[wedstrijd],MATCH(Tbl_Avond[[#This Row],[Datum]]&amp;"5",Tbl_KBBB[Datum_KBBB]&amp;Tbl_KBBB[Biljart],0)),"")</f>
        <v/>
      </c>
    </row>
    <row r="796" spans="1:7" x14ac:dyDescent="0.25">
      <c r="A796" s="28">
        <v>46633</v>
      </c>
      <c r="B796">
        <f>WEEKDAY(Tbl_Avond[[#This Row],[Datum]],11)</f>
        <v>5</v>
      </c>
      <c r="C796" t="str" cm="1">
        <f t="array" ref="C796">_xlfn.IFNA(INDEX(Tbl_KBBB[wedstrijd],MATCH(Tbl_Avond[[#This Row],[Datum]]&amp;"1",Tbl_KBBB[Datum_KBBB]&amp;Tbl_KBBB[Biljart],0)),"")</f>
        <v/>
      </c>
      <c r="D796" t="str" cm="1">
        <f t="array" ref="D796">_xlfn.IFNA(INDEX(Tbl_KBBB[wedstrijd],MATCH(Tbl_Avond[[#This Row],[Datum]]&amp;"2",Tbl_KBBB[Datum_KBBB]&amp;Tbl_KBBB[Biljart],0)),"")</f>
        <v/>
      </c>
      <c r="E796" t="str" cm="1">
        <f t="array" ref="E796">_xlfn.IFNA(INDEX(Tbl_KBBB[wedstrijd],MATCH(Tbl_Avond[[#This Row],[Datum]]&amp;"3",Tbl_KBBB[Datum_KBBB]&amp;Tbl_KBBB[Biljart],0)),"")</f>
        <v/>
      </c>
      <c r="F796" t="str" cm="1">
        <f t="array" ref="F796">_xlfn.IFNA(INDEX(Tbl_KBBB[wedstrijd],MATCH(Tbl_Avond[[#This Row],[Datum]]&amp;"4",Tbl_KBBB[Datum_KBBB]&amp;Tbl_KBBB[Biljart],0)),"")</f>
        <v/>
      </c>
      <c r="G796" t="str" cm="1">
        <f t="array" ref="G796">_xlfn.IFNA(INDEX(Tbl_KBBB[wedstrijd],MATCH(Tbl_Avond[[#This Row],[Datum]]&amp;"5",Tbl_KBBB[Datum_KBBB]&amp;Tbl_KBBB[Biljart],0)),"")</f>
        <v/>
      </c>
    </row>
    <row r="797" spans="1:7" x14ac:dyDescent="0.25">
      <c r="A797" s="28">
        <v>46634</v>
      </c>
      <c r="B797">
        <f>WEEKDAY(Tbl_Avond[[#This Row],[Datum]],11)</f>
        <v>6</v>
      </c>
      <c r="C797" t="str" cm="1">
        <f t="array" ref="C797">_xlfn.IFNA(INDEX(Tbl_KBBB[wedstrijd],MATCH(Tbl_Avond[[#This Row],[Datum]]&amp;"1",Tbl_KBBB[Datum_KBBB]&amp;Tbl_KBBB[Biljart],0)),"")</f>
        <v/>
      </c>
      <c r="D797" t="str" cm="1">
        <f t="array" ref="D797">_xlfn.IFNA(INDEX(Tbl_KBBB[wedstrijd],MATCH(Tbl_Avond[[#This Row],[Datum]]&amp;"2",Tbl_KBBB[Datum_KBBB]&amp;Tbl_KBBB[Biljart],0)),"")</f>
        <v/>
      </c>
      <c r="E797" t="str" cm="1">
        <f t="array" ref="E797">_xlfn.IFNA(INDEX(Tbl_KBBB[wedstrijd],MATCH(Tbl_Avond[[#This Row],[Datum]]&amp;"3",Tbl_KBBB[Datum_KBBB]&amp;Tbl_KBBB[Biljart],0)),"")</f>
        <v/>
      </c>
      <c r="F797" t="str" cm="1">
        <f t="array" ref="F797">_xlfn.IFNA(INDEX(Tbl_KBBB[wedstrijd],MATCH(Tbl_Avond[[#This Row],[Datum]]&amp;"4",Tbl_KBBB[Datum_KBBB]&amp;Tbl_KBBB[Biljart],0)),"")</f>
        <v/>
      </c>
      <c r="G797" t="str" cm="1">
        <f t="array" ref="G797">_xlfn.IFNA(INDEX(Tbl_KBBB[wedstrijd],MATCH(Tbl_Avond[[#This Row],[Datum]]&amp;"5",Tbl_KBBB[Datum_KBBB]&amp;Tbl_KBBB[Biljart],0)),"")</f>
        <v/>
      </c>
    </row>
    <row r="798" spans="1:7" x14ac:dyDescent="0.25">
      <c r="A798" s="28">
        <v>46635</v>
      </c>
      <c r="B798">
        <f>WEEKDAY(Tbl_Avond[[#This Row],[Datum]],11)</f>
        <v>7</v>
      </c>
      <c r="C798" t="str" cm="1">
        <f t="array" ref="C798">_xlfn.IFNA(INDEX(Tbl_KBBB[wedstrijd],MATCH(Tbl_Avond[[#This Row],[Datum]]&amp;"1",Tbl_KBBB[Datum_KBBB]&amp;Tbl_KBBB[Biljart],0)),"")</f>
        <v/>
      </c>
      <c r="D798" t="str" cm="1">
        <f t="array" ref="D798">_xlfn.IFNA(INDEX(Tbl_KBBB[wedstrijd],MATCH(Tbl_Avond[[#This Row],[Datum]]&amp;"2",Tbl_KBBB[Datum_KBBB]&amp;Tbl_KBBB[Biljart],0)),"")</f>
        <v/>
      </c>
      <c r="E798" t="str" cm="1">
        <f t="array" ref="E798">_xlfn.IFNA(INDEX(Tbl_KBBB[wedstrijd],MATCH(Tbl_Avond[[#This Row],[Datum]]&amp;"3",Tbl_KBBB[Datum_KBBB]&amp;Tbl_KBBB[Biljart],0)),"")</f>
        <v/>
      </c>
      <c r="F798" t="str" cm="1">
        <f t="array" ref="F798">_xlfn.IFNA(INDEX(Tbl_KBBB[wedstrijd],MATCH(Tbl_Avond[[#This Row],[Datum]]&amp;"4",Tbl_KBBB[Datum_KBBB]&amp;Tbl_KBBB[Biljart],0)),"")</f>
        <v/>
      </c>
      <c r="G798" t="str" cm="1">
        <f t="array" ref="G798">_xlfn.IFNA(INDEX(Tbl_KBBB[wedstrijd],MATCH(Tbl_Avond[[#This Row],[Datum]]&amp;"5",Tbl_KBBB[Datum_KBBB]&amp;Tbl_KBBB[Biljart],0)),"")</f>
        <v/>
      </c>
    </row>
    <row r="799" spans="1:7" x14ac:dyDescent="0.25">
      <c r="A799" s="28">
        <v>46636</v>
      </c>
      <c r="B799">
        <f>WEEKDAY(Tbl_Avond[[#This Row],[Datum]],11)</f>
        <v>1</v>
      </c>
      <c r="C799" t="str" cm="1">
        <f t="array" ref="C799">_xlfn.IFNA(INDEX(Tbl_KBBB[wedstrijd],MATCH(Tbl_Avond[[#This Row],[Datum]]&amp;"1",Tbl_KBBB[Datum_KBBB]&amp;Tbl_KBBB[Biljart],0)),"")</f>
        <v/>
      </c>
      <c r="D799" t="str" cm="1">
        <f t="array" ref="D799">_xlfn.IFNA(INDEX(Tbl_KBBB[wedstrijd],MATCH(Tbl_Avond[[#This Row],[Datum]]&amp;"2",Tbl_KBBB[Datum_KBBB]&amp;Tbl_KBBB[Biljart],0)),"")</f>
        <v/>
      </c>
      <c r="E799" t="str" cm="1">
        <f t="array" ref="E799">_xlfn.IFNA(INDEX(Tbl_KBBB[wedstrijd],MATCH(Tbl_Avond[[#This Row],[Datum]]&amp;"3",Tbl_KBBB[Datum_KBBB]&amp;Tbl_KBBB[Biljart],0)),"")</f>
        <v/>
      </c>
      <c r="F799" t="str" cm="1">
        <f t="array" ref="F799">_xlfn.IFNA(INDEX(Tbl_KBBB[wedstrijd],MATCH(Tbl_Avond[[#This Row],[Datum]]&amp;"4",Tbl_KBBB[Datum_KBBB]&amp;Tbl_KBBB[Biljart],0)),"")</f>
        <v/>
      </c>
      <c r="G799" t="str" cm="1">
        <f t="array" ref="G799">_xlfn.IFNA(INDEX(Tbl_KBBB[wedstrijd],MATCH(Tbl_Avond[[#This Row],[Datum]]&amp;"5",Tbl_KBBB[Datum_KBBB]&amp;Tbl_KBBB[Biljart],0)),"")</f>
        <v/>
      </c>
    </row>
    <row r="800" spans="1:7" x14ac:dyDescent="0.25">
      <c r="A800" s="28">
        <v>46637</v>
      </c>
      <c r="B800">
        <f>WEEKDAY(Tbl_Avond[[#This Row],[Datum]],11)</f>
        <v>2</v>
      </c>
      <c r="C800" t="str" cm="1">
        <f t="array" ref="C800">_xlfn.IFNA(INDEX(Tbl_KBBB[wedstrijd],MATCH(Tbl_Avond[[#This Row],[Datum]]&amp;"1",Tbl_KBBB[Datum_KBBB]&amp;Tbl_KBBB[Biljart],0)),"")</f>
        <v/>
      </c>
      <c r="D800" t="str" cm="1">
        <f t="array" ref="D800">_xlfn.IFNA(INDEX(Tbl_KBBB[wedstrijd],MATCH(Tbl_Avond[[#This Row],[Datum]]&amp;"2",Tbl_KBBB[Datum_KBBB]&amp;Tbl_KBBB[Biljart],0)),"")</f>
        <v/>
      </c>
      <c r="E800" t="str" cm="1">
        <f t="array" ref="E800">_xlfn.IFNA(INDEX(Tbl_KBBB[wedstrijd],MATCH(Tbl_Avond[[#This Row],[Datum]]&amp;"3",Tbl_KBBB[Datum_KBBB]&amp;Tbl_KBBB[Biljart],0)),"")</f>
        <v/>
      </c>
      <c r="F800" t="str" cm="1">
        <f t="array" ref="F800">_xlfn.IFNA(INDEX(Tbl_KBBB[wedstrijd],MATCH(Tbl_Avond[[#This Row],[Datum]]&amp;"4",Tbl_KBBB[Datum_KBBB]&amp;Tbl_KBBB[Biljart],0)),"")</f>
        <v/>
      </c>
      <c r="G800" t="str" cm="1">
        <f t="array" ref="G800">_xlfn.IFNA(INDEX(Tbl_KBBB[wedstrijd],MATCH(Tbl_Avond[[#This Row],[Datum]]&amp;"5",Tbl_KBBB[Datum_KBBB]&amp;Tbl_KBBB[Biljart],0)),"")</f>
        <v/>
      </c>
    </row>
    <row r="801" spans="1:7" x14ac:dyDescent="0.25">
      <c r="A801" s="28">
        <v>46638</v>
      </c>
      <c r="B801">
        <f>WEEKDAY(Tbl_Avond[[#This Row],[Datum]],11)</f>
        <v>3</v>
      </c>
      <c r="C801" t="str" cm="1">
        <f t="array" ref="C801">_xlfn.IFNA(INDEX(Tbl_KBBB[wedstrijd],MATCH(Tbl_Avond[[#This Row],[Datum]]&amp;"1",Tbl_KBBB[Datum_KBBB]&amp;Tbl_KBBB[Biljart],0)),"")</f>
        <v/>
      </c>
      <c r="D801" t="str" cm="1">
        <f t="array" ref="D801">_xlfn.IFNA(INDEX(Tbl_KBBB[wedstrijd],MATCH(Tbl_Avond[[#This Row],[Datum]]&amp;"2",Tbl_KBBB[Datum_KBBB]&amp;Tbl_KBBB[Biljart],0)),"")</f>
        <v/>
      </c>
      <c r="E801" t="str" cm="1">
        <f t="array" ref="E801">_xlfn.IFNA(INDEX(Tbl_KBBB[wedstrijd],MATCH(Tbl_Avond[[#This Row],[Datum]]&amp;"3",Tbl_KBBB[Datum_KBBB]&amp;Tbl_KBBB[Biljart],0)),"")</f>
        <v/>
      </c>
      <c r="F801" t="str" cm="1">
        <f t="array" ref="F801">_xlfn.IFNA(INDEX(Tbl_KBBB[wedstrijd],MATCH(Tbl_Avond[[#This Row],[Datum]]&amp;"4",Tbl_KBBB[Datum_KBBB]&amp;Tbl_KBBB[Biljart],0)),"")</f>
        <v/>
      </c>
      <c r="G801" t="str" cm="1">
        <f t="array" ref="G801">_xlfn.IFNA(INDEX(Tbl_KBBB[wedstrijd],MATCH(Tbl_Avond[[#This Row],[Datum]]&amp;"5",Tbl_KBBB[Datum_KBBB]&amp;Tbl_KBBB[Biljart],0)),"")</f>
        <v/>
      </c>
    </row>
    <row r="802" spans="1:7" x14ac:dyDescent="0.25">
      <c r="A802" s="28">
        <v>46639</v>
      </c>
      <c r="B802">
        <f>WEEKDAY(Tbl_Avond[[#This Row],[Datum]],11)</f>
        <v>4</v>
      </c>
      <c r="C802" t="str" cm="1">
        <f t="array" ref="C802">_xlfn.IFNA(INDEX(Tbl_KBBB[wedstrijd],MATCH(Tbl_Avond[[#This Row],[Datum]]&amp;"1",Tbl_KBBB[Datum_KBBB]&amp;Tbl_KBBB[Biljart],0)),"")</f>
        <v/>
      </c>
      <c r="D802" t="str" cm="1">
        <f t="array" ref="D802">_xlfn.IFNA(INDEX(Tbl_KBBB[wedstrijd],MATCH(Tbl_Avond[[#This Row],[Datum]]&amp;"2",Tbl_KBBB[Datum_KBBB]&amp;Tbl_KBBB[Biljart],0)),"")</f>
        <v/>
      </c>
      <c r="E802" t="str" cm="1">
        <f t="array" ref="E802">_xlfn.IFNA(INDEX(Tbl_KBBB[wedstrijd],MATCH(Tbl_Avond[[#This Row],[Datum]]&amp;"3",Tbl_KBBB[Datum_KBBB]&amp;Tbl_KBBB[Biljart],0)),"")</f>
        <v/>
      </c>
      <c r="F802" t="str" cm="1">
        <f t="array" ref="F802">_xlfn.IFNA(INDEX(Tbl_KBBB[wedstrijd],MATCH(Tbl_Avond[[#This Row],[Datum]]&amp;"4",Tbl_KBBB[Datum_KBBB]&amp;Tbl_KBBB[Biljart],0)),"")</f>
        <v/>
      </c>
      <c r="G802" t="str" cm="1">
        <f t="array" ref="G802">_xlfn.IFNA(INDEX(Tbl_KBBB[wedstrijd],MATCH(Tbl_Avond[[#This Row],[Datum]]&amp;"5",Tbl_KBBB[Datum_KBBB]&amp;Tbl_KBBB[Biljart],0)),"")</f>
        <v/>
      </c>
    </row>
    <row r="803" spans="1:7" x14ac:dyDescent="0.25">
      <c r="A803" s="28">
        <v>46640</v>
      </c>
      <c r="B803">
        <f>WEEKDAY(Tbl_Avond[[#This Row],[Datum]],11)</f>
        <v>5</v>
      </c>
      <c r="C803" t="str" cm="1">
        <f t="array" ref="C803">_xlfn.IFNA(INDEX(Tbl_KBBB[wedstrijd],MATCH(Tbl_Avond[[#This Row],[Datum]]&amp;"1",Tbl_KBBB[Datum_KBBB]&amp;Tbl_KBBB[Biljart],0)),"")</f>
        <v/>
      </c>
      <c r="D803" t="str" cm="1">
        <f t="array" ref="D803">_xlfn.IFNA(INDEX(Tbl_KBBB[wedstrijd],MATCH(Tbl_Avond[[#This Row],[Datum]]&amp;"2",Tbl_KBBB[Datum_KBBB]&amp;Tbl_KBBB[Biljart],0)),"")</f>
        <v/>
      </c>
      <c r="E803" t="str" cm="1">
        <f t="array" ref="E803">_xlfn.IFNA(INDEX(Tbl_KBBB[wedstrijd],MATCH(Tbl_Avond[[#This Row],[Datum]]&amp;"3",Tbl_KBBB[Datum_KBBB]&amp;Tbl_KBBB[Biljart],0)),"")</f>
        <v/>
      </c>
      <c r="F803" t="str" cm="1">
        <f t="array" ref="F803">_xlfn.IFNA(INDEX(Tbl_KBBB[wedstrijd],MATCH(Tbl_Avond[[#This Row],[Datum]]&amp;"4",Tbl_KBBB[Datum_KBBB]&amp;Tbl_KBBB[Biljart],0)),"")</f>
        <v/>
      </c>
      <c r="G803" t="str" cm="1">
        <f t="array" ref="G803">_xlfn.IFNA(INDEX(Tbl_KBBB[wedstrijd],MATCH(Tbl_Avond[[#This Row],[Datum]]&amp;"5",Tbl_KBBB[Datum_KBBB]&amp;Tbl_KBBB[Biljart],0)),"")</f>
        <v/>
      </c>
    </row>
    <row r="804" spans="1:7" x14ac:dyDescent="0.25">
      <c r="A804" s="28">
        <v>46641</v>
      </c>
      <c r="B804">
        <f>WEEKDAY(Tbl_Avond[[#This Row],[Datum]],11)</f>
        <v>6</v>
      </c>
      <c r="C804" t="str" cm="1">
        <f t="array" ref="C804">_xlfn.IFNA(INDEX(Tbl_KBBB[wedstrijd],MATCH(Tbl_Avond[[#This Row],[Datum]]&amp;"1",Tbl_KBBB[Datum_KBBB]&amp;Tbl_KBBB[Biljart],0)),"")</f>
        <v/>
      </c>
      <c r="D804" t="str" cm="1">
        <f t="array" ref="D804">_xlfn.IFNA(INDEX(Tbl_KBBB[wedstrijd],MATCH(Tbl_Avond[[#This Row],[Datum]]&amp;"2",Tbl_KBBB[Datum_KBBB]&amp;Tbl_KBBB[Biljart],0)),"")</f>
        <v/>
      </c>
      <c r="E804" t="str" cm="1">
        <f t="array" ref="E804">_xlfn.IFNA(INDEX(Tbl_KBBB[wedstrijd],MATCH(Tbl_Avond[[#This Row],[Datum]]&amp;"3",Tbl_KBBB[Datum_KBBB]&amp;Tbl_KBBB[Biljart],0)),"")</f>
        <v/>
      </c>
      <c r="F804" t="str" cm="1">
        <f t="array" ref="F804">_xlfn.IFNA(INDEX(Tbl_KBBB[wedstrijd],MATCH(Tbl_Avond[[#This Row],[Datum]]&amp;"4",Tbl_KBBB[Datum_KBBB]&amp;Tbl_KBBB[Biljart],0)),"")</f>
        <v/>
      </c>
      <c r="G804" t="str" cm="1">
        <f t="array" ref="G804">_xlfn.IFNA(INDEX(Tbl_KBBB[wedstrijd],MATCH(Tbl_Avond[[#This Row],[Datum]]&amp;"5",Tbl_KBBB[Datum_KBBB]&amp;Tbl_KBBB[Biljart],0)),"")</f>
        <v/>
      </c>
    </row>
    <row r="805" spans="1:7" x14ac:dyDescent="0.25">
      <c r="A805" s="28">
        <v>46642</v>
      </c>
      <c r="B805">
        <f>WEEKDAY(Tbl_Avond[[#This Row],[Datum]],11)</f>
        <v>7</v>
      </c>
      <c r="C805" t="str" cm="1">
        <f t="array" ref="C805">_xlfn.IFNA(INDEX(Tbl_KBBB[wedstrijd],MATCH(Tbl_Avond[[#This Row],[Datum]]&amp;"1",Tbl_KBBB[Datum_KBBB]&amp;Tbl_KBBB[Biljart],0)),"")</f>
        <v/>
      </c>
      <c r="D805" t="str" cm="1">
        <f t="array" ref="D805">_xlfn.IFNA(INDEX(Tbl_KBBB[wedstrijd],MATCH(Tbl_Avond[[#This Row],[Datum]]&amp;"2",Tbl_KBBB[Datum_KBBB]&amp;Tbl_KBBB[Biljart],0)),"")</f>
        <v/>
      </c>
      <c r="E805" t="str" cm="1">
        <f t="array" ref="E805">_xlfn.IFNA(INDEX(Tbl_KBBB[wedstrijd],MATCH(Tbl_Avond[[#This Row],[Datum]]&amp;"3",Tbl_KBBB[Datum_KBBB]&amp;Tbl_KBBB[Biljart],0)),"")</f>
        <v/>
      </c>
      <c r="F805" t="str" cm="1">
        <f t="array" ref="F805">_xlfn.IFNA(INDEX(Tbl_KBBB[wedstrijd],MATCH(Tbl_Avond[[#This Row],[Datum]]&amp;"4",Tbl_KBBB[Datum_KBBB]&amp;Tbl_KBBB[Biljart],0)),"")</f>
        <v/>
      </c>
      <c r="G805" t="str" cm="1">
        <f t="array" ref="G805">_xlfn.IFNA(INDEX(Tbl_KBBB[wedstrijd],MATCH(Tbl_Avond[[#This Row],[Datum]]&amp;"5",Tbl_KBBB[Datum_KBBB]&amp;Tbl_KBBB[Biljart],0)),"")</f>
        <v/>
      </c>
    </row>
    <row r="806" spans="1:7" x14ac:dyDescent="0.25">
      <c r="A806" s="28">
        <v>46643</v>
      </c>
      <c r="B806">
        <f>WEEKDAY(Tbl_Avond[[#This Row],[Datum]],11)</f>
        <v>1</v>
      </c>
      <c r="C806" t="str" cm="1">
        <f t="array" ref="C806">_xlfn.IFNA(INDEX(Tbl_KBBB[wedstrijd],MATCH(Tbl_Avond[[#This Row],[Datum]]&amp;"1",Tbl_KBBB[Datum_KBBB]&amp;Tbl_KBBB[Biljart],0)),"")</f>
        <v/>
      </c>
      <c r="D806" t="str" cm="1">
        <f t="array" ref="D806">_xlfn.IFNA(INDEX(Tbl_KBBB[wedstrijd],MATCH(Tbl_Avond[[#This Row],[Datum]]&amp;"2",Tbl_KBBB[Datum_KBBB]&amp;Tbl_KBBB[Biljart],0)),"")</f>
        <v/>
      </c>
      <c r="E806" t="str" cm="1">
        <f t="array" ref="E806">_xlfn.IFNA(INDEX(Tbl_KBBB[wedstrijd],MATCH(Tbl_Avond[[#This Row],[Datum]]&amp;"3",Tbl_KBBB[Datum_KBBB]&amp;Tbl_KBBB[Biljart],0)),"")</f>
        <v/>
      </c>
      <c r="F806" t="str" cm="1">
        <f t="array" ref="F806">_xlfn.IFNA(INDEX(Tbl_KBBB[wedstrijd],MATCH(Tbl_Avond[[#This Row],[Datum]]&amp;"4",Tbl_KBBB[Datum_KBBB]&amp;Tbl_KBBB[Biljart],0)),"")</f>
        <v/>
      </c>
      <c r="G806" t="str" cm="1">
        <f t="array" ref="G806">_xlfn.IFNA(INDEX(Tbl_KBBB[wedstrijd],MATCH(Tbl_Avond[[#This Row],[Datum]]&amp;"5",Tbl_KBBB[Datum_KBBB]&amp;Tbl_KBBB[Biljart],0)),"")</f>
        <v/>
      </c>
    </row>
    <row r="807" spans="1:7" x14ac:dyDescent="0.25">
      <c r="A807" s="28">
        <v>46644</v>
      </c>
      <c r="B807">
        <f>WEEKDAY(Tbl_Avond[[#This Row],[Datum]],11)</f>
        <v>2</v>
      </c>
      <c r="C807" t="str" cm="1">
        <f t="array" ref="C807">_xlfn.IFNA(INDEX(Tbl_KBBB[wedstrijd],MATCH(Tbl_Avond[[#This Row],[Datum]]&amp;"1",Tbl_KBBB[Datum_KBBB]&amp;Tbl_KBBB[Biljart],0)),"")</f>
        <v/>
      </c>
      <c r="D807" t="str" cm="1">
        <f t="array" ref="D807">_xlfn.IFNA(INDEX(Tbl_KBBB[wedstrijd],MATCH(Tbl_Avond[[#This Row],[Datum]]&amp;"2",Tbl_KBBB[Datum_KBBB]&amp;Tbl_KBBB[Biljart],0)),"")</f>
        <v/>
      </c>
      <c r="E807" t="str" cm="1">
        <f t="array" ref="E807">_xlfn.IFNA(INDEX(Tbl_KBBB[wedstrijd],MATCH(Tbl_Avond[[#This Row],[Datum]]&amp;"3",Tbl_KBBB[Datum_KBBB]&amp;Tbl_KBBB[Biljart],0)),"")</f>
        <v/>
      </c>
      <c r="F807" t="str" cm="1">
        <f t="array" ref="F807">_xlfn.IFNA(INDEX(Tbl_KBBB[wedstrijd],MATCH(Tbl_Avond[[#This Row],[Datum]]&amp;"4",Tbl_KBBB[Datum_KBBB]&amp;Tbl_KBBB[Biljart],0)),"")</f>
        <v/>
      </c>
      <c r="G807" t="str" cm="1">
        <f t="array" ref="G807">_xlfn.IFNA(INDEX(Tbl_KBBB[wedstrijd],MATCH(Tbl_Avond[[#This Row],[Datum]]&amp;"5",Tbl_KBBB[Datum_KBBB]&amp;Tbl_KBBB[Biljart],0)),"")</f>
        <v/>
      </c>
    </row>
    <row r="808" spans="1:7" x14ac:dyDescent="0.25">
      <c r="A808" s="28">
        <v>46645</v>
      </c>
      <c r="B808">
        <f>WEEKDAY(Tbl_Avond[[#This Row],[Datum]],11)</f>
        <v>3</v>
      </c>
      <c r="C808" t="str" cm="1">
        <f t="array" ref="C808">_xlfn.IFNA(INDEX(Tbl_KBBB[wedstrijd],MATCH(Tbl_Avond[[#This Row],[Datum]]&amp;"1",Tbl_KBBB[Datum_KBBB]&amp;Tbl_KBBB[Biljart],0)),"")</f>
        <v/>
      </c>
      <c r="D808" t="str" cm="1">
        <f t="array" ref="D808">_xlfn.IFNA(INDEX(Tbl_KBBB[wedstrijd],MATCH(Tbl_Avond[[#This Row],[Datum]]&amp;"2",Tbl_KBBB[Datum_KBBB]&amp;Tbl_KBBB[Biljart],0)),"")</f>
        <v/>
      </c>
      <c r="E808" t="str" cm="1">
        <f t="array" ref="E808">_xlfn.IFNA(INDEX(Tbl_KBBB[wedstrijd],MATCH(Tbl_Avond[[#This Row],[Datum]]&amp;"3",Tbl_KBBB[Datum_KBBB]&amp;Tbl_KBBB[Biljart],0)),"")</f>
        <v/>
      </c>
      <c r="F808" t="str" cm="1">
        <f t="array" ref="F808">_xlfn.IFNA(INDEX(Tbl_KBBB[wedstrijd],MATCH(Tbl_Avond[[#This Row],[Datum]]&amp;"4",Tbl_KBBB[Datum_KBBB]&amp;Tbl_KBBB[Biljart],0)),"")</f>
        <v/>
      </c>
      <c r="G808" t="str" cm="1">
        <f t="array" ref="G808">_xlfn.IFNA(INDEX(Tbl_KBBB[wedstrijd],MATCH(Tbl_Avond[[#This Row],[Datum]]&amp;"5",Tbl_KBBB[Datum_KBBB]&amp;Tbl_KBBB[Biljart],0)),"")</f>
        <v/>
      </c>
    </row>
    <row r="809" spans="1:7" x14ac:dyDescent="0.25">
      <c r="A809" s="28">
        <v>46646</v>
      </c>
      <c r="B809">
        <f>WEEKDAY(Tbl_Avond[[#This Row],[Datum]],11)</f>
        <v>4</v>
      </c>
      <c r="C809" t="str" cm="1">
        <f t="array" ref="C809">_xlfn.IFNA(INDEX(Tbl_KBBB[wedstrijd],MATCH(Tbl_Avond[[#This Row],[Datum]]&amp;"1",Tbl_KBBB[Datum_KBBB]&amp;Tbl_KBBB[Biljart],0)),"")</f>
        <v/>
      </c>
      <c r="D809" t="str" cm="1">
        <f t="array" ref="D809">_xlfn.IFNA(INDEX(Tbl_KBBB[wedstrijd],MATCH(Tbl_Avond[[#This Row],[Datum]]&amp;"2",Tbl_KBBB[Datum_KBBB]&amp;Tbl_KBBB[Biljart],0)),"")</f>
        <v/>
      </c>
      <c r="E809" t="str" cm="1">
        <f t="array" ref="E809">_xlfn.IFNA(INDEX(Tbl_KBBB[wedstrijd],MATCH(Tbl_Avond[[#This Row],[Datum]]&amp;"3",Tbl_KBBB[Datum_KBBB]&amp;Tbl_KBBB[Biljart],0)),"")</f>
        <v/>
      </c>
      <c r="F809" t="str" cm="1">
        <f t="array" ref="F809">_xlfn.IFNA(INDEX(Tbl_KBBB[wedstrijd],MATCH(Tbl_Avond[[#This Row],[Datum]]&amp;"4",Tbl_KBBB[Datum_KBBB]&amp;Tbl_KBBB[Biljart],0)),"")</f>
        <v/>
      </c>
      <c r="G809" t="str" cm="1">
        <f t="array" ref="G809">_xlfn.IFNA(INDEX(Tbl_KBBB[wedstrijd],MATCH(Tbl_Avond[[#This Row],[Datum]]&amp;"5",Tbl_KBBB[Datum_KBBB]&amp;Tbl_KBBB[Biljart],0)),"")</f>
        <v/>
      </c>
    </row>
    <row r="810" spans="1:7" x14ac:dyDescent="0.25">
      <c r="A810" s="28">
        <v>46647</v>
      </c>
      <c r="B810">
        <f>WEEKDAY(Tbl_Avond[[#This Row],[Datum]],11)</f>
        <v>5</v>
      </c>
      <c r="C810" t="str" cm="1">
        <f t="array" ref="C810">_xlfn.IFNA(INDEX(Tbl_KBBB[wedstrijd],MATCH(Tbl_Avond[[#This Row],[Datum]]&amp;"1",Tbl_KBBB[Datum_KBBB]&amp;Tbl_KBBB[Biljart],0)),"")</f>
        <v/>
      </c>
      <c r="D810" t="str" cm="1">
        <f t="array" ref="D810">_xlfn.IFNA(INDEX(Tbl_KBBB[wedstrijd],MATCH(Tbl_Avond[[#This Row],[Datum]]&amp;"2",Tbl_KBBB[Datum_KBBB]&amp;Tbl_KBBB[Biljart],0)),"")</f>
        <v/>
      </c>
      <c r="E810" t="str" cm="1">
        <f t="array" ref="E810">_xlfn.IFNA(INDEX(Tbl_KBBB[wedstrijd],MATCH(Tbl_Avond[[#This Row],[Datum]]&amp;"3",Tbl_KBBB[Datum_KBBB]&amp;Tbl_KBBB[Biljart],0)),"")</f>
        <v/>
      </c>
      <c r="F810" t="str" cm="1">
        <f t="array" ref="F810">_xlfn.IFNA(INDEX(Tbl_KBBB[wedstrijd],MATCH(Tbl_Avond[[#This Row],[Datum]]&amp;"4",Tbl_KBBB[Datum_KBBB]&amp;Tbl_KBBB[Biljart],0)),"")</f>
        <v/>
      </c>
      <c r="G810" t="str" cm="1">
        <f t="array" ref="G810">_xlfn.IFNA(INDEX(Tbl_KBBB[wedstrijd],MATCH(Tbl_Avond[[#This Row],[Datum]]&amp;"5",Tbl_KBBB[Datum_KBBB]&amp;Tbl_KBBB[Biljart],0)),"")</f>
        <v/>
      </c>
    </row>
    <row r="811" spans="1:7" x14ac:dyDescent="0.25">
      <c r="A811" s="28">
        <v>46648</v>
      </c>
      <c r="B811">
        <f>WEEKDAY(Tbl_Avond[[#This Row],[Datum]],11)</f>
        <v>6</v>
      </c>
      <c r="C811" t="str" cm="1">
        <f t="array" ref="C811">_xlfn.IFNA(INDEX(Tbl_KBBB[wedstrijd],MATCH(Tbl_Avond[[#This Row],[Datum]]&amp;"1",Tbl_KBBB[Datum_KBBB]&amp;Tbl_KBBB[Biljart],0)),"")</f>
        <v/>
      </c>
      <c r="D811" t="str" cm="1">
        <f t="array" ref="D811">_xlfn.IFNA(INDEX(Tbl_KBBB[wedstrijd],MATCH(Tbl_Avond[[#This Row],[Datum]]&amp;"2",Tbl_KBBB[Datum_KBBB]&amp;Tbl_KBBB[Biljart],0)),"")</f>
        <v/>
      </c>
      <c r="E811" t="str" cm="1">
        <f t="array" ref="E811">_xlfn.IFNA(INDEX(Tbl_KBBB[wedstrijd],MATCH(Tbl_Avond[[#This Row],[Datum]]&amp;"3",Tbl_KBBB[Datum_KBBB]&amp;Tbl_KBBB[Biljart],0)),"")</f>
        <v/>
      </c>
      <c r="F811" t="str" cm="1">
        <f t="array" ref="F811">_xlfn.IFNA(INDEX(Tbl_KBBB[wedstrijd],MATCH(Tbl_Avond[[#This Row],[Datum]]&amp;"4",Tbl_KBBB[Datum_KBBB]&amp;Tbl_KBBB[Biljart],0)),"")</f>
        <v/>
      </c>
      <c r="G811" t="str" cm="1">
        <f t="array" ref="G811">_xlfn.IFNA(INDEX(Tbl_KBBB[wedstrijd],MATCH(Tbl_Avond[[#This Row],[Datum]]&amp;"5",Tbl_KBBB[Datum_KBBB]&amp;Tbl_KBBB[Biljart],0)),"")</f>
        <v/>
      </c>
    </row>
    <row r="812" spans="1:7" x14ac:dyDescent="0.25">
      <c r="A812" s="28">
        <v>46649</v>
      </c>
      <c r="B812">
        <f>WEEKDAY(Tbl_Avond[[#This Row],[Datum]],11)</f>
        <v>7</v>
      </c>
      <c r="C812" t="str" cm="1">
        <f t="array" ref="C812">_xlfn.IFNA(INDEX(Tbl_KBBB[wedstrijd],MATCH(Tbl_Avond[[#This Row],[Datum]]&amp;"1",Tbl_KBBB[Datum_KBBB]&amp;Tbl_KBBB[Biljart],0)),"")</f>
        <v/>
      </c>
      <c r="D812" t="str" cm="1">
        <f t="array" ref="D812">_xlfn.IFNA(INDEX(Tbl_KBBB[wedstrijd],MATCH(Tbl_Avond[[#This Row],[Datum]]&amp;"2",Tbl_KBBB[Datum_KBBB]&amp;Tbl_KBBB[Biljart],0)),"")</f>
        <v/>
      </c>
      <c r="E812" t="str" cm="1">
        <f t="array" ref="E812">_xlfn.IFNA(INDEX(Tbl_KBBB[wedstrijd],MATCH(Tbl_Avond[[#This Row],[Datum]]&amp;"3",Tbl_KBBB[Datum_KBBB]&amp;Tbl_KBBB[Biljart],0)),"")</f>
        <v/>
      </c>
      <c r="F812" t="str" cm="1">
        <f t="array" ref="F812">_xlfn.IFNA(INDEX(Tbl_KBBB[wedstrijd],MATCH(Tbl_Avond[[#This Row],[Datum]]&amp;"4",Tbl_KBBB[Datum_KBBB]&amp;Tbl_KBBB[Biljart],0)),"")</f>
        <v/>
      </c>
      <c r="G812" t="str" cm="1">
        <f t="array" ref="G812">_xlfn.IFNA(INDEX(Tbl_KBBB[wedstrijd],MATCH(Tbl_Avond[[#This Row],[Datum]]&amp;"5",Tbl_KBBB[Datum_KBBB]&amp;Tbl_KBBB[Biljart],0)),"")</f>
        <v/>
      </c>
    </row>
    <row r="813" spans="1:7" x14ac:dyDescent="0.25">
      <c r="A813" s="28">
        <v>46650</v>
      </c>
      <c r="B813">
        <f>WEEKDAY(Tbl_Avond[[#This Row],[Datum]],11)</f>
        <v>1</v>
      </c>
      <c r="C813" t="str" cm="1">
        <f t="array" ref="C813">_xlfn.IFNA(INDEX(Tbl_KBBB[wedstrijd],MATCH(Tbl_Avond[[#This Row],[Datum]]&amp;"1",Tbl_KBBB[Datum_KBBB]&amp;Tbl_KBBB[Biljart],0)),"")</f>
        <v/>
      </c>
      <c r="D813" t="str" cm="1">
        <f t="array" ref="D813">_xlfn.IFNA(INDEX(Tbl_KBBB[wedstrijd],MATCH(Tbl_Avond[[#This Row],[Datum]]&amp;"2",Tbl_KBBB[Datum_KBBB]&amp;Tbl_KBBB[Biljart],0)),"")</f>
        <v/>
      </c>
      <c r="E813" t="str" cm="1">
        <f t="array" ref="E813">_xlfn.IFNA(INDEX(Tbl_KBBB[wedstrijd],MATCH(Tbl_Avond[[#This Row],[Datum]]&amp;"3",Tbl_KBBB[Datum_KBBB]&amp;Tbl_KBBB[Biljart],0)),"")</f>
        <v/>
      </c>
      <c r="F813" t="str" cm="1">
        <f t="array" ref="F813">_xlfn.IFNA(INDEX(Tbl_KBBB[wedstrijd],MATCH(Tbl_Avond[[#This Row],[Datum]]&amp;"4",Tbl_KBBB[Datum_KBBB]&amp;Tbl_KBBB[Biljart],0)),"")</f>
        <v/>
      </c>
      <c r="G813" t="str" cm="1">
        <f t="array" ref="G813">_xlfn.IFNA(INDEX(Tbl_KBBB[wedstrijd],MATCH(Tbl_Avond[[#This Row],[Datum]]&amp;"5",Tbl_KBBB[Datum_KBBB]&amp;Tbl_KBBB[Biljart],0)),"")</f>
        <v/>
      </c>
    </row>
    <row r="814" spans="1:7" x14ac:dyDescent="0.25">
      <c r="A814" s="28">
        <v>46651</v>
      </c>
      <c r="B814">
        <f>WEEKDAY(Tbl_Avond[[#This Row],[Datum]],11)</f>
        <v>2</v>
      </c>
      <c r="C814" t="str" cm="1">
        <f t="array" ref="C814">_xlfn.IFNA(INDEX(Tbl_KBBB[wedstrijd],MATCH(Tbl_Avond[[#This Row],[Datum]]&amp;"1",Tbl_KBBB[Datum_KBBB]&amp;Tbl_KBBB[Biljart],0)),"")</f>
        <v/>
      </c>
      <c r="D814" t="str" cm="1">
        <f t="array" ref="D814">_xlfn.IFNA(INDEX(Tbl_KBBB[wedstrijd],MATCH(Tbl_Avond[[#This Row],[Datum]]&amp;"2",Tbl_KBBB[Datum_KBBB]&amp;Tbl_KBBB[Biljart],0)),"")</f>
        <v/>
      </c>
      <c r="E814" t="str" cm="1">
        <f t="array" ref="E814">_xlfn.IFNA(INDEX(Tbl_KBBB[wedstrijd],MATCH(Tbl_Avond[[#This Row],[Datum]]&amp;"3",Tbl_KBBB[Datum_KBBB]&amp;Tbl_KBBB[Biljart],0)),"")</f>
        <v/>
      </c>
      <c r="F814" t="str" cm="1">
        <f t="array" ref="F814">_xlfn.IFNA(INDEX(Tbl_KBBB[wedstrijd],MATCH(Tbl_Avond[[#This Row],[Datum]]&amp;"4",Tbl_KBBB[Datum_KBBB]&amp;Tbl_KBBB[Biljart],0)),"")</f>
        <v/>
      </c>
      <c r="G814" t="str" cm="1">
        <f t="array" ref="G814">_xlfn.IFNA(INDEX(Tbl_KBBB[wedstrijd],MATCH(Tbl_Avond[[#This Row],[Datum]]&amp;"5",Tbl_KBBB[Datum_KBBB]&amp;Tbl_KBBB[Biljart],0)),"")</f>
        <v/>
      </c>
    </row>
    <row r="815" spans="1:7" x14ac:dyDescent="0.25">
      <c r="A815" s="28">
        <v>46652</v>
      </c>
      <c r="B815">
        <f>WEEKDAY(Tbl_Avond[[#This Row],[Datum]],11)</f>
        <v>3</v>
      </c>
      <c r="C815" t="str" cm="1">
        <f t="array" ref="C815">_xlfn.IFNA(INDEX(Tbl_KBBB[wedstrijd],MATCH(Tbl_Avond[[#This Row],[Datum]]&amp;"1",Tbl_KBBB[Datum_KBBB]&amp;Tbl_KBBB[Biljart],0)),"")</f>
        <v/>
      </c>
      <c r="D815" t="str" cm="1">
        <f t="array" ref="D815">_xlfn.IFNA(INDEX(Tbl_KBBB[wedstrijd],MATCH(Tbl_Avond[[#This Row],[Datum]]&amp;"2",Tbl_KBBB[Datum_KBBB]&amp;Tbl_KBBB[Biljart],0)),"")</f>
        <v/>
      </c>
      <c r="E815" t="str" cm="1">
        <f t="array" ref="E815">_xlfn.IFNA(INDEX(Tbl_KBBB[wedstrijd],MATCH(Tbl_Avond[[#This Row],[Datum]]&amp;"3",Tbl_KBBB[Datum_KBBB]&amp;Tbl_KBBB[Biljart],0)),"")</f>
        <v/>
      </c>
      <c r="F815" t="str" cm="1">
        <f t="array" ref="F815">_xlfn.IFNA(INDEX(Tbl_KBBB[wedstrijd],MATCH(Tbl_Avond[[#This Row],[Datum]]&amp;"4",Tbl_KBBB[Datum_KBBB]&amp;Tbl_KBBB[Biljart],0)),"")</f>
        <v/>
      </c>
      <c r="G815" t="str" cm="1">
        <f t="array" ref="G815">_xlfn.IFNA(INDEX(Tbl_KBBB[wedstrijd],MATCH(Tbl_Avond[[#This Row],[Datum]]&amp;"5",Tbl_KBBB[Datum_KBBB]&amp;Tbl_KBBB[Biljart],0)),"")</f>
        <v/>
      </c>
    </row>
    <row r="816" spans="1:7" x14ac:dyDescent="0.25">
      <c r="A816" s="28">
        <v>46653</v>
      </c>
      <c r="B816">
        <f>WEEKDAY(Tbl_Avond[[#This Row],[Datum]],11)</f>
        <v>4</v>
      </c>
      <c r="C816" t="str" cm="1">
        <f t="array" ref="C816">_xlfn.IFNA(INDEX(Tbl_KBBB[wedstrijd],MATCH(Tbl_Avond[[#This Row],[Datum]]&amp;"1",Tbl_KBBB[Datum_KBBB]&amp;Tbl_KBBB[Biljart],0)),"")</f>
        <v/>
      </c>
      <c r="D816" t="str" cm="1">
        <f t="array" ref="D816">_xlfn.IFNA(INDEX(Tbl_KBBB[wedstrijd],MATCH(Tbl_Avond[[#This Row],[Datum]]&amp;"2",Tbl_KBBB[Datum_KBBB]&amp;Tbl_KBBB[Biljart],0)),"")</f>
        <v/>
      </c>
      <c r="E816" t="str" cm="1">
        <f t="array" ref="E816">_xlfn.IFNA(INDEX(Tbl_KBBB[wedstrijd],MATCH(Tbl_Avond[[#This Row],[Datum]]&amp;"3",Tbl_KBBB[Datum_KBBB]&amp;Tbl_KBBB[Biljart],0)),"")</f>
        <v/>
      </c>
      <c r="F816" t="str" cm="1">
        <f t="array" ref="F816">_xlfn.IFNA(INDEX(Tbl_KBBB[wedstrijd],MATCH(Tbl_Avond[[#This Row],[Datum]]&amp;"4",Tbl_KBBB[Datum_KBBB]&amp;Tbl_KBBB[Biljart],0)),"")</f>
        <v/>
      </c>
      <c r="G816" t="str" cm="1">
        <f t="array" ref="G816">_xlfn.IFNA(INDEX(Tbl_KBBB[wedstrijd],MATCH(Tbl_Avond[[#This Row],[Datum]]&amp;"5",Tbl_KBBB[Datum_KBBB]&amp;Tbl_KBBB[Biljart],0)),"")</f>
        <v/>
      </c>
    </row>
    <row r="817" spans="1:7" x14ac:dyDescent="0.25">
      <c r="A817" s="28">
        <v>46654</v>
      </c>
      <c r="B817">
        <f>WEEKDAY(Tbl_Avond[[#This Row],[Datum]],11)</f>
        <v>5</v>
      </c>
      <c r="C817" t="str" cm="1">
        <f t="array" ref="C817">_xlfn.IFNA(INDEX(Tbl_KBBB[wedstrijd],MATCH(Tbl_Avond[[#This Row],[Datum]]&amp;"1",Tbl_KBBB[Datum_KBBB]&amp;Tbl_KBBB[Biljart],0)),"")</f>
        <v/>
      </c>
      <c r="D817" t="str" cm="1">
        <f t="array" ref="D817">_xlfn.IFNA(INDEX(Tbl_KBBB[wedstrijd],MATCH(Tbl_Avond[[#This Row],[Datum]]&amp;"2",Tbl_KBBB[Datum_KBBB]&amp;Tbl_KBBB[Biljart],0)),"")</f>
        <v/>
      </c>
      <c r="E817" t="str" cm="1">
        <f t="array" ref="E817">_xlfn.IFNA(INDEX(Tbl_KBBB[wedstrijd],MATCH(Tbl_Avond[[#This Row],[Datum]]&amp;"3",Tbl_KBBB[Datum_KBBB]&amp;Tbl_KBBB[Biljart],0)),"")</f>
        <v/>
      </c>
      <c r="F817" t="str" cm="1">
        <f t="array" ref="F817">_xlfn.IFNA(INDEX(Tbl_KBBB[wedstrijd],MATCH(Tbl_Avond[[#This Row],[Datum]]&amp;"4",Tbl_KBBB[Datum_KBBB]&amp;Tbl_KBBB[Biljart],0)),"")</f>
        <v/>
      </c>
      <c r="G817" t="str" cm="1">
        <f t="array" ref="G817">_xlfn.IFNA(INDEX(Tbl_KBBB[wedstrijd],MATCH(Tbl_Avond[[#This Row],[Datum]]&amp;"5",Tbl_KBBB[Datum_KBBB]&amp;Tbl_KBBB[Biljart],0)),"")</f>
        <v/>
      </c>
    </row>
    <row r="818" spans="1:7" x14ac:dyDescent="0.25">
      <c r="A818" s="28">
        <v>46655</v>
      </c>
      <c r="B818">
        <f>WEEKDAY(Tbl_Avond[[#This Row],[Datum]],11)</f>
        <v>6</v>
      </c>
      <c r="C818" t="str" cm="1">
        <f t="array" ref="C818">_xlfn.IFNA(INDEX(Tbl_KBBB[wedstrijd],MATCH(Tbl_Avond[[#This Row],[Datum]]&amp;"1",Tbl_KBBB[Datum_KBBB]&amp;Tbl_KBBB[Biljart],0)),"")</f>
        <v/>
      </c>
      <c r="D818" t="str" cm="1">
        <f t="array" ref="D818">_xlfn.IFNA(INDEX(Tbl_KBBB[wedstrijd],MATCH(Tbl_Avond[[#This Row],[Datum]]&amp;"2",Tbl_KBBB[Datum_KBBB]&amp;Tbl_KBBB[Biljart],0)),"")</f>
        <v/>
      </c>
      <c r="E818" t="str" cm="1">
        <f t="array" ref="E818">_xlfn.IFNA(INDEX(Tbl_KBBB[wedstrijd],MATCH(Tbl_Avond[[#This Row],[Datum]]&amp;"3",Tbl_KBBB[Datum_KBBB]&amp;Tbl_KBBB[Biljart],0)),"")</f>
        <v/>
      </c>
      <c r="F818" t="str" cm="1">
        <f t="array" ref="F818">_xlfn.IFNA(INDEX(Tbl_KBBB[wedstrijd],MATCH(Tbl_Avond[[#This Row],[Datum]]&amp;"4",Tbl_KBBB[Datum_KBBB]&amp;Tbl_KBBB[Biljart],0)),"")</f>
        <v/>
      </c>
      <c r="G818" t="str" cm="1">
        <f t="array" ref="G818">_xlfn.IFNA(INDEX(Tbl_KBBB[wedstrijd],MATCH(Tbl_Avond[[#This Row],[Datum]]&amp;"5",Tbl_KBBB[Datum_KBBB]&amp;Tbl_KBBB[Biljart],0)),"")</f>
        <v/>
      </c>
    </row>
    <row r="819" spans="1:7" x14ac:dyDescent="0.25">
      <c r="A819" s="28">
        <v>46656</v>
      </c>
      <c r="B819">
        <f>WEEKDAY(Tbl_Avond[[#This Row],[Datum]],11)</f>
        <v>7</v>
      </c>
      <c r="C819" t="str" cm="1">
        <f t="array" ref="C819">_xlfn.IFNA(INDEX(Tbl_KBBB[wedstrijd],MATCH(Tbl_Avond[[#This Row],[Datum]]&amp;"1",Tbl_KBBB[Datum_KBBB]&amp;Tbl_KBBB[Biljart],0)),"")</f>
        <v/>
      </c>
      <c r="D819" t="str" cm="1">
        <f t="array" ref="D819">_xlfn.IFNA(INDEX(Tbl_KBBB[wedstrijd],MATCH(Tbl_Avond[[#This Row],[Datum]]&amp;"2",Tbl_KBBB[Datum_KBBB]&amp;Tbl_KBBB[Biljart],0)),"")</f>
        <v/>
      </c>
      <c r="E819" t="str" cm="1">
        <f t="array" ref="E819">_xlfn.IFNA(INDEX(Tbl_KBBB[wedstrijd],MATCH(Tbl_Avond[[#This Row],[Datum]]&amp;"3",Tbl_KBBB[Datum_KBBB]&amp;Tbl_KBBB[Biljart],0)),"")</f>
        <v/>
      </c>
      <c r="F819" t="str" cm="1">
        <f t="array" ref="F819">_xlfn.IFNA(INDEX(Tbl_KBBB[wedstrijd],MATCH(Tbl_Avond[[#This Row],[Datum]]&amp;"4",Tbl_KBBB[Datum_KBBB]&amp;Tbl_KBBB[Biljart],0)),"")</f>
        <v/>
      </c>
      <c r="G819" t="str" cm="1">
        <f t="array" ref="G819">_xlfn.IFNA(INDEX(Tbl_KBBB[wedstrijd],MATCH(Tbl_Avond[[#This Row],[Datum]]&amp;"5",Tbl_KBBB[Datum_KBBB]&amp;Tbl_KBBB[Biljart],0)),"")</f>
        <v/>
      </c>
    </row>
    <row r="820" spans="1:7" x14ac:dyDescent="0.25">
      <c r="A820" s="28">
        <v>46657</v>
      </c>
      <c r="B820">
        <f>WEEKDAY(Tbl_Avond[[#This Row],[Datum]],11)</f>
        <v>1</v>
      </c>
      <c r="C820" t="str" cm="1">
        <f t="array" ref="C820">_xlfn.IFNA(INDEX(Tbl_KBBB[wedstrijd],MATCH(Tbl_Avond[[#This Row],[Datum]]&amp;"1",Tbl_KBBB[Datum_KBBB]&amp;Tbl_KBBB[Biljart],0)),"")</f>
        <v/>
      </c>
      <c r="D820" t="str" cm="1">
        <f t="array" ref="D820">_xlfn.IFNA(INDEX(Tbl_KBBB[wedstrijd],MATCH(Tbl_Avond[[#This Row],[Datum]]&amp;"2",Tbl_KBBB[Datum_KBBB]&amp;Tbl_KBBB[Biljart],0)),"")</f>
        <v/>
      </c>
      <c r="E820" t="str" cm="1">
        <f t="array" ref="E820">_xlfn.IFNA(INDEX(Tbl_KBBB[wedstrijd],MATCH(Tbl_Avond[[#This Row],[Datum]]&amp;"3",Tbl_KBBB[Datum_KBBB]&amp;Tbl_KBBB[Biljart],0)),"")</f>
        <v/>
      </c>
      <c r="F820" t="str" cm="1">
        <f t="array" ref="F820">_xlfn.IFNA(INDEX(Tbl_KBBB[wedstrijd],MATCH(Tbl_Avond[[#This Row],[Datum]]&amp;"4",Tbl_KBBB[Datum_KBBB]&amp;Tbl_KBBB[Biljart],0)),"")</f>
        <v/>
      </c>
      <c r="G820" t="str" cm="1">
        <f t="array" ref="G820">_xlfn.IFNA(INDEX(Tbl_KBBB[wedstrijd],MATCH(Tbl_Avond[[#This Row],[Datum]]&amp;"5",Tbl_KBBB[Datum_KBBB]&amp;Tbl_KBBB[Biljart],0)),"")</f>
        <v/>
      </c>
    </row>
    <row r="821" spans="1:7" x14ac:dyDescent="0.25">
      <c r="A821" s="28">
        <v>46658</v>
      </c>
      <c r="B821">
        <f>WEEKDAY(Tbl_Avond[[#This Row],[Datum]],11)</f>
        <v>2</v>
      </c>
      <c r="C821" t="str" cm="1">
        <f t="array" ref="C821">_xlfn.IFNA(INDEX(Tbl_KBBB[wedstrijd],MATCH(Tbl_Avond[[#This Row],[Datum]]&amp;"1",Tbl_KBBB[Datum_KBBB]&amp;Tbl_KBBB[Biljart],0)),"")</f>
        <v/>
      </c>
      <c r="D821" t="str" cm="1">
        <f t="array" ref="D821">_xlfn.IFNA(INDEX(Tbl_KBBB[wedstrijd],MATCH(Tbl_Avond[[#This Row],[Datum]]&amp;"2",Tbl_KBBB[Datum_KBBB]&amp;Tbl_KBBB[Biljart],0)),"")</f>
        <v/>
      </c>
      <c r="E821" t="str" cm="1">
        <f t="array" ref="E821">_xlfn.IFNA(INDEX(Tbl_KBBB[wedstrijd],MATCH(Tbl_Avond[[#This Row],[Datum]]&amp;"3",Tbl_KBBB[Datum_KBBB]&amp;Tbl_KBBB[Biljart],0)),"")</f>
        <v/>
      </c>
      <c r="F821" t="str" cm="1">
        <f t="array" ref="F821">_xlfn.IFNA(INDEX(Tbl_KBBB[wedstrijd],MATCH(Tbl_Avond[[#This Row],[Datum]]&amp;"4",Tbl_KBBB[Datum_KBBB]&amp;Tbl_KBBB[Biljart],0)),"")</f>
        <v/>
      </c>
      <c r="G821" t="str" cm="1">
        <f t="array" ref="G821">_xlfn.IFNA(INDEX(Tbl_KBBB[wedstrijd],MATCH(Tbl_Avond[[#This Row],[Datum]]&amp;"5",Tbl_KBBB[Datum_KBBB]&amp;Tbl_KBBB[Biljart],0)),"")</f>
        <v/>
      </c>
    </row>
    <row r="822" spans="1:7" x14ac:dyDescent="0.25">
      <c r="A822" s="28">
        <v>46659</v>
      </c>
      <c r="B822">
        <f>WEEKDAY(Tbl_Avond[[#This Row],[Datum]],11)</f>
        <v>3</v>
      </c>
      <c r="C822" t="str" cm="1">
        <f t="array" ref="C822">_xlfn.IFNA(INDEX(Tbl_KBBB[wedstrijd],MATCH(Tbl_Avond[[#This Row],[Datum]]&amp;"1",Tbl_KBBB[Datum_KBBB]&amp;Tbl_KBBB[Biljart],0)),"")</f>
        <v/>
      </c>
      <c r="D822" t="str" cm="1">
        <f t="array" ref="D822">_xlfn.IFNA(INDEX(Tbl_KBBB[wedstrijd],MATCH(Tbl_Avond[[#This Row],[Datum]]&amp;"2",Tbl_KBBB[Datum_KBBB]&amp;Tbl_KBBB[Biljart],0)),"")</f>
        <v/>
      </c>
      <c r="E822" t="str" cm="1">
        <f t="array" ref="E822">_xlfn.IFNA(INDEX(Tbl_KBBB[wedstrijd],MATCH(Tbl_Avond[[#This Row],[Datum]]&amp;"3",Tbl_KBBB[Datum_KBBB]&amp;Tbl_KBBB[Biljart],0)),"")</f>
        <v/>
      </c>
      <c r="F822" t="str" cm="1">
        <f t="array" ref="F822">_xlfn.IFNA(INDEX(Tbl_KBBB[wedstrijd],MATCH(Tbl_Avond[[#This Row],[Datum]]&amp;"4",Tbl_KBBB[Datum_KBBB]&amp;Tbl_KBBB[Biljart],0)),"")</f>
        <v/>
      </c>
      <c r="G822" t="str" cm="1">
        <f t="array" ref="G822">_xlfn.IFNA(INDEX(Tbl_KBBB[wedstrijd],MATCH(Tbl_Avond[[#This Row],[Datum]]&amp;"5",Tbl_KBBB[Datum_KBBB]&amp;Tbl_KBBB[Biljart],0)),"")</f>
        <v/>
      </c>
    </row>
    <row r="823" spans="1:7" x14ac:dyDescent="0.25">
      <c r="A823" s="28">
        <v>46660</v>
      </c>
      <c r="B823">
        <f>WEEKDAY(Tbl_Avond[[#This Row],[Datum]],11)</f>
        <v>4</v>
      </c>
      <c r="C823" t="str" cm="1">
        <f t="array" ref="C823">_xlfn.IFNA(INDEX(Tbl_KBBB[wedstrijd],MATCH(Tbl_Avond[[#This Row],[Datum]]&amp;"1",Tbl_KBBB[Datum_KBBB]&amp;Tbl_KBBB[Biljart],0)),"")</f>
        <v/>
      </c>
      <c r="D823" t="str" cm="1">
        <f t="array" ref="D823">_xlfn.IFNA(INDEX(Tbl_KBBB[wedstrijd],MATCH(Tbl_Avond[[#This Row],[Datum]]&amp;"2",Tbl_KBBB[Datum_KBBB]&amp;Tbl_KBBB[Biljart],0)),"")</f>
        <v/>
      </c>
      <c r="E823" t="str" cm="1">
        <f t="array" ref="E823">_xlfn.IFNA(INDEX(Tbl_KBBB[wedstrijd],MATCH(Tbl_Avond[[#This Row],[Datum]]&amp;"3",Tbl_KBBB[Datum_KBBB]&amp;Tbl_KBBB[Biljart],0)),"")</f>
        <v/>
      </c>
      <c r="F823" t="str" cm="1">
        <f t="array" ref="F823">_xlfn.IFNA(INDEX(Tbl_KBBB[wedstrijd],MATCH(Tbl_Avond[[#This Row],[Datum]]&amp;"4",Tbl_KBBB[Datum_KBBB]&amp;Tbl_KBBB[Biljart],0)),"")</f>
        <v/>
      </c>
      <c r="G823" t="str" cm="1">
        <f t="array" ref="G823">_xlfn.IFNA(INDEX(Tbl_KBBB[wedstrijd],MATCH(Tbl_Avond[[#This Row],[Datum]]&amp;"5",Tbl_KBBB[Datum_KBBB]&amp;Tbl_KBBB[Biljart],0)),"")</f>
        <v/>
      </c>
    </row>
    <row r="824" spans="1:7" x14ac:dyDescent="0.25">
      <c r="A824" s="28">
        <v>46661</v>
      </c>
      <c r="B824">
        <f>WEEKDAY(Tbl_Avond[[#This Row],[Datum]],11)</f>
        <v>5</v>
      </c>
      <c r="C824" t="str" cm="1">
        <f t="array" ref="C824">_xlfn.IFNA(INDEX(Tbl_KBBB[wedstrijd],MATCH(Tbl_Avond[[#This Row],[Datum]]&amp;"1",Tbl_KBBB[Datum_KBBB]&amp;Tbl_KBBB[Biljart],0)),"")</f>
        <v/>
      </c>
      <c r="D824" t="str" cm="1">
        <f t="array" ref="D824">_xlfn.IFNA(INDEX(Tbl_KBBB[wedstrijd],MATCH(Tbl_Avond[[#This Row],[Datum]]&amp;"2",Tbl_KBBB[Datum_KBBB]&amp;Tbl_KBBB[Biljart],0)),"")</f>
        <v/>
      </c>
      <c r="E824" t="str" cm="1">
        <f t="array" ref="E824">_xlfn.IFNA(INDEX(Tbl_KBBB[wedstrijd],MATCH(Tbl_Avond[[#This Row],[Datum]]&amp;"3",Tbl_KBBB[Datum_KBBB]&amp;Tbl_KBBB[Biljart],0)),"")</f>
        <v/>
      </c>
      <c r="F824" t="str" cm="1">
        <f t="array" ref="F824">_xlfn.IFNA(INDEX(Tbl_KBBB[wedstrijd],MATCH(Tbl_Avond[[#This Row],[Datum]]&amp;"4",Tbl_KBBB[Datum_KBBB]&amp;Tbl_KBBB[Biljart],0)),"")</f>
        <v/>
      </c>
      <c r="G824" t="str" cm="1">
        <f t="array" ref="G824">_xlfn.IFNA(INDEX(Tbl_KBBB[wedstrijd],MATCH(Tbl_Avond[[#This Row],[Datum]]&amp;"5",Tbl_KBBB[Datum_KBBB]&amp;Tbl_KBBB[Biljart],0)),"")</f>
        <v/>
      </c>
    </row>
    <row r="825" spans="1:7" x14ac:dyDescent="0.25">
      <c r="A825" s="28">
        <v>46662</v>
      </c>
      <c r="B825">
        <f>WEEKDAY(Tbl_Avond[[#This Row],[Datum]],11)</f>
        <v>6</v>
      </c>
      <c r="C825" t="str" cm="1">
        <f t="array" ref="C825">_xlfn.IFNA(INDEX(Tbl_KBBB[wedstrijd],MATCH(Tbl_Avond[[#This Row],[Datum]]&amp;"1",Tbl_KBBB[Datum_KBBB]&amp;Tbl_KBBB[Biljart],0)),"")</f>
        <v/>
      </c>
      <c r="D825" t="str" cm="1">
        <f t="array" ref="D825">_xlfn.IFNA(INDEX(Tbl_KBBB[wedstrijd],MATCH(Tbl_Avond[[#This Row],[Datum]]&amp;"2",Tbl_KBBB[Datum_KBBB]&amp;Tbl_KBBB[Biljart],0)),"")</f>
        <v/>
      </c>
      <c r="E825" t="str" cm="1">
        <f t="array" ref="E825">_xlfn.IFNA(INDEX(Tbl_KBBB[wedstrijd],MATCH(Tbl_Avond[[#This Row],[Datum]]&amp;"3",Tbl_KBBB[Datum_KBBB]&amp;Tbl_KBBB[Biljart],0)),"")</f>
        <v/>
      </c>
      <c r="F825" t="str" cm="1">
        <f t="array" ref="F825">_xlfn.IFNA(INDEX(Tbl_KBBB[wedstrijd],MATCH(Tbl_Avond[[#This Row],[Datum]]&amp;"4",Tbl_KBBB[Datum_KBBB]&amp;Tbl_KBBB[Biljart],0)),"")</f>
        <v/>
      </c>
      <c r="G825" t="str" cm="1">
        <f t="array" ref="G825">_xlfn.IFNA(INDEX(Tbl_KBBB[wedstrijd],MATCH(Tbl_Avond[[#This Row],[Datum]]&amp;"5",Tbl_KBBB[Datum_KBBB]&amp;Tbl_KBBB[Biljart],0)),"")</f>
        <v/>
      </c>
    </row>
    <row r="826" spans="1:7" x14ac:dyDescent="0.25">
      <c r="A826" s="28">
        <v>46663</v>
      </c>
      <c r="B826">
        <f>WEEKDAY(Tbl_Avond[[#This Row],[Datum]],11)</f>
        <v>7</v>
      </c>
      <c r="C826" t="str" cm="1">
        <f t="array" ref="C826">_xlfn.IFNA(INDEX(Tbl_KBBB[wedstrijd],MATCH(Tbl_Avond[[#This Row],[Datum]]&amp;"1",Tbl_KBBB[Datum_KBBB]&amp;Tbl_KBBB[Biljart],0)),"")</f>
        <v/>
      </c>
      <c r="D826" t="str" cm="1">
        <f t="array" ref="D826">_xlfn.IFNA(INDEX(Tbl_KBBB[wedstrijd],MATCH(Tbl_Avond[[#This Row],[Datum]]&amp;"2",Tbl_KBBB[Datum_KBBB]&amp;Tbl_KBBB[Biljart],0)),"")</f>
        <v/>
      </c>
      <c r="E826" t="str" cm="1">
        <f t="array" ref="E826">_xlfn.IFNA(INDEX(Tbl_KBBB[wedstrijd],MATCH(Tbl_Avond[[#This Row],[Datum]]&amp;"3",Tbl_KBBB[Datum_KBBB]&amp;Tbl_KBBB[Biljart],0)),"")</f>
        <v/>
      </c>
      <c r="F826" t="str" cm="1">
        <f t="array" ref="F826">_xlfn.IFNA(INDEX(Tbl_KBBB[wedstrijd],MATCH(Tbl_Avond[[#This Row],[Datum]]&amp;"4",Tbl_KBBB[Datum_KBBB]&amp;Tbl_KBBB[Biljart],0)),"")</f>
        <v/>
      </c>
      <c r="G826" t="str" cm="1">
        <f t="array" ref="G826">_xlfn.IFNA(INDEX(Tbl_KBBB[wedstrijd],MATCH(Tbl_Avond[[#This Row],[Datum]]&amp;"5",Tbl_KBBB[Datum_KBBB]&amp;Tbl_KBBB[Biljart],0)),"")</f>
        <v/>
      </c>
    </row>
    <row r="827" spans="1:7" x14ac:dyDescent="0.25">
      <c r="A827" s="28">
        <v>46664</v>
      </c>
      <c r="B827">
        <f>WEEKDAY(Tbl_Avond[[#This Row],[Datum]],11)</f>
        <v>1</v>
      </c>
      <c r="C827" t="str" cm="1">
        <f t="array" ref="C827">_xlfn.IFNA(INDEX(Tbl_KBBB[wedstrijd],MATCH(Tbl_Avond[[#This Row],[Datum]]&amp;"1",Tbl_KBBB[Datum_KBBB]&amp;Tbl_KBBB[Biljart],0)),"")</f>
        <v/>
      </c>
      <c r="D827" t="str" cm="1">
        <f t="array" ref="D827">_xlfn.IFNA(INDEX(Tbl_KBBB[wedstrijd],MATCH(Tbl_Avond[[#This Row],[Datum]]&amp;"2",Tbl_KBBB[Datum_KBBB]&amp;Tbl_KBBB[Biljart],0)),"")</f>
        <v/>
      </c>
      <c r="E827" t="str" cm="1">
        <f t="array" ref="E827">_xlfn.IFNA(INDEX(Tbl_KBBB[wedstrijd],MATCH(Tbl_Avond[[#This Row],[Datum]]&amp;"3",Tbl_KBBB[Datum_KBBB]&amp;Tbl_KBBB[Biljart],0)),"")</f>
        <v/>
      </c>
      <c r="F827" t="str" cm="1">
        <f t="array" ref="F827">_xlfn.IFNA(INDEX(Tbl_KBBB[wedstrijd],MATCH(Tbl_Avond[[#This Row],[Datum]]&amp;"4",Tbl_KBBB[Datum_KBBB]&amp;Tbl_KBBB[Biljart],0)),"")</f>
        <v/>
      </c>
      <c r="G827" t="str" cm="1">
        <f t="array" ref="G827">_xlfn.IFNA(INDEX(Tbl_KBBB[wedstrijd],MATCH(Tbl_Avond[[#This Row],[Datum]]&amp;"5",Tbl_KBBB[Datum_KBBB]&amp;Tbl_KBBB[Biljart],0)),"")</f>
        <v/>
      </c>
    </row>
    <row r="828" spans="1:7" x14ac:dyDescent="0.25">
      <c r="A828" s="28">
        <v>46665</v>
      </c>
      <c r="B828">
        <f>WEEKDAY(Tbl_Avond[[#This Row],[Datum]],11)</f>
        <v>2</v>
      </c>
      <c r="C828" t="str" cm="1">
        <f t="array" ref="C828">_xlfn.IFNA(INDEX(Tbl_KBBB[wedstrijd],MATCH(Tbl_Avond[[#This Row],[Datum]]&amp;"1",Tbl_KBBB[Datum_KBBB]&amp;Tbl_KBBB[Biljart],0)),"")</f>
        <v/>
      </c>
      <c r="D828" t="str" cm="1">
        <f t="array" ref="D828">_xlfn.IFNA(INDEX(Tbl_KBBB[wedstrijd],MATCH(Tbl_Avond[[#This Row],[Datum]]&amp;"2",Tbl_KBBB[Datum_KBBB]&amp;Tbl_KBBB[Biljart],0)),"")</f>
        <v/>
      </c>
      <c r="E828" t="str" cm="1">
        <f t="array" ref="E828">_xlfn.IFNA(INDEX(Tbl_KBBB[wedstrijd],MATCH(Tbl_Avond[[#This Row],[Datum]]&amp;"3",Tbl_KBBB[Datum_KBBB]&amp;Tbl_KBBB[Biljart],0)),"")</f>
        <v/>
      </c>
      <c r="F828" t="str" cm="1">
        <f t="array" ref="F828">_xlfn.IFNA(INDEX(Tbl_KBBB[wedstrijd],MATCH(Tbl_Avond[[#This Row],[Datum]]&amp;"4",Tbl_KBBB[Datum_KBBB]&amp;Tbl_KBBB[Biljart],0)),"")</f>
        <v/>
      </c>
      <c r="G828" t="str" cm="1">
        <f t="array" ref="G828">_xlfn.IFNA(INDEX(Tbl_KBBB[wedstrijd],MATCH(Tbl_Avond[[#This Row],[Datum]]&amp;"5",Tbl_KBBB[Datum_KBBB]&amp;Tbl_KBBB[Biljart],0)),"")</f>
        <v/>
      </c>
    </row>
    <row r="829" spans="1:7" x14ac:dyDescent="0.25">
      <c r="A829" s="28">
        <v>46666</v>
      </c>
      <c r="B829">
        <f>WEEKDAY(Tbl_Avond[[#This Row],[Datum]],11)</f>
        <v>3</v>
      </c>
      <c r="C829" t="str" cm="1">
        <f t="array" ref="C829">_xlfn.IFNA(INDEX(Tbl_KBBB[wedstrijd],MATCH(Tbl_Avond[[#This Row],[Datum]]&amp;"1",Tbl_KBBB[Datum_KBBB]&amp;Tbl_KBBB[Biljart],0)),"")</f>
        <v/>
      </c>
      <c r="D829" t="str" cm="1">
        <f t="array" ref="D829">_xlfn.IFNA(INDEX(Tbl_KBBB[wedstrijd],MATCH(Tbl_Avond[[#This Row],[Datum]]&amp;"2",Tbl_KBBB[Datum_KBBB]&amp;Tbl_KBBB[Biljart],0)),"")</f>
        <v/>
      </c>
      <c r="E829" t="str" cm="1">
        <f t="array" ref="E829">_xlfn.IFNA(INDEX(Tbl_KBBB[wedstrijd],MATCH(Tbl_Avond[[#This Row],[Datum]]&amp;"3",Tbl_KBBB[Datum_KBBB]&amp;Tbl_KBBB[Biljart],0)),"")</f>
        <v/>
      </c>
      <c r="F829" t="str" cm="1">
        <f t="array" ref="F829">_xlfn.IFNA(INDEX(Tbl_KBBB[wedstrijd],MATCH(Tbl_Avond[[#This Row],[Datum]]&amp;"4",Tbl_KBBB[Datum_KBBB]&amp;Tbl_KBBB[Biljart],0)),"")</f>
        <v/>
      </c>
      <c r="G829" t="str" cm="1">
        <f t="array" ref="G829">_xlfn.IFNA(INDEX(Tbl_KBBB[wedstrijd],MATCH(Tbl_Avond[[#This Row],[Datum]]&amp;"5",Tbl_KBBB[Datum_KBBB]&amp;Tbl_KBBB[Biljart],0)),"")</f>
        <v/>
      </c>
    </row>
    <row r="830" spans="1:7" x14ac:dyDescent="0.25">
      <c r="A830" s="28">
        <v>46667</v>
      </c>
      <c r="B830">
        <f>WEEKDAY(Tbl_Avond[[#This Row],[Datum]],11)</f>
        <v>4</v>
      </c>
      <c r="C830" t="str" cm="1">
        <f t="array" ref="C830">_xlfn.IFNA(INDEX(Tbl_KBBB[wedstrijd],MATCH(Tbl_Avond[[#This Row],[Datum]]&amp;"1",Tbl_KBBB[Datum_KBBB]&amp;Tbl_KBBB[Biljart],0)),"")</f>
        <v/>
      </c>
      <c r="D830" t="str" cm="1">
        <f t="array" ref="D830">_xlfn.IFNA(INDEX(Tbl_KBBB[wedstrijd],MATCH(Tbl_Avond[[#This Row],[Datum]]&amp;"2",Tbl_KBBB[Datum_KBBB]&amp;Tbl_KBBB[Biljart],0)),"")</f>
        <v/>
      </c>
      <c r="E830" t="str" cm="1">
        <f t="array" ref="E830">_xlfn.IFNA(INDEX(Tbl_KBBB[wedstrijd],MATCH(Tbl_Avond[[#This Row],[Datum]]&amp;"3",Tbl_KBBB[Datum_KBBB]&amp;Tbl_KBBB[Biljart],0)),"")</f>
        <v/>
      </c>
      <c r="F830" t="str" cm="1">
        <f t="array" ref="F830">_xlfn.IFNA(INDEX(Tbl_KBBB[wedstrijd],MATCH(Tbl_Avond[[#This Row],[Datum]]&amp;"4",Tbl_KBBB[Datum_KBBB]&amp;Tbl_KBBB[Biljart],0)),"")</f>
        <v/>
      </c>
      <c r="G830" t="str" cm="1">
        <f t="array" ref="G830">_xlfn.IFNA(INDEX(Tbl_KBBB[wedstrijd],MATCH(Tbl_Avond[[#This Row],[Datum]]&amp;"5",Tbl_KBBB[Datum_KBBB]&amp;Tbl_KBBB[Biljart],0)),"")</f>
        <v/>
      </c>
    </row>
    <row r="831" spans="1:7" x14ac:dyDescent="0.25">
      <c r="A831" s="28">
        <v>46668</v>
      </c>
      <c r="B831">
        <f>WEEKDAY(Tbl_Avond[[#This Row],[Datum]],11)</f>
        <v>5</v>
      </c>
      <c r="C831" t="str" cm="1">
        <f t="array" ref="C831">_xlfn.IFNA(INDEX(Tbl_KBBB[wedstrijd],MATCH(Tbl_Avond[[#This Row],[Datum]]&amp;"1",Tbl_KBBB[Datum_KBBB]&amp;Tbl_KBBB[Biljart],0)),"")</f>
        <v/>
      </c>
      <c r="D831" t="str" cm="1">
        <f t="array" ref="D831">_xlfn.IFNA(INDEX(Tbl_KBBB[wedstrijd],MATCH(Tbl_Avond[[#This Row],[Datum]]&amp;"2",Tbl_KBBB[Datum_KBBB]&amp;Tbl_KBBB[Biljart],0)),"")</f>
        <v/>
      </c>
      <c r="E831" t="str" cm="1">
        <f t="array" ref="E831">_xlfn.IFNA(INDEX(Tbl_KBBB[wedstrijd],MATCH(Tbl_Avond[[#This Row],[Datum]]&amp;"3",Tbl_KBBB[Datum_KBBB]&amp;Tbl_KBBB[Biljart],0)),"")</f>
        <v/>
      </c>
      <c r="F831" t="str" cm="1">
        <f t="array" ref="F831">_xlfn.IFNA(INDEX(Tbl_KBBB[wedstrijd],MATCH(Tbl_Avond[[#This Row],[Datum]]&amp;"4",Tbl_KBBB[Datum_KBBB]&amp;Tbl_KBBB[Biljart],0)),"")</f>
        <v/>
      </c>
      <c r="G831" t="str" cm="1">
        <f t="array" ref="G831">_xlfn.IFNA(INDEX(Tbl_KBBB[wedstrijd],MATCH(Tbl_Avond[[#This Row],[Datum]]&amp;"5",Tbl_KBBB[Datum_KBBB]&amp;Tbl_KBBB[Biljart],0)),"")</f>
        <v/>
      </c>
    </row>
    <row r="832" spans="1:7" x14ac:dyDescent="0.25">
      <c r="A832" s="28">
        <v>46669</v>
      </c>
      <c r="B832">
        <f>WEEKDAY(Tbl_Avond[[#This Row],[Datum]],11)</f>
        <v>6</v>
      </c>
      <c r="C832" t="str" cm="1">
        <f t="array" ref="C832">_xlfn.IFNA(INDEX(Tbl_KBBB[wedstrijd],MATCH(Tbl_Avond[[#This Row],[Datum]]&amp;"1",Tbl_KBBB[Datum_KBBB]&amp;Tbl_KBBB[Biljart],0)),"")</f>
        <v/>
      </c>
      <c r="D832" t="str" cm="1">
        <f t="array" ref="D832">_xlfn.IFNA(INDEX(Tbl_KBBB[wedstrijd],MATCH(Tbl_Avond[[#This Row],[Datum]]&amp;"2",Tbl_KBBB[Datum_KBBB]&amp;Tbl_KBBB[Biljart],0)),"")</f>
        <v/>
      </c>
      <c r="E832" t="str" cm="1">
        <f t="array" ref="E832">_xlfn.IFNA(INDEX(Tbl_KBBB[wedstrijd],MATCH(Tbl_Avond[[#This Row],[Datum]]&amp;"3",Tbl_KBBB[Datum_KBBB]&amp;Tbl_KBBB[Biljart],0)),"")</f>
        <v/>
      </c>
      <c r="F832" t="str" cm="1">
        <f t="array" ref="F832">_xlfn.IFNA(INDEX(Tbl_KBBB[wedstrijd],MATCH(Tbl_Avond[[#This Row],[Datum]]&amp;"4",Tbl_KBBB[Datum_KBBB]&amp;Tbl_KBBB[Biljart],0)),"")</f>
        <v/>
      </c>
      <c r="G832" t="str" cm="1">
        <f t="array" ref="G832">_xlfn.IFNA(INDEX(Tbl_KBBB[wedstrijd],MATCH(Tbl_Avond[[#This Row],[Datum]]&amp;"5",Tbl_KBBB[Datum_KBBB]&amp;Tbl_KBBB[Biljart],0)),"")</f>
        <v/>
      </c>
    </row>
    <row r="833" spans="1:7" x14ac:dyDescent="0.25">
      <c r="A833" s="28">
        <v>46670</v>
      </c>
      <c r="B833">
        <f>WEEKDAY(Tbl_Avond[[#This Row],[Datum]],11)</f>
        <v>7</v>
      </c>
      <c r="C833" t="str" cm="1">
        <f t="array" ref="C833">_xlfn.IFNA(INDEX(Tbl_KBBB[wedstrijd],MATCH(Tbl_Avond[[#This Row],[Datum]]&amp;"1",Tbl_KBBB[Datum_KBBB]&amp;Tbl_KBBB[Biljart],0)),"")</f>
        <v/>
      </c>
      <c r="D833" t="str" cm="1">
        <f t="array" ref="D833">_xlfn.IFNA(INDEX(Tbl_KBBB[wedstrijd],MATCH(Tbl_Avond[[#This Row],[Datum]]&amp;"2",Tbl_KBBB[Datum_KBBB]&amp;Tbl_KBBB[Biljart],0)),"")</f>
        <v/>
      </c>
      <c r="E833" t="str" cm="1">
        <f t="array" ref="E833">_xlfn.IFNA(INDEX(Tbl_KBBB[wedstrijd],MATCH(Tbl_Avond[[#This Row],[Datum]]&amp;"3",Tbl_KBBB[Datum_KBBB]&amp;Tbl_KBBB[Biljart],0)),"")</f>
        <v/>
      </c>
      <c r="F833" t="str" cm="1">
        <f t="array" ref="F833">_xlfn.IFNA(INDEX(Tbl_KBBB[wedstrijd],MATCH(Tbl_Avond[[#This Row],[Datum]]&amp;"4",Tbl_KBBB[Datum_KBBB]&amp;Tbl_KBBB[Biljart],0)),"")</f>
        <v/>
      </c>
      <c r="G833" t="str" cm="1">
        <f t="array" ref="G833">_xlfn.IFNA(INDEX(Tbl_KBBB[wedstrijd],MATCH(Tbl_Avond[[#This Row],[Datum]]&amp;"5",Tbl_KBBB[Datum_KBBB]&amp;Tbl_KBBB[Biljart],0)),"")</f>
        <v/>
      </c>
    </row>
    <row r="834" spans="1:7" x14ac:dyDescent="0.25">
      <c r="A834" s="28">
        <v>46671</v>
      </c>
      <c r="B834">
        <f>WEEKDAY(Tbl_Avond[[#This Row],[Datum]],11)</f>
        <v>1</v>
      </c>
      <c r="C834" t="str" cm="1">
        <f t="array" ref="C834">_xlfn.IFNA(INDEX(Tbl_KBBB[wedstrijd],MATCH(Tbl_Avond[[#This Row],[Datum]]&amp;"1",Tbl_KBBB[Datum_KBBB]&amp;Tbl_KBBB[Biljart],0)),"")</f>
        <v/>
      </c>
      <c r="D834" t="str" cm="1">
        <f t="array" ref="D834">_xlfn.IFNA(INDEX(Tbl_KBBB[wedstrijd],MATCH(Tbl_Avond[[#This Row],[Datum]]&amp;"2",Tbl_KBBB[Datum_KBBB]&amp;Tbl_KBBB[Biljart],0)),"")</f>
        <v/>
      </c>
      <c r="E834" t="str" cm="1">
        <f t="array" ref="E834">_xlfn.IFNA(INDEX(Tbl_KBBB[wedstrijd],MATCH(Tbl_Avond[[#This Row],[Datum]]&amp;"3",Tbl_KBBB[Datum_KBBB]&amp;Tbl_KBBB[Biljart],0)),"")</f>
        <v/>
      </c>
      <c r="F834" t="str" cm="1">
        <f t="array" ref="F834">_xlfn.IFNA(INDEX(Tbl_KBBB[wedstrijd],MATCH(Tbl_Avond[[#This Row],[Datum]]&amp;"4",Tbl_KBBB[Datum_KBBB]&amp;Tbl_KBBB[Biljart],0)),"")</f>
        <v/>
      </c>
      <c r="G834" t="str" cm="1">
        <f t="array" ref="G834">_xlfn.IFNA(INDEX(Tbl_KBBB[wedstrijd],MATCH(Tbl_Avond[[#This Row],[Datum]]&amp;"5",Tbl_KBBB[Datum_KBBB]&amp;Tbl_KBBB[Biljart],0)),"")</f>
        <v/>
      </c>
    </row>
    <row r="835" spans="1:7" x14ac:dyDescent="0.25">
      <c r="A835" s="28">
        <v>46672</v>
      </c>
      <c r="B835">
        <f>WEEKDAY(Tbl_Avond[[#This Row],[Datum]],11)</f>
        <v>2</v>
      </c>
      <c r="C835" t="str" cm="1">
        <f t="array" ref="C835">_xlfn.IFNA(INDEX(Tbl_KBBB[wedstrijd],MATCH(Tbl_Avond[[#This Row],[Datum]]&amp;"1",Tbl_KBBB[Datum_KBBB]&amp;Tbl_KBBB[Biljart],0)),"")</f>
        <v/>
      </c>
      <c r="D835" t="str" cm="1">
        <f t="array" ref="D835">_xlfn.IFNA(INDEX(Tbl_KBBB[wedstrijd],MATCH(Tbl_Avond[[#This Row],[Datum]]&amp;"2",Tbl_KBBB[Datum_KBBB]&amp;Tbl_KBBB[Biljart],0)),"")</f>
        <v/>
      </c>
      <c r="E835" t="str" cm="1">
        <f t="array" ref="E835">_xlfn.IFNA(INDEX(Tbl_KBBB[wedstrijd],MATCH(Tbl_Avond[[#This Row],[Datum]]&amp;"3",Tbl_KBBB[Datum_KBBB]&amp;Tbl_KBBB[Biljart],0)),"")</f>
        <v/>
      </c>
      <c r="F835" t="str" cm="1">
        <f t="array" ref="F835">_xlfn.IFNA(INDEX(Tbl_KBBB[wedstrijd],MATCH(Tbl_Avond[[#This Row],[Datum]]&amp;"4",Tbl_KBBB[Datum_KBBB]&amp;Tbl_KBBB[Biljart],0)),"")</f>
        <v/>
      </c>
      <c r="G835" t="str" cm="1">
        <f t="array" ref="G835">_xlfn.IFNA(INDEX(Tbl_KBBB[wedstrijd],MATCH(Tbl_Avond[[#This Row],[Datum]]&amp;"5",Tbl_KBBB[Datum_KBBB]&amp;Tbl_KBBB[Biljart],0)),"")</f>
        <v/>
      </c>
    </row>
    <row r="836" spans="1:7" x14ac:dyDescent="0.25">
      <c r="A836" s="28">
        <v>46673</v>
      </c>
      <c r="B836">
        <f>WEEKDAY(Tbl_Avond[[#This Row],[Datum]],11)</f>
        <v>3</v>
      </c>
      <c r="C836" t="str" cm="1">
        <f t="array" ref="C836">_xlfn.IFNA(INDEX(Tbl_KBBB[wedstrijd],MATCH(Tbl_Avond[[#This Row],[Datum]]&amp;"1",Tbl_KBBB[Datum_KBBB]&amp;Tbl_KBBB[Biljart],0)),"")</f>
        <v/>
      </c>
      <c r="D836" t="str" cm="1">
        <f t="array" ref="D836">_xlfn.IFNA(INDEX(Tbl_KBBB[wedstrijd],MATCH(Tbl_Avond[[#This Row],[Datum]]&amp;"2",Tbl_KBBB[Datum_KBBB]&amp;Tbl_KBBB[Biljart],0)),"")</f>
        <v/>
      </c>
      <c r="E836" t="str" cm="1">
        <f t="array" ref="E836">_xlfn.IFNA(INDEX(Tbl_KBBB[wedstrijd],MATCH(Tbl_Avond[[#This Row],[Datum]]&amp;"3",Tbl_KBBB[Datum_KBBB]&amp;Tbl_KBBB[Biljart],0)),"")</f>
        <v/>
      </c>
      <c r="F836" t="str" cm="1">
        <f t="array" ref="F836">_xlfn.IFNA(INDEX(Tbl_KBBB[wedstrijd],MATCH(Tbl_Avond[[#This Row],[Datum]]&amp;"4",Tbl_KBBB[Datum_KBBB]&amp;Tbl_KBBB[Biljart],0)),"")</f>
        <v/>
      </c>
      <c r="G836" t="str" cm="1">
        <f t="array" ref="G836">_xlfn.IFNA(INDEX(Tbl_KBBB[wedstrijd],MATCH(Tbl_Avond[[#This Row],[Datum]]&amp;"5",Tbl_KBBB[Datum_KBBB]&amp;Tbl_KBBB[Biljart],0)),"")</f>
        <v/>
      </c>
    </row>
    <row r="837" spans="1:7" x14ac:dyDescent="0.25">
      <c r="A837" s="28">
        <v>46674</v>
      </c>
      <c r="B837">
        <f>WEEKDAY(Tbl_Avond[[#This Row],[Datum]],11)</f>
        <v>4</v>
      </c>
      <c r="C837" t="str" cm="1">
        <f t="array" ref="C837">_xlfn.IFNA(INDEX(Tbl_KBBB[wedstrijd],MATCH(Tbl_Avond[[#This Row],[Datum]]&amp;"1",Tbl_KBBB[Datum_KBBB]&amp;Tbl_KBBB[Biljart],0)),"")</f>
        <v/>
      </c>
      <c r="D837" t="str" cm="1">
        <f t="array" ref="D837">_xlfn.IFNA(INDEX(Tbl_KBBB[wedstrijd],MATCH(Tbl_Avond[[#This Row],[Datum]]&amp;"2",Tbl_KBBB[Datum_KBBB]&amp;Tbl_KBBB[Biljart],0)),"")</f>
        <v/>
      </c>
      <c r="E837" t="str" cm="1">
        <f t="array" ref="E837">_xlfn.IFNA(INDEX(Tbl_KBBB[wedstrijd],MATCH(Tbl_Avond[[#This Row],[Datum]]&amp;"3",Tbl_KBBB[Datum_KBBB]&amp;Tbl_KBBB[Biljart],0)),"")</f>
        <v/>
      </c>
      <c r="F837" t="str" cm="1">
        <f t="array" ref="F837">_xlfn.IFNA(INDEX(Tbl_KBBB[wedstrijd],MATCH(Tbl_Avond[[#This Row],[Datum]]&amp;"4",Tbl_KBBB[Datum_KBBB]&amp;Tbl_KBBB[Biljart],0)),"")</f>
        <v/>
      </c>
      <c r="G837" t="str" cm="1">
        <f t="array" ref="G837">_xlfn.IFNA(INDEX(Tbl_KBBB[wedstrijd],MATCH(Tbl_Avond[[#This Row],[Datum]]&amp;"5",Tbl_KBBB[Datum_KBBB]&amp;Tbl_KBBB[Biljart],0)),"")</f>
        <v/>
      </c>
    </row>
    <row r="838" spans="1:7" x14ac:dyDescent="0.25">
      <c r="A838" s="28">
        <v>46675</v>
      </c>
      <c r="B838">
        <f>WEEKDAY(Tbl_Avond[[#This Row],[Datum]],11)</f>
        <v>5</v>
      </c>
      <c r="C838" t="str" cm="1">
        <f t="array" ref="C838">_xlfn.IFNA(INDEX(Tbl_KBBB[wedstrijd],MATCH(Tbl_Avond[[#This Row],[Datum]]&amp;"1",Tbl_KBBB[Datum_KBBB]&amp;Tbl_KBBB[Biljart],0)),"")</f>
        <v/>
      </c>
      <c r="D838" t="str" cm="1">
        <f t="array" ref="D838">_xlfn.IFNA(INDEX(Tbl_KBBB[wedstrijd],MATCH(Tbl_Avond[[#This Row],[Datum]]&amp;"2",Tbl_KBBB[Datum_KBBB]&amp;Tbl_KBBB[Biljart],0)),"")</f>
        <v/>
      </c>
      <c r="E838" t="str" cm="1">
        <f t="array" ref="E838">_xlfn.IFNA(INDEX(Tbl_KBBB[wedstrijd],MATCH(Tbl_Avond[[#This Row],[Datum]]&amp;"3",Tbl_KBBB[Datum_KBBB]&amp;Tbl_KBBB[Biljart],0)),"")</f>
        <v/>
      </c>
      <c r="F838" t="str" cm="1">
        <f t="array" ref="F838">_xlfn.IFNA(INDEX(Tbl_KBBB[wedstrijd],MATCH(Tbl_Avond[[#This Row],[Datum]]&amp;"4",Tbl_KBBB[Datum_KBBB]&amp;Tbl_KBBB[Biljart],0)),"")</f>
        <v/>
      </c>
      <c r="G838" t="str" cm="1">
        <f t="array" ref="G838">_xlfn.IFNA(INDEX(Tbl_KBBB[wedstrijd],MATCH(Tbl_Avond[[#This Row],[Datum]]&amp;"5",Tbl_KBBB[Datum_KBBB]&amp;Tbl_KBBB[Biljart],0)),"")</f>
        <v/>
      </c>
    </row>
    <row r="839" spans="1:7" x14ac:dyDescent="0.25">
      <c r="A839" s="28">
        <v>46676</v>
      </c>
      <c r="B839">
        <f>WEEKDAY(Tbl_Avond[[#This Row],[Datum]],11)</f>
        <v>6</v>
      </c>
      <c r="C839" t="str" cm="1">
        <f t="array" ref="C839">_xlfn.IFNA(INDEX(Tbl_KBBB[wedstrijd],MATCH(Tbl_Avond[[#This Row],[Datum]]&amp;"1",Tbl_KBBB[Datum_KBBB]&amp;Tbl_KBBB[Biljart],0)),"")</f>
        <v/>
      </c>
      <c r="D839" t="str" cm="1">
        <f t="array" ref="D839">_xlfn.IFNA(INDEX(Tbl_KBBB[wedstrijd],MATCH(Tbl_Avond[[#This Row],[Datum]]&amp;"2",Tbl_KBBB[Datum_KBBB]&amp;Tbl_KBBB[Biljart],0)),"")</f>
        <v/>
      </c>
      <c r="E839" t="str" cm="1">
        <f t="array" ref="E839">_xlfn.IFNA(INDEX(Tbl_KBBB[wedstrijd],MATCH(Tbl_Avond[[#This Row],[Datum]]&amp;"3",Tbl_KBBB[Datum_KBBB]&amp;Tbl_KBBB[Biljart],0)),"")</f>
        <v/>
      </c>
      <c r="F839" t="str" cm="1">
        <f t="array" ref="F839">_xlfn.IFNA(INDEX(Tbl_KBBB[wedstrijd],MATCH(Tbl_Avond[[#This Row],[Datum]]&amp;"4",Tbl_KBBB[Datum_KBBB]&amp;Tbl_KBBB[Biljart],0)),"")</f>
        <v/>
      </c>
      <c r="G839" t="str" cm="1">
        <f t="array" ref="G839">_xlfn.IFNA(INDEX(Tbl_KBBB[wedstrijd],MATCH(Tbl_Avond[[#This Row],[Datum]]&amp;"5",Tbl_KBBB[Datum_KBBB]&amp;Tbl_KBBB[Biljart],0)),"")</f>
        <v/>
      </c>
    </row>
    <row r="840" spans="1:7" x14ac:dyDescent="0.25">
      <c r="A840" s="28">
        <v>46677</v>
      </c>
      <c r="B840">
        <f>WEEKDAY(Tbl_Avond[[#This Row],[Datum]],11)</f>
        <v>7</v>
      </c>
      <c r="C840" t="str" cm="1">
        <f t="array" ref="C840">_xlfn.IFNA(INDEX(Tbl_KBBB[wedstrijd],MATCH(Tbl_Avond[[#This Row],[Datum]]&amp;"1",Tbl_KBBB[Datum_KBBB]&amp;Tbl_KBBB[Biljart],0)),"")</f>
        <v/>
      </c>
      <c r="D840" t="str" cm="1">
        <f t="array" ref="D840">_xlfn.IFNA(INDEX(Tbl_KBBB[wedstrijd],MATCH(Tbl_Avond[[#This Row],[Datum]]&amp;"2",Tbl_KBBB[Datum_KBBB]&amp;Tbl_KBBB[Biljart],0)),"")</f>
        <v/>
      </c>
      <c r="E840" t="str" cm="1">
        <f t="array" ref="E840">_xlfn.IFNA(INDEX(Tbl_KBBB[wedstrijd],MATCH(Tbl_Avond[[#This Row],[Datum]]&amp;"3",Tbl_KBBB[Datum_KBBB]&amp;Tbl_KBBB[Biljart],0)),"")</f>
        <v/>
      </c>
      <c r="F840" t="str" cm="1">
        <f t="array" ref="F840">_xlfn.IFNA(INDEX(Tbl_KBBB[wedstrijd],MATCH(Tbl_Avond[[#This Row],[Datum]]&amp;"4",Tbl_KBBB[Datum_KBBB]&amp;Tbl_KBBB[Biljart],0)),"")</f>
        <v/>
      </c>
      <c r="G840" t="str" cm="1">
        <f t="array" ref="G840">_xlfn.IFNA(INDEX(Tbl_KBBB[wedstrijd],MATCH(Tbl_Avond[[#This Row],[Datum]]&amp;"5",Tbl_KBBB[Datum_KBBB]&amp;Tbl_KBBB[Biljart],0)),"")</f>
        <v/>
      </c>
    </row>
    <row r="841" spans="1:7" x14ac:dyDescent="0.25">
      <c r="A841" s="28">
        <v>46678</v>
      </c>
      <c r="B841">
        <f>WEEKDAY(Tbl_Avond[[#This Row],[Datum]],11)</f>
        <v>1</v>
      </c>
      <c r="C841" t="str" cm="1">
        <f t="array" ref="C841">_xlfn.IFNA(INDEX(Tbl_KBBB[wedstrijd],MATCH(Tbl_Avond[[#This Row],[Datum]]&amp;"1",Tbl_KBBB[Datum_KBBB]&amp;Tbl_KBBB[Biljart],0)),"")</f>
        <v/>
      </c>
      <c r="D841" t="str" cm="1">
        <f t="array" ref="D841">_xlfn.IFNA(INDEX(Tbl_KBBB[wedstrijd],MATCH(Tbl_Avond[[#This Row],[Datum]]&amp;"2",Tbl_KBBB[Datum_KBBB]&amp;Tbl_KBBB[Biljart],0)),"")</f>
        <v/>
      </c>
      <c r="E841" t="str" cm="1">
        <f t="array" ref="E841">_xlfn.IFNA(INDEX(Tbl_KBBB[wedstrijd],MATCH(Tbl_Avond[[#This Row],[Datum]]&amp;"3",Tbl_KBBB[Datum_KBBB]&amp;Tbl_KBBB[Biljart],0)),"")</f>
        <v/>
      </c>
      <c r="F841" t="str" cm="1">
        <f t="array" ref="F841">_xlfn.IFNA(INDEX(Tbl_KBBB[wedstrijd],MATCH(Tbl_Avond[[#This Row],[Datum]]&amp;"4",Tbl_KBBB[Datum_KBBB]&amp;Tbl_KBBB[Biljart],0)),"")</f>
        <v/>
      </c>
      <c r="G841" t="str" cm="1">
        <f t="array" ref="G841">_xlfn.IFNA(INDEX(Tbl_KBBB[wedstrijd],MATCH(Tbl_Avond[[#This Row],[Datum]]&amp;"5",Tbl_KBBB[Datum_KBBB]&amp;Tbl_KBBB[Biljart],0)),"")</f>
        <v/>
      </c>
    </row>
    <row r="842" spans="1:7" x14ac:dyDescent="0.25">
      <c r="A842" s="28">
        <v>46679</v>
      </c>
      <c r="B842">
        <f>WEEKDAY(Tbl_Avond[[#This Row],[Datum]],11)</f>
        <v>2</v>
      </c>
      <c r="C842" t="str" cm="1">
        <f t="array" ref="C842">_xlfn.IFNA(INDEX(Tbl_KBBB[wedstrijd],MATCH(Tbl_Avond[[#This Row],[Datum]]&amp;"1",Tbl_KBBB[Datum_KBBB]&amp;Tbl_KBBB[Biljart],0)),"")</f>
        <v/>
      </c>
      <c r="D842" t="str" cm="1">
        <f t="array" ref="D842">_xlfn.IFNA(INDEX(Tbl_KBBB[wedstrijd],MATCH(Tbl_Avond[[#This Row],[Datum]]&amp;"2",Tbl_KBBB[Datum_KBBB]&amp;Tbl_KBBB[Biljart],0)),"")</f>
        <v/>
      </c>
      <c r="E842" t="str" cm="1">
        <f t="array" ref="E842">_xlfn.IFNA(INDEX(Tbl_KBBB[wedstrijd],MATCH(Tbl_Avond[[#This Row],[Datum]]&amp;"3",Tbl_KBBB[Datum_KBBB]&amp;Tbl_KBBB[Biljart],0)),"")</f>
        <v/>
      </c>
      <c r="F842" t="str" cm="1">
        <f t="array" ref="F842">_xlfn.IFNA(INDEX(Tbl_KBBB[wedstrijd],MATCH(Tbl_Avond[[#This Row],[Datum]]&amp;"4",Tbl_KBBB[Datum_KBBB]&amp;Tbl_KBBB[Biljart],0)),"")</f>
        <v/>
      </c>
      <c r="G842" t="str" cm="1">
        <f t="array" ref="G842">_xlfn.IFNA(INDEX(Tbl_KBBB[wedstrijd],MATCH(Tbl_Avond[[#This Row],[Datum]]&amp;"5",Tbl_KBBB[Datum_KBBB]&amp;Tbl_KBBB[Biljart],0)),"")</f>
        <v/>
      </c>
    </row>
    <row r="843" spans="1:7" x14ac:dyDescent="0.25">
      <c r="A843" s="28">
        <v>46680</v>
      </c>
      <c r="B843">
        <f>WEEKDAY(Tbl_Avond[[#This Row],[Datum]],11)</f>
        <v>3</v>
      </c>
      <c r="C843" t="str" cm="1">
        <f t="array" ref="C843">_xlfn.IFNA(INDEX(Tbl_KBBB[wedstrijd],MATCH(Tbl_Avond[[#This Row],[Datum]]&amp;"1",Tbl_KBBB[Datum_KBBB]&amp;Tbl_KBBB[Biljart],0)),"")</f>
        <v/>
      </c>
      <c r="D843" t="str" cm="1">
        <f t="array" ref="D843">_xlfn.IFNA(INDEX(Tbl_KBBB[wedstrijd],MATCH(Tbl_Avond[[#This Row],[Datum]]&amp;"2",Tbl_KBBB[Datum_KBBB]&amp;Tbl_KBBB[Biljart],0)),"")</f>
        <v/>
      </c>
      <c r="E843" t="str" cm="1">
        <f t="array" ref="E843">_xlfn.IFNA(INDEX(Tbl_KBBB[wedstrijd],MATCH(Tbl_Avond[[#This Row],[Datum]]&amp;"3",Tbl_KBBB[Datum_KBBB]&amp;Tbl_KBBB[Biljart],0)),"")</f>
        <v/>
      </c>
      <c r="F843" t="str" cm="1">
        <f t="array" ref="F843">_xlfn.IFNA(INDEX(Tbl_KBBB[wedstrijd],MATCH(Tbl_Avond[[#This Row],[Datum]]&amp;"4",Tbl_KBBB[Datum_KBBB]&amp;Tbl_KBBB[Biljart],0)),"")</f>
        <v/>
      </c>
      <c r="G843" t="str" cm="1">
        <f t="array" ref="G843">_xlfn.IFNA(INDEX(Tbl_KBBB[wedstrijd],MATCH(Tbl_Avond[[#This Row],[Datum]]&amp;"5",Tbl_KBBB[Datum_KBBB]&amp;Tbl_KBBB[Biljart],0)),"")</f>
        <v/>
      </c>
    </row>
    <row r="844" spans="1:7" x14ac:dyDescent="0.25">
      <c r="A844" s="28">
        <v>46681</v>
      </c>
      <c r="B844">
        <f>WEEKDAY(Tbl_Avond[[#This Row],[Datum]],11)</f>
        <v>4</v>
      </c>
      <c r="C844" t="str" cm="1">
        <f t="array" ref="C844">_xlfn.IFNA(INDEX(Tbl_KBBB[wedstrijd],MATCH(Tbl_Avond[[#This Row],[Datum]]&amp;"1",Tbl_KBBB[Datum_KBBB]&amp;Tbl_KBBB[Biljart],0)),"")</f>
        <v/>
      </c>
      <c r="D844" t="str" cm="1">
        <f t="array" ref="D844">_xlfn.IFNA(INDEX(Tbl_KBBB[wedstrijd],MATCH(Tbl_Avond[[#This Row],[Datum]]&amp;"2",Tbl_KBBB[Datum_KBBB]&amp;Tbl_KBBB[Biljart],0)),"")</f>
        <v/>
      </c>
      <c r="E844" t="str" cm="1">
        <f t="array" ref="E844">_xlfn.IFNA(INDEX(Tbl_KBBB[wedstrijd],MATCH(Tbl_Avond[[#This Row],[Datum]]&amp;"3",Tbl_KBBB[Datum_KBBB]&amp;Tbl_KBBB[Biljart],0)),"")</f>
        <v/>
      </c>
      <c r="F844" t="str" cm="1">
        <f t="array" ref="F844">_xlfn.IFNA(INDEX(Tbl_KBBB[wedstrijd],MATCH(Tbl_Avond[[#This Row],[Datum]]&amp;"4",Tbl_KBBB[Datum_KBBB]&amp;Tbl_KBBB[Biljart],0)),"")</f>
        <v/>
      </c>
      <c r="G844" t="str" cm="1">
        <f t="array" ref="G844">_xlfn.IFNA(INDEX(Tbl_KBBB[wedstrijd],MATCH(Tbl_Avond[[#This Row],[Datum]]&amp;"5",Tbl_KBBB[Datum_KBBB]&amp;Tbl_KBBB[Biljart],0)),"")</f>
        <v/>
      </c>
    </row>
    <row r="845" spans="1:7" x14ac:dyDescent="0.25">
      <c r="A845" s="28">
        <v>46682</v>
      </c>
      <c r="B845">
        <f>WEEKDAY(Tbl_Avond[[#This Row],[Datum]],11)</f>
        <v>5</v>
      </c>
      <c r="C845" t="str" cm="1">
        <f t="array" ref="C845">_xlfn.IFNA(INDEX(Tbl_KBBB[wedstrijd],MATCH(Tbl_Avond[[#This Row],[Datum]]&amp;"1",Tbl_KBBB[Datum_KBBB]&amp;Tbl_KBBB[Biljart],0)),"")</f>
        <v/>
      </c>
      <c r="D845" t="str" cm="1">
        <f t="array" ref="D845">_xlfn.IFNA(INDEX(Tbl_KBBB[wedstrijd],MATCH(Tbl_Avond[[#This Row],[Datum]]&amp;"2",Tbl_KBBB[Datum_KBBB]&amp;Tbl_KBBB[Biljart],0)),"")</f>
        <v/>
      </c>
      <c r="E845" t="str" cm="1">
        <f t="array" ref="E845">_xlfn.IFNA(INDEX(Tbl_KBBB[wedstrijd],MATCH(Tbl_Avond[[#This Row],[Datum]]&amp;"3",Tbl_KBBB[Datum_KBBB]&amp;Tbl_KBBB[Biljart],0)),"")</f>
        <v/>
      </c>
      <c r="F845" t="str" cm="1">
        <f t="array" ref="F845">_xlfn.IFNA(INDEX(Tbl_KBBB[wedstrijd],MATCH(Tbl_Avond[[#This Row],[Datum]]&amp;"4",Tbl_KBBB[Datum_KBBB]&amp;Tbl_KBBB[Biljart],0)),"")</f>
        <v/>
      </c>
      <c r="G845" t="str" cm="1">
        <f t="array" ref="G845">_xlfn.IFNA(INDEX(Tbl_KBBB[wedstrijd],MATCH(Tbl_Avond[[#This Row],[Datum]]&amp;"5",Tbl_KBBB[Datum_KBBB]&amp;Tbl_KBBB[Biljart],0)),"")</f>
        <v/>
      </c>
    </row>
    <row r="846" spans="1:7" x14ac:dyDescent="0.25">
      <c r="A846" s="28">
        <v>46683</v>
      </c>
      <c r="B846">
        <f>WEEKDAY(Tbl_Avond[[#This Row],[Datum]],11)</f>
        <v>6</v>
      </c>
      <c r="C846" t="str" cm="1">
        <f t="array" ref="C846">_xlfn.IFNA(INDEX(Tbl_KBBB[wedstrijd],MATCH(Tbl_Avond[[#This Row],[Datum]]&amp;"1",Tbl_KBBB[Datum_KBBB]&amp;Tbl_KBBB[Biljart],0)),"")</f>
        <v/>
      </c>
      <c r="D846" t="str" cm="1">
        <f t="array" ref="D846">_xlfn.IFNA(INDEX(Tbl_KBBB[wedstrijd],MATCH(Tbl_Avond[[#This Row],[Datum]]&amp;"2",Tbl_KBBB[Datum_KBBB]&amp;Tbl_KBBB[Biljart],0)),"")</f>
        <v/>
      </c>
      <c r="E846" t="str" cm="1">
        <f t="array" ref="E846">_xlfn.IFNA(INDEX(Tbl_KBBB[wedstrijd],MATCH(Tbl_Avond[[#This Row],[Datum]]&amp;"3",Tbl_KBBB[Datum_KBBB]&amp;Tbl_KBBB[Biljart],0)),"")</f>
        <v/>
      </c>
      <c r="F846" t="str" cm="1">
        <f t="array" ref="F846">_xlfn.IFNA(INDEX(Tbl_KBBB[wedstrijd],MATCH(Tbl_Avond[[#This Row],[Datum]]&amp;"4",Tbl_KBBB[Datum_KBBB]&amp;Tbl_KBBB[Biljart],0)),"")</f>
        <v/>
      </c>
      <c r="G846" t="str" cm="1">
        <f t="array" ref="G846">_xlfn.IFNA(INDEX(Tbl_KBBB[wedstrijd],MATCH(Tbl_Avond[[#This Row],[Datum]]&amp;"5",Tbl_KBBB[Datum_KBBB]&amp;Tbl_KBBB[Biljart],0)),"")</f>
        <v/>
      </c>
    </row>
    <row r="847" spans="1:7" x14ac:dyDescent="0.25">
      <c r="A847" s="28">
        <v>46684</v>
      </c>
      <c r="B847">
        <f>WEEKDAY(Tbl_Avond[[#This Row],[Datum]],11)</f>
        <v>7</v>
      </c>
      <c r="C847" t="str" cm="1">
        <f t="array" ref="C847">_xlfn.IFNA(INDEX(Tbl_KBBB[wedstrijd],MATCH(Tbl_Avond[[#This Row],[Datum]]&amp;"1",Tbl_KBBB[Datum_KBBB]&amp;Tbl_KBBB[Biljart],0)),"")</f>
        <v/>
      </c>
      <c r="D847" t="str" cm="1">
        <f t="array" ref="D847">_xlfn.IFNA(INDEX(Tbl_KBBB[wedstrijd],MATCH(Tbl_Avond[[#This Row],[Datum]]&amp;"2",Tbl_KBBB[Datum_KBBB]&amp;Tbl_KBBB[Biljart],0)),"")</f>
        <v/>
      </c>
      <c r="E847" t="str" cm="1">
        <f t="array" ref="E847">_xlfn.IFNA(INDEX(Tbl_KBBB[wedstrijd],MATCH(Tbl_Avond[[#This Row],[Datum]]&amp;"3",Tbl_KBBB[Datum_KBBB]&amp;Tbl_KBBB[Biljart],0)),"")</f>
        <v/>
      </c>
      <c r="F847" t="str" cm="1">
        <f t="array" ref="F847">_xlfn.IFNA(INDEX(Tbl_KBBB[wedstrijd],MATCH(Tbl_Avond[[#This Row],[Datum]]&amp;"4",Tbl_KBBB[Datum_KBBB]&amp;Tbl_KBBB[Biljart],0)),"")</f>
        <v/>
      </c>
      <c r="G847" t="str" cm="1">
        <f t="array" ref="G847">_xlfn.IFNA(INDEX(Tbl_KBBB[wedstrijd],MATCH(Tbl_Avond[[#This Row],[Datum]]&amp;"5",Tbl_KBBB[Datum_KBBB]&amp;Tbl_KBBB[Biljart],0)),"")</f>
        <v/>
      </c>
    </row>
    <row r="848" spans="1:7" x14ac:dyDescent="0.25">
      <c r="A848" s="28">
        <v>46685</v>
      </c>
      <c r="B848">
        <f>WEEKDAY(Tbl_Avond[[#This Row],[Datum]],11)</f>
        <v>1</v>
      </c>
      <c r="C848" t="str" cm="1">
        <f t="array" ref="C848">_xlfn.IFNA(INDEX(Tbl_KBBB[wedstrijd],MATCH(Tbl_Avond[[#This Row],[Datum]]&amp;"1",Tbl_KBBB[Datum_KBBB]&amp;Tbl_KBBB[Biljart],0)),"")</f>
        <v/>
      </c>
      <c r="D848" t="str" cm="1">
        <f t="array" ref="D848">_xlfn.IFNA(INDEX(Tbl_KBBB[wedstrijd],MATCH(Tbl_Avond[[#This Row],[Datum]]&amp;"2",Tbl_KBBB[Datum_KBBB]&amp;Tbl_KBBB[Biljart],0)),"")</f>
        <v/>
      </c>
      <c r="E848" t="str" cm="1">
        <f t="array" ref="E848">_xlfn.IFNA(INDEX(Tbl_KBBB[wedstrijd],MATCH(Tbl_Avond[[#This Row],[Datum]]&amp;"3",Tbl_KBBB[Datum_KBBB]&amp;Tbl_KBBB[Biljart],0)),"")</f>
        <v/>
      </c>
      <c r="F848" t="str" cm="1">
        <f t="array" ref="F848">_xlfn.IFNA(INDEX(Tbl_KBBB[wedstrijd],MATCH(Tbl_Avond[[#This Row],[Datum]]&amp;"4",Tbl_KBBB[Datum_KBBB]&amp;Tbl_KBBB[Biljart],0)),"")</f>
        <v/>
      </c>
      <c r="G848" t="str" cm="1">
        <f t="array" ref="G848">_xlfn.IFNA(INDEX(Tbl_KBBB[wedstrijd],MATCH(Tbl_Avond[[#This Row],[Datum]]&amp;"5",Tbl_KBBB[Datum_KBBB]&amp;Tbl_KBBB[Biljart],0)),"")</f>
        <v/>
      </c>
    </row>
    <row r="849" spans="1:7" x14ac:dyDescent="0.25">
      <c r="A849" s="28">
        <v>46686</v>
      </c>
      <c r="B849">
        <f>WEEKDAY(Tbl_Avond[[#This Row],[Datum]],11)</f>
        <v>2</v>
      </c>
      <c r="C849" t="str" cm="1">
        <f t="array" ref="C849">_xlfn.IFNA(INDEX(Tbl_KBBB[wedstrijd],MATCH(Tbl_Avond[[#This Row],[Datum]]&amp;"1",Tbl_KBBB[Datum_KBBB]&amp;Tbl_KBBB[Biljart],0)),"")</f>
        <v/>
      </c>
      <c r="D849" t="str" cm="1">
        <f t="array" ref="D849">_xlfn.IFNA(INDEX(Tbl_KBBB[wedstrijd],MATCH(Tbl_Avond[[#This Row],[Datum]]&amp;"2",Tbl_KBBB[Datum_KBBB]&amp;Tbl_KBBB[Biljart],0)),"")</f>
        <v/>
      </c>
      <c r="E849" t="str" cm="1">
        <f t="array" ref="E849">_xlfn.IFNA(INDEX(Tbl_KBBB[wedstrijd],MATCH(Tbl_Avond[[#This Row],[Datum]]&amp;"3",Tbl_KBBB[Datum_KBBB]&amp;Tbl_KBBB[Biljart],0)),"")</f>
        <v/>
      </c>
      <c r="F849" t="str" cm="1">
        <f t="array" ref="F849">_xlfn.IFNA(INDEX(Tbl_KBBB[wedstrijd],MATCH(Tbl_Avond[[#This Row],[Datum]]&amp;"4",Tbl_KBBB[Datum_KBBB]&amp;Tbl_KBBB[Biljart],0)),"")</f>
        <v/>
      </c>
      <c r="G849" t="str" cm="1">
        <f t="array" ref="G849">_xlfn.IFNA(INDEX(Tbl_KBBB[wedstrijd],MATCH(Tbl_Avond[[#This Row],[Datum]]&amp;"5",Tbl_KBBB[Datum_KBBB]&amp;Tbl_KBBB[Biljart],0)),"")</f>
        <v/>
      </c>
    </row>
    <row r="850" spans="1:7" x14ac:dyDescent="0.25">
      <c r="A850" s="28">
        <v>46687</v>
      </c>
      <c r="B850">
        <f>WEEKDAY(Tbl_Avond[[#This Row],[Datum]],11)</f>
        <v>3</v>
      </c>
      <c r="C850" t="str" cm="1">
        <f t="array" ref="C850">_xlfn.IFNA(INDEX(Tbl_KBBB[wedstrijd],MATCH(Tbl_Avond[[#This Row],[Datum]]&amp;"1",Tbl_KBBB[Datum_KBBB]&amp;Tbl_KBBB[Biljart],0)),"")</f>
        <v/>
      </c>
      <c r="D850" t="str" cm="1">
        <f t="array" ref="D850">_xlfn.IFNA(INDEX(Tbl_KBBB[wedstrijd],MATCH(Tbl_Avond[[#This Row],[Datum]]&amp;"2",Tbl_KBBB[Datum_KBBB]&amp;Tbl_KBBB[Biljart],0)),"")</f>
        <v/>
      </c>
      <c r="E850" t="str" cm="1">
        <f t="array" ref="E850">_xlfn.IFNA(INDEX(Tbl_KBBB[wedstrijd],MATCH(Tbl_Avond[[#This Row],[Datum]]&amp;"3",Tbl_KBBB[Datum_KBBB]&amp;Tbl_KBBB[Biljart],0)),"")</f>
        <v/>
      </c>
      <c r="F850" t="str" cm="1">
        <f t="array" ref="F850">_xlfn.IFNA(INDEX(Tbl_KBBB[wedstrijd],MATCH(Tbl_Avond[[#This Row],[Datum]]&amp;"4",Tbl_KBBB[Datum_KBBB]&amp;Tbl_KBBB[Biljart],0)),"")</f>
        <v/>
      </c>
      <c r="G850" t="str" cm="1">
        <f t="array" ref="G850">_xlfn.IFNA(INDEX(Tbl_KBBB[wedstrijd],MATCH(Tbl_Avond[[#This Row],[Datum]]&amp;"5",Tbl_KBBB[Datum_KBBB]&amp;Tbl_KBBB[Biljart],0)),"")</f>
        <v/>
      </c>
    </row>
    <row r="851" spans="1:7" x14ac:dyDescent="0.25">
      <c r="A851" s="28">
        <v>46688</v>
      </c>
      <c r="B851">
        <f>WEEKDAY(Tbl_Avond[[#This Row],[Datum]],11)</f>
        <v>4</v>
      </c>
      <c r="C851" t="str" cm="1">
        <f t="array" ref="C851">_xlfn.IFNA(INDEX(Tbl_KBBB[wedstrijd],MATCH(Tbl_Avond[[#This Row],[Datum]]&amp;"1",Tbl_KBBB[Datum_KBBB]&amp;Tbl_KBBB[Biljart],0)),"")</f>
        <v/>
      </c>
      <c r="D851" t="str" cm="1">
        <f t="array" ref="D851">_xlfn.IFNA(INDEX(Tbl_KBBB[wedstrijd],MATCH(Tbl_Avond[[#This Row],[Datum]]&amp;"2",Tbl_KBBB[Datum_KBBB]&amp;Tbl_KBBB[Biljart],0)),"")</f>
        <v/>
      </c>
      <c r="E851" t="str" cm="1">
        <f t="array" ref="E851">_xlfn.IFNA(INDEX(Tbl_KBBB[wedstrijd],MATCH(Tbl_Avond[[#This Row],[Datum]]&amp;"3",Tbl_KBBB[Datum_KBBB]&amp;Tbl_KBBB[Biljart],0)),"")</f>
        <v/>
      </c>
      <c r="F851" t="str" cm="1">
        <f t="array" ref="F851">_xlfn.IFNA(INDEX(Tbl_KBBB[wedstrijd],MATCH(Tbl_Avond[[#This Row],[Datum]]&amp;"4",Tbl_KBBB[Datum_KBBB]&amp;Tbl_KBBB[Biljart],0)),"")</f>
        <v/>
      </c>
      <c r="G851" t="str" cm="1">
        <f t="array" ref="G851">_xlfn.IFNA(INDEX(Tbl_KBBB[wedstrijd],MATCH(Tbl_Avond[[#This Row],[Datum]]&amp;"5",Tbl_KBBB[Datum_KBBB]&amp;Tbl_KBBB[Biljart],0)),"")</f>
        <v/>
      </c>
    </row>
    <row r="852" spans="1:7" x14ac:dyDescent="0.25">
      <c r="A852" s="28">
        <v>46689</v>
      </c>
      <c r="B852">
        <f>WEEKDAY(Tbl_Avond[[#This Row],[Datum]],11)</f>
        <v>5</v>
      </c>
      <c r="C852" t="str" cm="1">
        <f t="array" ref="C852">_xlfn.IFNA(INDEX(Tbl_KBBB[wedstrijd],MATCH(Tbl_Avond[[#This Row],[Datum]]&amp;"1",Tbl_KBBB[Datum_KBBB]&amp;Tbl_KBBB[Biljart],0)),"")</f>
        <v/>
      </c>
      <c r="D852" t="str" cm="1">
        <f t="array" ref="D852">_xlfn.IFNA(INDEX(Tbl_KBBB[wedstrijd],MATCH(Tbl_Avond[[#This Row],[Datum]]&amp;"2",Tbl_KBBB[Datum_KBBB]&amp;Tbl_KBBB[Biljart],0)),"")</f>
        <v/>
      </c>
      <c r="E852" t="str" cm="1">
        <f t="array" ref="E852">_xlfn.IFNA(INDEX(Tbl_KBBB[wedstrijd],MATCH(Tbl_Avond[[#This Row],[Datum]]&amp;"3",Tbl_KBBB[Datum_KBBB]&amp;Tbl_KBBB[Biljart],0)),"")</f>
        <v/>
      </c>
      <c r="F852" t="str" cm="1">
        <f t="array" ref="F852">_xlfn.IFNA(INDEX(Tbl_KBBB[wedstrijd],MATCH(Tbl_Avond[[#This Row],[Datum]]&amp;"4",Tbl_KBBB[Datum_KBBB]&amp;Tbl_KBBB[Biljart],0)),"")</f>
        <v/>
      </c>
      <c r="G852" t="str" cm="1">
        <f t="array" ref="G852">_xlfn.IFNA(INDEX(Tbl_KBBB[wedstrijd],MATCH(Tbl_Avond[[#This Row],[Datum]]&amp;"5",Tbl_KBBB[Datum_KBBB]&amp;Tbl_KBBB[Biljart],0)),"")</f>
        <v/>
      </c>
    </row>
    <row r="853" spans="1:7" x14ac:dyDescent="0.25">
      <c r="A853" s="28">
        <v>46690</v>
      </c>
      <c r="B853">
        <f>WEEKDAY(Tbl_Avond[[#This Row],[Datum]],11)</f>
        <v>6</v>
      </c>
      <c r="C853" t="str" cm="1">
        <f t="array" ref="C853">_xlfn.IFNA(INDEX(Tbl_KBBB[wedstrijd],MATCH(Tbl_Avond[[#This Row],[Datum]]&amp;"1",Tbl_KBBB[Datum_KBBB]&amp;Tbl_KBBB[Biljart],0)),"")</f>
        <v/>
      </c>
      <c r="D853" t="str" cm="1">
        <f t="array" ref="D853">_xlfn.IFNA(INDEX(Tbl_KBBB[wedstrijd],MATCH(Tbl_Avond[[#This Row],[Datum]]&amp;"2",Tbl_KBBB[Datum_KBBB]&amp;Tbl_KBBB[Biljart],0)),"")</f>
        <v/>
      </c>
      <c r="E853" t="str" cm="1">
        <f t="array" ref="E853">_xlfn.IFNA(INDEX(Tbl_KBBB[wedstrijd],MATCH(Tbl_Avond[[#This Row],[Datum]]&amp;"3",Tbl_KBBB[Datum_KBBB]&amp;Tbl_KBBB[Biljart],0)),"")</f>
        <v/>
      </c>
      <c r="F853" t="str" cm="1">
        <f t="array" ref="F853">_xlfn.IFNA(INDEX(Tbl_KBBB[wedstrijd],MATCH(Tbl_Avond[[#This Row],[Datum]]&amp;"4",Tbl_KBBB[Datum_KBBB]&amp;Tbl_KBBB[Biljart],0)),"")</f>
        <v/>
      </c>
      <c r="G853" t="str" cm="1">
        <f t="array" ref="G853">_xlfn.IFNA(INDEX(Tbl_KBBB[wedstrijd],MATCH(Tbl_Avond[[#This Row],[Datum]]&amp;"5",Tbl_KBBB[Datum_KBBB]&amp;Tbl_KBBB[Biljart],0)),"")</f>
        <v/>
      </c>
    </row>
    <row r="854" spans="1:7" x14ac:dyDescent="0.25">
      <c r="A854" s="28">
        <v>46691</v>
      </c>
      <c r="B854">
        <f>WEEKDAY(Tbl_Avond[[#This Row],[Datum]],11)</f>
        <v>7</v>
      </c>
      <c r="C854" t="str" cm="1">
        <f t="array" ref="C854">_xlfn.IFNA(INDEX(Tbl_KBBB[wedstrijd],MATCH(Tbl_Avond[[#This Row],[Datum]]&amp;"1",Tbl_KBBB[Datum_KBBB]&amp;Tbl_KBBB[Biljart],0)),"")</f>
        <v/>
      </c>
      <c r="D854" t="str" cm="1">
        <f t="array" ref="D854">_xlfn.IFNA(INDEX(Tbl_KBBB[wedstrijd],MATCH(Tbl_Avond[[#This Row],[Datum]]&amp;"2",Tbl_KBBB[Datum_KBBB]&amp;Tbl_KBBB[Biljart],0)),"")</f>
        <v/>
      </c>
      <c r="E854" t="str" cm="1">
        <f t="array" ref="E854">_xlfn.IFNA(INDEX(Tbl_KBBB[wedstrijd],MATCH(Tbl_Avond[[#This Row],[Datum]]&amp;"3",Tbl_KBBB[Datum_KBBB]&amp;Tbl_KBBB[Biljart],0)),"")</f>
        <v/>
      </c>
      <c r="F854" t="str" cm="1">
        <f t="array" ref="F854">_xlfn.IFNA(INDEX(Tbl_KBBB[wedstrijd],MATCH(Tbl_Avond[[#This Row],[Datum]]&amp;"4",Tbl_KBBB[Datum_KBBB]&amp;Tbl_KBBB[Biljart],0)),"")</f>
        <v/>
      </c>
      <c r="G854" t="str" cm="1">
        <f t="array" ref="G854">_xlfn.IFNA(INDEX(Tbl_KBBB[wedstrijd],MATCH(Tbl_Avond[[#This Row],[Datum]]&amp;"5",Tbl_KBBB[Datum_KBBB]&amp;Tbl_KBBB[Biljart],0)),"")</f>
        <v/>
      </c>
    </row>
    <row r="855" spans="1:7" x14ac:dyDescent="0.25">
      <c r="A855" s="28">
        <v>46692</v>
      </c>
      <c r="B855">
        <f>WEEKDAY(Tbl_Avond[[#This Row],[Datum]],11)</f>
        <v>1</v>
      </c>
      <c r="C855" t="str" cm="1">
        <f t="array" ref="C855">_xlfn.IFNA(INDEX(Tbl_KBBB[wedstrijd],MATCH(Tbl_Avond[[#This Row],[Datum]]&amp;"1",Tbl_KBBB[Datum_KBBB]&amp;Tbl_KBBB[Biljart],0)),"")</f>
        <v/>
      </c>
      <c r="D855" t="str" cm="1">
        <f t="array" ref="D855">_xlfn.IFNA(INDEX(Tbl_KBBB[wedstrijd],MATCH(Tbl_Avond[[#This Row],[Datum]]&amp;"2",Tbl_KBBB[Datum_KBBB]&amp;Tbl_KBBB[Biljart],0)),"")</f>
        <v/>
      </c>
      <c r="E855" t="str" cm="1">
        <f t="array" ref="E855">_xlfn.IFNA(INDEX(Tbl_KBBB[wedstrijd],MATCH(Tbl_Avond[[#This Row],[Datum]]&amp;"3",Tbl_KBBB[Datum_KBBB]&amp;Tbl_KBBB[Biljart],0)),"")</f>
        <v/>
      </c>
      <c r="F855" t="str" cm="1">
        <f t="array" ref="F855">_xlfn.IFNA(INDEX(Tbl_KBBB[wedstrijd],MATCH(Tbl_Avond[[#This Row],[Datum]]&amp;"4",Tbl_KBBB[Datum_KBBB]&amp;Tbl_KBBB[Biljart],0)),"")</f>
        <v/>
      </c>
      <c r="G855" t="str" cm="1">
        <f t="array" ref="G855">_xlfn.IFNA(INDEX(Tbl_KBBB[wedstrijd],MATCH(Tbl_Avond[[#This Row],[Datum]]&amp;"5",Tbl_KBBB[Datum_KBBB]&amp;Tbl_KBBB[Biljart],0)),"")</f>
        <v/>
      </c>
    </row>
    <row r="856" spans="1:7" x14ac:dyDescent="0.25">
      <c r="A856" s="28">
        <v>46693</v>
      </c>
      <c r="B856">
        <f>WEEKDAY(Tbl_Avond[[#This Row],[Datum]],11)</f>
        <v>2</v>
      </c>
      <c r="C856" t="str" cm="1">
        <f t="array" ref="C856">_xlfn.IFNA(INDEX(Tbl_KBBB[wedstrijd],MATCH(Tbl_Avond[[#This Row],[Datum]]&amp;"1",Tbl_KBBB[Datum_KBBB]&amp;Tbl_KBBB[Biljart],0)),"")</f>
        <v/>
      </c>
      <c r="D856" t="str" cm="1">
        <f t="array" ref="D856">_xlfn.IFNA(INDEX(Tbl_KBBB[wedstrijd],MATCH(Tbl_Avond[[#This Row],[Datum]]&amp;"2",Tbl_KBBB[Datum_KBBB]&amp;Tbl_KBBB[Biljart],0)),"")</f>
        <v/>
      </c>
      <c r="E856" t="str" cm="1">
        <f t="array" ref="E856">_xlfn.IFNA(INDEX(Tbl_KBBB[wedstrijd],MATCH(Tbl_Avond[[#This Row],[Datum]]&amp;"3",Tbl_KBBB[Datum_KBBB]&amp;Tbl_KBBB[Biljart],0)),"")</f>
        <v/>
      </c>
      <c r="F856" t="str" cm="1">
        <f t="array" ref="F856">_xlfn.IFNA(INDEX(Tbl_KBBB[wedstrijd],MATCH(Tbl_Avond[[#This Row],[Datum]]&amp;"4",Tbl_KBBB[Datum_KBBB]&amp;Tbl_KBBB[Biljart],0)),"")</f>
        <v/>
      </c>
      <c r="G856" t="str" cm="1">
        <f t="array" ref="G856">_xlfn.IFNA(INDEX(Tbl_KBBB[wedstrijd],MATCH(Tbl_Avond[[#This Row],[Datum]]&amp;"5",Tbl_KBBB[Datum_KBBB]&amp;Tbl_KBBB[Biljart],0)),"")</f>
        <v/>
      </c>
    </row>
    <row r="857" spans="1:7" x14ac:dyDescent="0.25">
      <c r="A857" s="28">
        <v>46694</v>
      </c>
      <c r="B857">
        <f>WEEKDAY(Tbl_Avond[[#This Row],[Datum]],11)</f>
        <v>3</v>
      </c>
      <c r="C857" t="str" cm="1">
        <f t="array" ref="C857">_xlfn.IFNA(INDEX(Tbl_KBBB[wedstrijd],MATCH(Tbl_Avond[[#This Row],[Datum]]&amp;"1",Tbl_KBBB[Datum_KBBB]&amp;Tbl_KBBB[Biljart],0)),"")</f>
        <v/>
      </c>
      <c r="D857" t="str" cm="1">
        <f t="array" ref="D857">_xlfn.IFNA(INDEX(Tbl_KBBB[wedstrijd],MATCH(Tbl_Avond[[#This Row],[Datum]]&amp;"2",Tbl_KBBB[Datum_KBBB]&amp;Tbl_KBBB[Biljart],0)),"")</f>
        <v/>
      </c>
      <c r="E857" t="str" cm="1">
        <f t="array" ref="E857">_xlfn.IFNA(INDEX(Tbl_KBBB[wedstrijd],MATCH(Tbl_Avond[[#This Row],[Datum]]&amp;"3",Tbl_KBBB[Datum_KBBB]&amp;Tbl_KBBB[Biljart],0)),"")</f>
        <v/>
      </c>
      <c r="F857" t="str" cm="1">
        <f t="array" ref="F857">_xlfn.IFNA(INDEX(Tbl_KBBB[wedstrijd],MATCH(Tbl_Avond[[#This Row],[Datum]]&amp;"4",Tbl_KBBB[Datum_KBBB]&amp;Tbl_KBBB[Biljart],0)),"")</f>
        <v/>
      </c>
      <c r="G857" t="str" cm="1">
        <f t="array" ref="G857">_xlfn.IFNA(INDEX(Tbl_KBBB[wedstrijd],MATCH(Tbl_Avond[[#This Row],[Datum]]&amp;"5",Tbl_KBBB[Datum_KBBB]&amp;Tbl_KBBB[Biljart],0)),"")</f>
        <v/>
      </c>
    </row>
    <row r="858" spans="1:7" x14ac:dyDescent="0.25">
      <c r="A858" s="28">
        <v>46695</v>
      </c>
      <c r="B858">
        <f>WEEKDAY(Tbl_Avond[[#This Row],[Datum]],11)</f>
        <v>4</v>
      </c>
      <c r="C858" t="str" cm="1">
        <f t="array" ref="C858">_xlfn.IFNA(INDEX(Tbl_KBBB[wedstrijd],MATCH(Tbl_Avond[[#This Row],[Datum]]&amp;"1",Tbl_KBBB[Datum_KBBB]&amp;Tbl_KBBB[Biljart],0)),"")</f>
        <v/>
      </c>
      <c r="D858" t="str" cm="1">
        <f t="array" ref="D858">_xlfn.IFNA(INDEX(Tbl_KBBB[wedstrijd],MATCH(Tbl_Avond[[#This Row],[Datum]]&amp;"2",Tbl_KBBB[Datum_KBBB]&amp;Tbl_KBBB[Biljart],0)),"")</f>
        <v/>
      </c>
      <c r="E858" t="str" cm="1">
        <f t="array" ref="E858">_xlfn.IFNA(INDEX(Tbl_KBBB[wedstrijd],MATCH(Tbl_Avond[[#This Row],[Datum]]&amp;"3",Tbl_KBBB[Datum_KBBB]&amp;Tbl_KBBB[Biljart],0)),"")</f>
        <v/>
      </c>
      <c r="F858" t="str" cm="1">
        <f t="array" ref="F858">_xlfn.IFNA(INDEX(Tbl_KBBB[wedstrijd],MATCH(Tbl_Avond[[#This Row],[Datum]]&amp;"4",Tbl_KBBB[Datum_KBBB]&amp;Tbl_KBBB[Biljart],0)),"")</f>
        <v/>
      </c>
      <c r="G858" t="str" cm="1">
        <f t="array" ref="G858">_xlfn.IFNA(INDEX(Tbl_KBBB[wedstrijd],MATCH(Tbl_Avond[[#This Row],[Datum]]&amp;"5",Tbl_KBBB[Datum_KBBB]&amp;Tbl_KBBB[Biljart],0)),"")</f>
        <v/>
      </c>
    </row>
    <row r="859" spans="1:7" x14ac:dyDescent="0.25">
      <c r="A859" s="28">
        <v>46696</v>
      </c>
      <c r="B859">
        <f>WEEKDAY(Tbl_Avond[[#This Row],[Datum]],11)</f>
        <v>5</v>
      </c>
      <c r="C859" t="str" cm="1">
        <f t="array" ref="C859">_xlfn.IFNA(INDEX(Tbl_KBBB[wedstrijd],MATCH(Tbl_Avond[[#This Row],[Datum]]&amp;"1",Tbl_KBBB[Datum_KBBB]&amp;Tbl_KBBB[Biljart],0)),"")</f>
        <v/>
      </c>
      <c r="D859" t="str" cm="1">
        <f t="array" ref="D859">_xlfn.IFNA(INDEX(Tbl_KBBB[wedstrijd],MATCH(Tbl_Avond[[#This Row],[Datum]]&amp;"2",Tbl_KBBB[Datum_KBBB]&amp;Tbl_KBBB[Biljart],0)),"")</f>
        <v/>
      </c>
      <c r="E859" t="str" cm="1">
        <f t="array" ref="E859">_xlfn.IFNA(INDEX(Tbl_KBBB[wedstrijd],MATCH(Tbl_Avond[[#This Row],[Datum]]&amp;"3",Tbl_KBBB[Datum_KBBB]&amp;Tbl_KBBB[Biljart],0)),"")</f>
        <v/>
      </c>
      <c r="F859" t="str" cm="1">
        <f t="array" ref="F859">_xlfn.IFNA(INDEX(Tbl_KBBB[wedstrijd],MATCH(Tbl_Avond[[#This Row],[Datum]]&amp;"4",Tbl_KBBB[Datum_KBBB]&amp;Tbl_KBBB[Biljart],0)),"")</f>
        <v/>
      </c>
      <c r="G859" t="str" cm="1">
        <f t="array" ref="G859">_xlfn.IFNA(INDEX(Tbl_KBBB[wedstrijd],MATCH(Tbl_Avond[[#This Row],[Datum]]&amp;"5",Tbl_KBBB[Datum_KBBB]&amp;Tbl_KBBB[Biljart],0)),"")</f>
        <v/>
      </c>
    </row>
    <row r="860" spans="1:7" x14ac:dyDescent="0.25">
      <c r="A860" s="28">
        <v>46697</v>
      </c>
      <c r="B860">
        <f>WEEKDAY(Tbl_Avond[[#This Row],[Datum]],11)</f>
        <v>6</v>
      </c>
      <c r="C860" t="str" cm="1">
        <f t="array" ref="C860">_xlfn.IFNA(INDEX(Tbl_KBBB[wedstrijd],MATCH(Tbl_Avond[[#This Row],[Datum]]&amp;"1",Tbl_KBBB[Datum_KBBB]&amp;Tbl_KBBB[Biljart],0)),"")</f>
        <v/>
      </c>
      <c r="D860" t="str" cm="1">
        <f t="array" ref="D860">_xlfn.IFNA(INDEX(Tbl_KBBB[wedstrijd],MATCH(Tbl_Avond[[#This Row],[Datum]]&amp;"2",Tbl_KBBB[Datum_KBBB]&amp;Tbl_KBBB[Biljart],0)),"")</f>
        <v/>
      </c>
      <c r="E860" t="str" cm="1">
        <f t="array" ref="E860">_xlfn.IFNA(INDEX(Tbl_KBBB[wedstrijd],MATCH(Tbl_Avond[[#This Row],[Datum]]&amp;"3",Tbl_KBBB[Datum_KBBB]&amp;Tbl_KBBB[Biljart],0)),"")</f>
        <v/>
      </c>
      <c r="F860" t="str" cm="1">
        <f t="array" ref="F860">_xlfn.IFNA(INDEX(Tbl_KBBB[wedstrijd],MATCH(Tbl_Avond[[#This Row],[Datum]]&amp;"4",Tbl_KBBB[Datum_KBBB]&amp;Tbl_KBBB[Biljart],0)),"")</f>
        <v/>
      </c>
      <c r="G860" t="str" cm="1">
        <f t="array" ref="G860">_xlfn.IFNA(INDEX(Tbl_KBBB[wedstrijd],MATCH(Tbl_Avond[[#This Row],[Datum]]&amp;"5",Tbl_KBBB[Datum_KBBB]&amp;Tbl_KBBB[Biljart],0)),"")</f>
        <v/>
      </c>
    </row>
    <row r="861" spans="1:7" x14ac:dyDescent="0.25">
      <c r="A861" s="28">
        <v>46698</v>
      </c>
      <c r="B861">
        <f>WEEKDAY(Tbl_Avond[[#This Row],[Datum]],11)</f>
        <v>7</v>
      </c>
      <c r="C861" t="str" cm="1">
        <f t="array" ref="C861">_xlfn.IFNA(INDEX(Tbl_KBBB[wedstrijd],MATCH(Tbl_Avond[[#This Row],[Datum]]&amp;"1",Tbl_KBBB[Datum_KBBB]&amp;Tbl_KBBB[Biljart],0)),"")</f>
        <v/>
      </c>
      <c r="D861" t="str" cm="1">
        <f t="array" ref="D861">_xlfn.IFNA(INDEX(Tbl_KBBB[wedstrijd],MATCH(Tbl_Avond[[#This Row],[Datum]]&amp;"2",Tbl_KBBB[Datum_KBBB]&amp;Tbl_KBBB[Biljart],0)),"")</f>
        <v/>
      </c>
      <c r="E861" t="str" cm="1">
        <f t="array" ref="E861">_xlfn.IFNA(INDEX(Tbl_KBBB[wedstrijd],MATCH(Tbl_Avond[[#This Row],[Datum]]&amp;"3",Tbl_KBBB[Datum_KBBB]&amp;Tbl_KBBB[Biljart],0)),"")</f>
        <v/>
      </c>
      <c r="F861" t="str" cm="1">
        <f t="array" ref="F861">_xlfn.IFNA(INDEX(Tbl_KBBB[wedstrijd],MATCH(Tbl_Avond[[#This Row],[Datum]]&amp;"4",Tbl_KBBB[Datum_KBBB]&amp;Tbl_KBBB[Biljart],0)),"")</f>
        <v/>
      </c>
      <c r="G861" t="str" cm="1">
        <f t="array" ref="G861">_xlfn.IFNA(INDEX(Tbl_KBBB[wedstrijd],MATCH(Tbl_Avond[[#This Row],[Datum]]&amp;"5",Tbl_KBBB[Datum_KBBB]&amp;Tbl_KBBB[Biljart],0)),"")</f>
        <v/>
      </c>
    </row>
    <row r="862" spans="1:7" x14ac:dyDescent="0.25">
      <c r="A862" s="28">
        <v>46699</v>
      </c>
      <c r="B862">
        <f>WEEKDAY(Tbl_Avond[[#This Row],[Datum]],11)</f>
        <v>1</v>
      </c>
      <c r="C862" t="str" cm="1">
        <f t="array" ref="C862">_xlfn.IFNA(INDEX(Tbl_KBBB[wedstrijd],MATCH(Tbl_Avond[[#This Row],[Datum]]&amp;"1",Tbl_KBBB[Datum_KBBB]&amp;Tbl_KBBB[Biljart],0)),"")</f>
        <v/>
      </c>
      <c r="D862" t="str" cm="1">
        <f t="array" ref="D862">_xlfn.IFNA(INDEX(Tbl_KBBB[wedstrijd],MATCH(Tbl_Avond[[#This Row],[Datum]]&amp;"2",Tbl_KBBB[Datum_KBBB]&amp;Tbl_KBBB[Biljart],0)),"")</f>
        <v/>
      </c>
      <c r="E862" t="str" cm="1">
        <f t="array" ref="E862">_xlfn.IFNA(INDEX(Tbl_KBBB[wedstrijd],MATCH(Tbl_Avond[[#This Row],[Datum]]&amp;"3",Tbl_KBBB[Datum_KBBB]&amp;Tbl_KBBB[Biljart],0)),"")</f>
        <v/>
      </c>
      <c r="F862" t="str" cm="1">
        <f t="array" ref="F862">_xlfn.IFNA(INDEX(Tbl_KBBB[wedstrijd],MATCH(Tbl_Avond[[#This Row],[Datum]]&amp;"4",Tbl_KBBB[Datum_KBBB]&amp;Tbl_KBBB[Biljart],0)),"")</f>
        <v/>
      </c>
      <c r="G862" t="str" cm="1">
        <f t="array" ref="G862">_xlfn.IFNA(INDEX(Tbl_KBBB[wedstrijd],MATCH(Tbl_Avond[[#This Row],[Datum]]&amp;"5",Tbl_KBBB[Datum_KBBB]&amp;Tbl_KBBB[Biljart],0)),"")</f>
        <v/>
      </c>
    </row>
    <row r="863" spans="1:7" x14ac:dyDescent="0.25">
      <c r="A863" s="28">
        <v>46700</v>
      </c>
      <c r="B863">
        <f>WEEKDAY(Tbl_Avond[[#This Row],[Datum]],11)</f>
        <v>2</v>
      </c>
      <c r="C863" t="str" cm="1">
        <f t="array" ref="C863">_xlfn.IFNA(INDEX(Tbl_KBBB[wedstrijd],MATCH(Tbl_Avond[[#This Row],[Datum]]&amp;"1",Tbl_KBBB[Datum_KBBB]&amp;Tbl_KBBB[Biljart],0)),"")</f>
        <v/>
      </c>
      <c r="D863" t="str" cm="1">
        <f t="array" ref="D863">_xlfn.IFNA(INDEX(Tbl_KBBB[wedstrijd],MATCH(Tbl_Avond[[#This Row],[Datum]]&amp;"2",Tbl_KBBB[Datum_KBBB]&amp;Tbl_KBBB[Biljart],0)),"")</f>
        <v/>
      </c>
      <c r="E863" t="str" cm="1">
        <f t="array" ref="E863">_xlfn.IFNA(INDEX(Tbl_KBBB[wedstrijd],MATCH(Tbl_Avond[[#This Row],[Datum]]&amp;"3",Tbl_KBBB[Datum_KBBB]&amp;Tbl_KBBB[Biljart],0)),"")</f>
        <v/>
      </c>
      <c r="F863" t="str" cm="1">
        <f t="array" ref="F863">_xlfn.IFNA(INDEX(Tbl_KBBB[wedstrijd],MATCH(Tbl_Avond[[#This Row],[Datum]]&amp;"4",Tbl_KBBB[Datum_KBBB]&amp;Tbl_KBBB[Biljart],0)),"")</f>
        <v/>
      </c>
      <c r="G863" t="str" cm="1">
        <f t="array" ref="G863">_xlfn.IFNA(INDEX(Tbl_KBBB[wedstrijd],MATCH(Tbl_Avond[[#This Row],[Datum]]&amp;"5",Tbl_KBBB[Datum_KBBB]&amp;Tbl_KBBB[Biljart],0)),"")</f>
        <v/>
      </c>
    </row>
    <row r="864" spans="1:7" x14ac:dyDescent="0.25">
      <c r="A864" s="28">
        <v>46701</v>
      </c>
      <c r="B864">
        <f>WEEKDAY(Tbl_Avond[[#This Row],[Datum]],11)</f>
        <v>3</v>
      </c>
      <c r="C864" t="str" cm="1">
        <f t="array" ref="C864">_xlfn.IFNA(INDEX(Tbl_KBBB[wedstrijd],MATCH(Tbl_Avond[[#This Row],[Datum]]&amp;"1",Tbl_KBBB[Datum_KBBB]&amp;Tbl_KBBB[Biljart],0)),"")</f>
        <v/>
      </c>
      <c r="D864" t="str" cm="1">
        <f t="array" ref="D864">_xlfn.IFNA(INDEX(Tbl_KBBB[wedstrijd],MATCH(Tbl_Avond[[#This Row],[Datum]]&amp;"2",Tbl_KBBB[Datum_KBBB]&amp;Tbl_KBBB[Biljart],0)),"")</f>
        <v/>
      </c>
      <c r="E864" t="str" cm="1">
        <f t="array" ref="E864">_xlfn.IFNA(INDEX(Tbl_KBBB[wedstrijd],MATCH(Tbl_Avond[[#This Row],[Datum]]&amp;"3",Tbl_KBBB[Datum_KBBB]&amp;Tbl_KBBB[Biljart],0)),"")</f>
        <v/>
      </c>
      <c r="F864" t="str" cm="1">
        <f t="array" ref="F864">_xlfn.IFNA(INDEX(Tbl_KBBB[wedstrijd],MATCH(Tbl_Avond[[#This Row],[Datum]]&amp;"4",Tbl_KBBB[Datum_KBBB]&amp;Tbl_KBBB[Biljart],0)),"")</f>
        <v/>
      </c>
      <c r="G864" t="str" cm="1">
        <f t="array" ref="G864">_xlfn.IFNA(INDEX(Tbl_KBBB[wedstrijd],MATCH(Tbl_Avond[[#This Row],[Datum]]&amp;"5",Tbl_KBBB[Datum_KBBB]&amp;Tbl_KBBB[Biljart],0)),"")</f>
        <v/>
      </c>
    </row>
    <row r="865" spans="1:7" x14ac:dyDescent="0.25">
      <c r="A865" s="28">
        <v>46702</v>
      </c>
      <c r="B865">
        <f>WEEKDAY(Tbl_Avond[[#This Row],[Datum]],11)</f>
        <v>4</v>
      </c>
      <c r="C865" t="str" cm="1">
        <f t="array" ref="C865">_xlfn.IFNA(INDEX(Tbl_KBBB[wedstrijd],MATCH(Tbl_Avond[[#This Row],[Datum]]&amp;"1",Tbl_KBBB[Datum_KBBB]&amp;Tbl_KBBB[Biljart],0)),"")</f>
        <v/>
      </c>
      <c r="D865" t="str" cm="1">
        <f t="array" ref="D865">_xlfn.IFNA(INDEX(Tbl_KBBB[wedstrijd],MATCH(Tbl_Avond[[#This Row],[Datum]]&amp;"2",Tbl_KBBB[Datum_KBBB]&amp;Tbl_KBBB[Biljart],0)),"")</f>
        <v/>
      </c>
      <c r="E865" t="str" cm="1">
        <f t="array" ref="E865">_xlfn.IFNA(INDEX(Tbl_KBBB[wedstrijd],MATCH(Tbl_Avond[[#This Row],[Datum]]&amp;"3",Tbl_KBBB[Datum_KBBB]&amp;Tbl_KBBB[Biljart],0)),"")</f>
        <v/>
      </c>
      <c r="F865" t="str" cm="1">
        <f t="array" ref="F865">_xlfn.IFNA(INDEX(Tbl_KBBB[wedstrijd],MATCH(Tbl_Avond[[#This Row],[Datum]]&amp;"4",Tbl_KBBB[Datum_KBBB]&amp;Tbl_KBBB[Biljart],0)),"")</f>
        <v/>
      </c>
      <c r="G865" t="str" cm="1">
        <f t="array" ref="G865">_xlfn.IFNA(INDEX(Tbl_KBBB[wedstrijd],MATCH(Tbl_Avond[[#This Row],[Datum]]&amp;"5",Tbl_KBBB[Datum_KBBB]&amp;Tbl_KBBB[Biljart],0)),"")</f>
        <v/>
      </c>
    </row>
    <row r="866" spans="1:7" x14ac:dyDescent="0.25">
      <c r="A866" s="28">
        <v>46703</v>
      </c>
      <c r="B866">
        <f>WEEKDAY(Tbl_Avond[[#This Row],[Datum]],11)</f>
        <v>5</v>
      </c>
      <c r="C866" t="str" cm="1">
        <f t="array" ref="C866">_xlfn.IFNA(INDEX(Tbl_KBBB[wedstrijd],MATCH(Tbl_Avond[[#This Row],[Datum]]&amp;"1",Tbl_KBBB[Datum_KBBB]&amp;Tbl_KBBB[Biljart],0)),"")</f>
        <v/>
      </c>
      <c r="D866" t="str" cm="1">
        <f t="array" ref="D866">_xlfn.IFNA(INDEX(Tbl_KBBB[wedstrijd],MATCH(Tbl_Avond[[#This Row],[Datum]]&amp;"2",Tbl_KBBB[Datum_KBBB]&amp;Tbl_KBBB[Biljart],0)),"")</f>
        <v/>
      </c>
      <c r="E866" t="str" cm="1">
        <f t="array" ref="E866">_xlfn.IFNA(INDEX(Tbl_KBBB[wedstrijd],MATCH(Tbl_Avond[[#This Row],[Datum]]&amp;"3",Tbl_KBBB[Datum_KBBB]&amp;Tbl_KBBB[Biljart],0)),"")</f>
        <v/>
      </c>
      <c r="F866" t="str" cm="1">
        <f t="array" ref="F866">_xlfn.IFNA(INDEX(Tbl_KBBB[wedstrijd],MATCH(Tbl_Avond[[#This Row],[Datum]]&amp;"4",Tbl_KBBB[Datum_KBBB]&amp;Tbl_KBBB[Biljart],0)),"")</f>
        <v/>
      </c>
      <c r="G866" t="str" cm="1">
        <f t="array" ref="G866">_xlfn.IFNA(INDEX(Tbl_KBBB[wedstrijd],MATCH(Tbl_Avond[[#This Row],[Datum]]&amp;"5",Tbl_KBBB[Datum_KBBB]&amp;Tbl_KBBB[Biljart],0)),"")</f>
        <v/>
      </c>
    </row>
    <row r="867" spans="1:7" x14ac:dyDescent="0.25">
      <c r="A867" s="28">
        <v>46704</v>
      </c>
      <c r="B867">
        <f>WEEKDAY(Tbl_Avond[[#This Row],[Datum]],11)</f>
        <v>6</v>
      </c>
      <c r="C867" t="str" cm="1">
        <f t="array" ref="C867">_xlfn.IFNA(INDEX(Tbl_KBBB[wedstrijd],MATCH(Tbl_Avond[[#This Row],[Datum]]&amp;"1",Tbl_KBBB[Datum_KBBB]&amp;Tbl_KBBB[Biljart],0)),"")</f>
        <v/>
      </c>
      <c r="D867" t="str" cm="1">
        <f t="array" ref="D867">_xlfn.IFNA(INDEX(Tbl_KBBB[wedstrijd],MATCH(Tbl_Avond[[#This Row],[Datum]]&amp;"2",Tbl_KBBB[Datum_KBBB]&amp;Tbl_KBBB[Biljart],0)),"")</f>
        <v/>
      </c>
      <c r="E867" t="str" cm="1">
        <f t="array" ref="E867">_xlfn.IFNA(INDEX(Tbl_KBBB[wedstrijd],MATCH(Tbl_Avond[[#This Row],[Datum]]&amp;"3",Tbl_KBBB[Datum_KBBB]&amp;Tbl_KBBB[Biljart],0)),"")</f>
        <v/>
      </c>
      <c r="F867" t="str" cm="1">
        <f t="array" ref="F867">_xlfn.IFNA(INDEX(Tbl_KBBB[wedstrijd],MATCH(Tbl_Avond[[#This Row],[Datum]]&amp;"4",Tbl_KBBB[Datum_KBBB]&amp;Tbl_KBBB[Biljart],0)),"")</f>
        <v/>
      </c>
      <c r="G867" t="str" cm="1">
        <f t="array" ref="G867">_xlfn.IFNA(INDEX(Tbl_KBBB[wedstrijd],MATCH(Tbl_Avond[[#This Row],[Datum]]&amp;"5",Tbl_KBBB[Datum_KBBB]&amp;Tbl_KBBB[Biljart],0)),"")</f>
        <v/>
      </c>
    </row>
    <row r="868" spans="1:7" x14ac:dyDescent="0.25">
      <c r="A868" s="28">
        <v>46705</v>
      </c>
      <c r="B868">
        <f>WEEKDAY(Tbl_Avond[[#This Row],[Datum]],11)</f>
        <v>7</v>
      </c>
      <c r="C868" t="str" cm="1">
        <f t="array" ref="C868">_xlfn.IFNA(INDEX(Tbl_KBBB[wedstrijd],MATCH(Tbl_Avond[[#This Row],[Datum]]&amp;"1",Tbl_KBBB[Datum_KBBB]&amp;Tbl_KBBB[Biljart],0)),"")</f>
        <v/>
      </c>
      <c r="D868" t="str" cm="1">
        <f t="array" ref="D868">_xlfn.IFNA(INDEX(Tbl_KBBB[wedstrijd],MATCH(Tbl_Avond[[#This Row],[Datum]]&amp;"2",Tbl_KBBB[Datum_KBBB]&amp;Tbl_KBBB[Biljart],0)),"")</f>
        <v/>
      </c>
      <c r="E868" t="str" cm="1">
        <f t="array" ref="E868">_xlfn.IFNA(INDEX(Tbl_KBBB[wedstrijd],MATCH(Tbl_Avond[[#This Row],[Datum]]&amp;"3",Tbl_KBBB[Datum_KBBB]&amp;Tbl_KBBB[Biljart],0)),"")</f>
        <v/>
      </c>
      <c r="F868" t="str" cm="1">
        <f t="array" ref="F868">_xlfn.IFNA(INDEX(Tbl_KBBB[wedstrijd],MATCH(Tbl_Avond[[#This Row],[Datum]]&amp;"4",Tbl_KBBB[Datum_KBBB]&amp;Tbl_KBBB[Biljart],0)),"")</f>
        <v/>
      </c>
      <c r="G868" t="str" cm="1">
        <f t="array" ref="G868">_xlfn.IFNA(INDEX(Tbl_KBBB[wedstrijd],MATCH(Tbl_Avond[[#This Row],[Datum]]&amp;"5",Tbl_KBBB[Datum_KBBB]&amp;Tbl_KBBB[Biljart],0)),"")</f>
        <v/>
      </c>
    </row>
    <row r="869" spans="1:7" x14ac:dyDescent="0.25">
      <c r="A869" s="28">
        <v>46706</v>
      </c>
      <c r="B869">
        <f>WEEKDAY(Tbl_Avond[[#This Row],[Datum]],11)</f>
        <v>1</v>
      </c>
      <c r="C869" t="str" cm="1">
        <f t="array" ref="C869">_xlfn.IFNA(INDEX(Tbl_KBBB[wedstrijd],MATCH(Tbl_Avond[[#This Row],[Datum]]&amp;"1",Tbl_KBBB[Datum_KBBB]&amp;Tbl_KBBB[Biljart],0)),"")</f>
        <v/>
      </c>
      <c r="D869" t="str" cm="1">
        <f t="array" ref="D869">_xlfn.IFNA(INDEX(Tbl_KBBB[wedstrijd],MATCH(Tbl_Avond[[#This Row],[Datum]]&amp;"2",Tbl_KBBB[Datum_KBBB]&amp;Tbl_KBBB[Biljart],0)),"")</f>
        <v/>
      </c>
      <c r="E869" t="str" cm="1">
        <f t="array" ref="E869">_xlfn.IFNA(INDEX(Tbl_KBBB[wedstrijd],MATCH(Tbl_Avond[[#This Row],[Datum]]&amp;"3",Tbl_KBBB[Datum_KBBB]&amp;Tbl_KBBB[Biljart],0)),"")</f>
        <v/>
      </c>
      <c r="F869" t="str" cm="1">
        <f t="array" ref="F869">_xlfn.IFNA(INDEX(Tbl_KBBB[wedstrijd],MATCH(Tbl_Avond[[#This Row],[Datum]]&amp;"4",Tbl_KBBB[Datum_KBBB]&amp;Tbl_KBBB[Biljart],0)),"")</f>
        <v/>
      </c>
      <c r="G869" t="str" cm="1">
        <f t="array" ref="G869">_xlfn.IFNA(INDEX(Tbl_KBBB[wedstrijd],MATCH(Tbl_Avond[[#This Row],[Datum]]&amp;"5",Tbl_KBBB[Datum_KBBB]&amp;Tbl_KBBB[Biljart],0)),"")</f>
        <v/>
      </c>
    </row>
    <row r="870" spans="1:7" x14ac:dyDescent="0.25">
      <c r="A870" s="28">
        <v>46707</v>
      </c>
      <c r="B870">
        <f>WEEKDAY(Tbl_Avond[[#This Row],[Datum]],11)</f>
        <v>2</v>
      </c>
      <c r="C870" t="str" cm="1">
        <f t="array" ref="C870">_xlfn.IFNA(INDEX(Tbl_KBBB[wedstrijd],MATCH(Tbl_Avond[[#This Row],[Datum]]&amp;"1",Tbl_KBBB[Datum_KBBB]&amp;Tbl_KBBB[Biljart],0)),"")</f>
        <v/>
      </c>
      <c r="D870" t="str" cm="1">
        <f t="array" ref="D870">_xlfn.IFNA(INDEX(Tbl_KBBB[wedstrijd],MATCH(Tbl_Avond[[#This Row],[Datum]]&amp;"2",Tbl_KBBB[Datum_KBBB]&amp;Tbl_KBBB[Biljart],0)),"")</f>
        <v/>
      </c>
      <c r="E870" t="str" cm="1">
        <f t="array" ref="E870">_xlfn.IFNA(INDEX(Tbl_KBBB[wedstrijd],MATCH(Tbl_Avond[[#This Row],[Datum]]&amp;"3",Tbl_KBBB[Datum_KBBB]&amp;Tbl_KBBB[Biljart],0)),"")</f>
        <v/>
      </c>
      <c r="F870" t="str" cm="1">
        <f t="array" ref="F870">_xlfn.IFNA(INDEX(Tbl_KBBB[wedstrijd],MATCH(Tbl_Avond[[#This Row],[Datum]]&amp;"4",Tbl_KBBB[Datum_KBBB]&amp;Tbl_KBBB[Biljart],0)),"")</f>
        <v/>
      </c>
      <c r="G870" t="str" cm="1">
        <f t="array" ref="G870">_xlfn.IFNA(INDEX(Tbl_KBBB[wedstrijd],MATCH(Tbl_Avond[[#This Row],[Datum]]&amp;"5",Tbl_KBBB[Datum_KBBB]&amp;Tbl_KBBB[Biljart],0)),"")</f>
        <v/>
      </c>
    </row>
    <row r="871" spans="1:7" x14ac:dyDescent="0.25">
      <c r="A871" s="28">
        <v>46708</v>
      </c>
      <c r="B871">
        <f>WEEKDAY(Tbl_Avond[[#This Row],[Datum]],11)</f>
        <v>3</v>
      </c>
      <c r="C871" t="str" cm="1">
        <f t="array" ref="C871">_xlfn.IFNA(INDEX(Tbl_KBBB[wedstrijd],MATCH(Tbl_Avond[[#This Row],[Datum]]&amp;"1",Tbl_KBBB[Datum_KBBB]&amp;Tbl_KBBB[Biljart],0)),"")</f>
        <v/>
      </c>
      <c r="D871" t="str" cm="1">
        <f t="array" ref="D871">_xlfn.IFNA(INDEX(Tbl_KBBB[wedstrijd],MATCH(Tbl_Avond[[#This Row],[Datum]]&amp;"2",Tbl_KBBB[Datum_KBBB]&amp;Tbl_KBBB[Biljart],0)),"")</f>
        <v/>
      </c>
      <c r="E871" t="str" cm="1">
        <f t="array" ref="E871">_xlfn.IFNA(INDEX(Tbl_KBBB[wedstrijd],MATCH(Tbl_Avond[[#This Row],[Datum]]&amp;"3",Tbl_KBBB[Datum_KBBB]&amp;Tbl_KBBB[Biljart],0)),"")</f>
        <v/>
      </c>
      <c r="F871" t="str" cm="1">
        <f t="array" ref="F871">_xlfn.IFNA(INDEX(Tbl_KBBB[wedstrijd],MATCH(Tbl_Avond[[#This Row],[Datum]]&amp;"4",Tbl_KBBB[Datum_KBBB]&amp;Tbl_KBBB[Biljart],0)),"")</f>
        <v/>
      </c>
      <c r="G871" t="str" cm="1">
        <f t="array" ref="G871">_xlfn.IFNA(INDEX(Tbl_KBBB[wedstrijd],MATCH(Tbl_Avond[[#This Row],[Datum]]&amp;"5",Tbl_KBBB[Datum_KBBB]&amp;Tbl_KBBB[Biljart],0)),"")</f>
        <v/>
      </c>
    </row>
    <row r="872" spans="1:7" x14ac:dyDescent="0.25">
      <c r="A872" s="28">
        <v>46709</v>
      </c>
      <c r="B872">
        <f>WEEKDAY(Tbl_Avond[[#This Row],[Datum]],11)</f>
        <v>4</v>
      </c>
      <c r="C872" t="str" cm="1">
        <f t="array" ref="C872">_xlfn.IFNA(INDEX(Tbl_KBBB[wedstrijd],MATCH(Tbl_Avond[[#This Row],[Datum]]&amp;"1",Tbl_KBBB[Datum_KBBB]&amp;Tbl_KBBB[Biljart],0)),"")</f>
        <v/>
      </c>
      <c r="D872" t="str" cm="1">
        <f t="array" ref="D872">_xlfn.IFNA(INDEX(Tbl_KBBB[wedstrijd],MATCH(Tbl_Avond[[#This Row],[Datum]]&amp;"2",Tbl_KBBB[Datum_KBBB]&amp;Tbl_KBBB[Biljart],0)),"")</f>
        <v/>
      </c>
      <c r="E872" t="str" cm="1">
        <f t="array" ref="E872">_xlfn.IFNA(INDEX(Tbl_KBBB[wedstrijd],MATCH(Tbl_Avond[[#This Row],[Datum]]&amp;"3",Tbl_KBBB[Datum_KBBB]&amp;Tbl_KBBB[Biljart],0)),"")</f>
        <v/>
      </c>
      <c r="F872" t="str" cm="1">
        <f t="array" ref="F872">_xlfn.IFNA(INDEX(Tbl_KBBB[wedstrijd],MATCH(Tbl_Avond[[#This Row],[Datum]]&amp;"4",Tbl_KBBB[Datum_KBBB]&amp;Tbl_KBBB[Biljart],0)),"")</f>
        <v/>
      </c>
      <c r="G872" t="str" cm="1">
        <f t="array" ref="G872">_xlfn.IFNA(INDEX(Tbl_KBBB[wedstrijd],MATCH(Tbl_Avond[[#This Row],[Datum]]&amp;"5",Tbl_KBBB[Datum_KBBB]&amp;Tbl_KBBB[Biljart],0)),"")</f>
        <v/>
      </c>
    </row>
    <row r="873" spans="1:7" x14ac:dyDescent="0.25">
      <c r="A873" s="28">
        <v>46710</v>
      </c>
      <c r="B873">
        <f>WEEKDAY(Tbl_Avond[[#This Row],[Datum]],11)</f>
        <v>5</v>
      </c>
      <c r="C873" t="str" cm="1">
        <f t="array" ref="C873">_xlfn.IFNA(INDEX(Tbl_KBBB[wedstrijd],MATCH(Tbl_Avond[[#This Row],[Datum]]&amp;"1",Tbl_KBBB[Datum_KBBB]&amp;Tbl_KBBB[Biljart],0)),"")</f>
        <v/>
      </c>
      <c r="D873" t="str" cm="1">
        <f t="array" ref="D873">_xlfn.IFNA(INDEX(Tbl_KBBB[wedstrijd],MATCH(Tbl_Avond[[#This Row],[Datum]]&amp;"2",Tbl_KBBB[Datum_KBBB]&amp;Tbl_KBBB[Biljart],0)),"")</f>
        <v/>
      </c>
      <c r="E873" t="str" cm="1">
        <f t="array" ref="E873">_xlfn.IFNA(INDEX(Tbl_KBBB[wedstrijd],MATCH(Tbl_Avond[[#This Row],[Datum]]&amp;"3",Tbl_KBBB[Datum_KBBB]&amp;Tbl_KBBB[Biljart],0)),"")</f>
        <v/>
      </c>
      <c r="F873" t="str" cm="1">
        <f t="array" ref="F873">_xlfn.IFNA(INDEX(Tbl_KBBB[wedstrijd],MATCH(Tbl_Avond[[#This Row],[Datum]]&amp;"4",Tbl_KBBB[Datum_KBBB]&amp;Tbl_KBBB[Biljart],0)),"")</f>
        <v/>
      </c>
      <c r="G873" t="str" cm="1">
        <f t="array" ref="G873">_xlfn.IFNA(INDEX(Tbl_KBBB[wedstrijd],MATCH(Tbl_Avond[[#This Row],[Datum]]&amp;"5",Tbl_KBBB[Datum_KBBB]&amp;Tbl_KBBB[Biljart],0)),"")</f>
        <v/>
      </c>
    </row>
    <row r="874" spans="1:7" x14ac:dyDescent="0.25">
      <c r="A874" s="28">
        <v>46711</v>
      </c>
      <c r="B874">
        <f>WEEKDAY(Tbl_Avond[[#This Row],[Datum]],11)</f>
        <v>6</v>
      </c>
      <c r="C874" t="str" cm="1">
        <f t="array" ref="C874">_xlfn.IFNA(INDEX(Tbl_KBBB[wedstrijd],MATCH(Tbl_Avond[[#This Row],[Datum]]&amp;"1",Tbl_KBBB[Datum_KBBB]&amp;Tbl_KBBB[Biljart],0)),"")</f>
        <v/>
      </c>
      <c r="D874" t="str" cm="1">
        <f t="array" ref="D874">_xlfn.IFNA(INDEX(Tbl_KBBB[wedstrijd],MATCH(Tbl_Avond[[#This Row],[Datum]]&amp;"2",Tbl_KBBB[Datum_KBBB]&amp;Tbl_KBBB[Biljart],0)),"")</f>
        <v/>
      </c>
      <c r="E874" t="str" cm="1">
        <f t="array" ref="E874">_xlfn.IFNA(INDEX(Tbl_KBBB[wedstrijd],MATCH(Tbl_Avond[[#This Row],[Datum]]&amp;"3",Tbl_KBBB[Datum_KBBB]&amp;Tbl_KBBB[Biljart],0)),"")</f>
        <v/>
      </c>
      <c r="F874" t="str" cm="1">
        <f t="array" ref="F874">_xlfn.IFNA(INDEX(Tbl_KBBB[wedstrijd],MATCH(Tbl_Avond[[#This Row],[Datum]]&amp;"4",Tbl_KBBB[Datum_KBBB]&amp;Tbl_KBBB[Biljart],0)),"")</f>
        <v/>
      </c>
      <c r="G874" t="str" cm="1">
        <f t="array" ref="G874">_xlfn.IFNA(INDEX(Tbl_KBBB[wedstrijd],MATCH(Tbl_Avond[[#This Row],[Datum]]&amp;"5",Tbl_KBBB[Datum_KBBB]&amp;Tbl_KBBB[Biljart],0)),"")</f>
        <v/>
      </c>
    </row>
    <row r="875" spans="1:7" x14ac:dyDescent="0.25">
      <c r="A875" s="28">
        <v>46712</v>
      </c>
      <c r="B875">
        <f>WEEKDAY(Tbl_Avond[[#This Row],[Datum]],11)</f>
        <v>7</v>
      </c>
      <c r="C875" t="str" cm="1">
        <f t="array" ref="C875">_xlfn.IFNA(INDEX(Tbl_KBBB[wedstrijd],MATCH(Tbl_Avond[[#This Row],[Datum]]&amp;"1",Tbl_KBBB[Datum_KBBB]&amp;Tbl_KBBB[Biljart],0)),"")</f>
        <v/>
      </c>
      <c r="D875" t="str" cm="1">
        <f t="array" ref="D875">_xlfn.IFNA(INDEX(Tbl_KBBB[wedstrijd],MATCH(Tbl_Avond[[#This Row],[Datum]]&amp;"2",Tbl_KBBB[Datum_KBBB]&amp;Tbl_KBBB[Biljart],0)),"")</f>
        <v/>
      </c>
      <c r="E875" t="str" cm="1">
        <f t="array" ref="E875">_xlfn.IFNA(INDEX(Tbl_KBBB[wedstrijd],MATCH(Tbl_Avond[[#This Row],[Datum]]&amp;"3",Tbl_KBBB[Datum_KBBB]&amp;Tbl_KBBB[Biljart],0)),"")</f>
        <v/>
      </c>
      <c r="F875" t="str" cm="1">
        <f t="array" ref="F875">_xlfn.IFNA(INDEX(Tbl_KBBB[wedstrijd],MATCH(Tbl_Avond[[#This Row],[Datum]]&amp;"4",Tbl_KBBB[Datum_KBBB]&amp;Tbl_KBBB[Biljart],0)),"")</f>
        <v/>
      </c>
      <c r="G875" t="str" cm="1">
        <f t="array" ref="G875">_xlfn.IFNA(INDEX(Tbl_KBBB[wedstrijd],MATCH(Tbl_Avond[[#This Row],[Datum]]&amp;"5",Tbl_KBBB[Datum_KBBB]&amp;Tbl_KBBB[Biljart],0)),"")</f>
        <v/>
      </c>
    </row>
    <row r="876" spans="1:7" x14ac:dyDescent="0.25">
      <c r="A876" s="28">
        <v>46713</v>
      </c>
      <c r="B876">
        <f>WEEKDAY(Tbl_Avond[[#This Row],[Datum]],11)</f>
        <v>1</v>
      </c>
      <c r="C876" t="str" cm="1">
        <f t="array" ref="C876">_xlfn.IFNA(INDEX(Tbl_KBBB[wedstrijd],MATCH(Tbl_Avond[[#This Row],[Datum]]&amp;"1",Tbl_KBBB[Datum_KBBB]&amp;Tbl_KBBB[Biljart],0)),"")</f>
        <v/>
      </c>
      <c r="D876" t="str" cm="1">
        <f t="array" ref="D876">_xlfn.IFNA(INDEX(Tbl_KBBB[wedstrijd],MATCH(Tbl_Avond[[#This Row],[Datum]]&amp;"2",Tbl_KBBB[Datum_KBBB]&amp;Tbl_KBBB[Biljart],0)),"")</f>
        <v/>
      </c>
      <c r="E876" t="str" cm="1">
        <f t="array" ref="E876">_xlfn.IFNA(INDEX(Tbl_KBBB[wedstrijd],MATCH(Tbl_Avond[[#This Row],[Datum]]&amp;"3",Tbl_KBBB[Datum_KBBB]&amp;Tbl_KBBB[Biljart],0)),"")</f>
        <v/>
      </c>
      <c r="F876" t="str" cm="1">
        <f t="array" ref="F876">_xlfn.IFNA(INDEX(Tbl_KBBB[wedstrijd],MATCH(Tbl_Avond[[#This Row],[Datum]]&amp;"4",Tbl_KBBB[Datum_KBBB]&amp;Tbl_KBBB[Biljart],0)),"")</f>
        <v/>
      </c>
      <c r="G876" t="str" cm="1">
        <f t="array" ref="G876">_xlfn.IFNA(INDEX(Tbl_KBBB[wedstrijd],MATCH(Tbl_Avond[[#This Row],[Datum]]&amp;"5",Tbl_KBBB[Datum_KBBB]&amp;Tbl_KBBB[Biljart],0)),"")</f>
        <v/>
      </c>
    </row>
    <row r="877" spans="1:7" x14ac:dyDescent="0.25">
      <c r="A877" s="28">
        <v>46714</v>
      </c>
      <c r="B877">
        <f>WEEKDAY(Tbl_Avond[[#This Row],[Datum]],11)</f>
        <v>2</v>
      </c>
      <c r="C877" t="str" cm="1">
        <f t="array" ref="C877">_xlfn.IFNA(INDEX(Tbl_KBBB[wedstrijd],MATCH(Tbl_Avond[[#This Row],[Datum]]&amp;"1",Tbl_KBBB[Datum_KBBB]&amp;Tbl_KBBB[Biljart],0)),"")</f>
        <v/>
      </c>
      <c r="D877" t="str" cm="1">
        <f t="array" ref="D877">_xlfn.IFNA(INDEX(Tbl_KBBB[wedstrijd],MATCH(Tbl_Avond[[#This Row],[Datum]]&amp;"2",Tbl_KBBB[Datum_KBBB]&amp;Tbl_KBBB[Biljart],0)),"")</f>
        <v/>
      </c>
      <c r="E877" t="str" cm="1">
        <f t="array" ref="E877">_xlfn.IFNA(INDEX(Tbl_KBBB[wedstrijd],MATCH(Tbl_Avond[[#This Row],[Datum]]&amp;"3",Tbl_KBBB[Datum_KBBB]&amp;Tbl_KBBB[Biljart],0)),"")</f>
        <v/>
      </c>
      <c r="F877" t="str" cm="1">
        <f t="array" ref="F877">_xlfn.IFNA(INDEX(Tbl_KBBB[wedstrijd],MATCH(Tbl_Avond[[#This Row],[Datum]]&amp;"4",Tbl_KBBB[Datum_KBBB]&amp;Tbl_KBBB[Biljart],0)),"")</f>
        <v/>
      </c>
      <c r="G877" t="str" cm="1">
        <f t="array" ref="G877">_xlfn.IFNA(INDEX(Tbl_KBBB[wedstrijd],MATCH(Tbl_Avond[[#This Row],[Datum]]&amp;"5",Tbl_KBBB[Datum_KBBB]&amp;Tbl_KBBB[Biljart],0)),"")</f>
        <v/>
      </c>
    </row>
    <row r="878" spans="1:7" x14ac:dyDescent="0.25">
      <c r="A878" s="28">
        <v>46715</v>
      </c>
      <c r="B878">
        <f>WEEKDAY(Tbl_Avond[[#This Row],[Datum]],11)</f>
        <v>3</v>
      </c>
      <c r="C878" t="str" cm="1">
        <f t="array" ref="C878">_xlfn.IFNA(INDEX(Tbl_KBBB[wedstrijd],MATCH(Tbl_Avond[[#This Row],[Datum]]&amp;"1",Tbl_KBBB[Datum_KBBB]&amp;Tbl_KBBB[Biljart],0)),"")</f>
        <v/>
      </c>
      <c r="D878" t="str" cm="1">
        <f t="array" ref="D878">_xlfn.IFNA(INDEX(Tbl_KBBB[wedstrijd],MATCH(Tbl_Avond[[#This Row],[Datum]]&amp;"2",Tbl_KBBB[Datum_KBBB]&amp;Tbl_KBBB[Biljart],0)),"")</f>
        <v/>
      </c>
      <c r="E878" t="str" cm="1">
        <f t="array" ref="E878">_xlfn.IFNA(INDEX(Tbl_KBBB[wedstrijd],MATCH(Tbl_Avond[[#This Row],[Datum]]&amp;"3",Tbl_KBBB[Datum_KBBB]&amp;Tbl_KBBB[Biljart],0)),"")</f>
        <v/>
      </c>
      <c r="F878" t="str" cm="1">
        <f t="array" ref="F878">_xlfn.IFNA(INDEX(Tbl_KBBB[wedstrijd],MATCH(Tbl_Avond[[#This Row],[Datum]]&amp;"4",Tbl_KBBB[Datum_KBBB]&amp;Tbl_KBBB[Biljart],0)),"")</f>
        <v/>
      </c>
      <c r="G878" t="str" cm="1">
        <f t="array" ref="G878">_xlfn.IFNA(INDEX(Tbl_KBBB[wedstrijd],MATCH(Tbl_Avond[[#This Row],[Datum]]&amp;"5",Tbl_KBBB[Datum_KBBB]&amp;Tbl_KBBB[Biljart],0)),"")</f>
        <v/>
      </c>
    </row>
    <row r="879" spans="1:7" x14ac:dyDescent="0.25">
      <c r="A879" s="28">
        <v>46716</v>
      </c>
      <c r="B879">
        <f>WEEKDAY(Tbl_Avond[[#This Row],[Datum]],11)</f>
        <v>4</v>
      </c>
      <c r="C879" t="str" cm="1">
        <f t="array" ref="C879">_xlfn.IFNA(INDEX(Tbl_KBBB[wedstrijd],MATCH(Tbl_Avond[[#This Row],[Datum]]&amp;"1",Tbl_KBBB[Datum_KBBB]&amp;Tbl_KBBB[Biljart],0)),"")</f>
        <v/>
      </c>
      <c r="D879" t="str" cm="1">
        <f t="array" ref="D879">_xlfn.IFNA(INDEX(Tbl_KBBB[wedstrijd],MATCH(Tbl_Avond[[#This Row],[Datum]]&amp;"2",Tbl_KBBB[Datum_KBBB]&amp;Tbl_KBBB[Biljart],0)),"")</f>
        <v/>
      </c>
      <c r="E879" t="str" cm="1">
        <f t="array" ref="E879">_xlfn.IFNA(INDEX(Tbl_KBBB[wedstrijd],MATCH(Tbl_Avond[[#This Row],[Datum]]&amp;"3",Tbl_KBBB[Datum_KBBB]&amp;Tbl_KBBB[Biljart],0)),"")</f>
        <v/>
      </c>
      <c r="F879" t="str" cm="1">
        <f t="array" ref="F879">_xlfn.IFNA(INDEX(Tbl_KBBB[wedstrijd],MATCH(Tbl_Avond[[#This Row],[Datum]]&amp;"4",Tbl_KBBB[Datum_KBBB]&amp;Tbl_KBBB[Biljart],0)),"")</f>
        <v/>
      </c>
      <c r="G879" t="str" cm="1">
        <f t="array" ref="G879">_xlfn.IFNA(INDEX(Tbl_KBBB[wedstrijd],MATCH(Tbl_Avond[[#This Row],[Datum]]&amp;"5",Tbl_KBBB[Datum_KBBB]&amp;Tbl_KBBB[Biljart],0)),"")</f>
        <v/>
      </c>
    </row>
    <row r="880" spans="1:7" x14ac:dyDescent="0.25">
      <c r="A880" s="28">
        <v>46717</v>
      </c>
      <c r="B880">
        <f>WEEKDAY(Tbl_Avond[[#This Row],[Datum]],11)</f>
        <v>5</v>
      </c>
      <c r="C880" t="str" cm="1">
        <f t="array" ref="C880">_xlfn.IFNA(INDEX(Tbl_KBBB[wedstrijd],MATCH(Tbl_Avond[[#This Row],[Datum]]&amp;"1",Tbl_KBBB[Datum_KBBB]&amp;Tbl_KBBB[Biljart],0)),"")</f>
        <v/>
      </c>
      <c r="D880" t="str" cm="1">
        <f t="array" ref="D880">_xlfn.IFNA(INDEX(Tbl_KBBB[wedstrijd],MATCH(Tbl_Avond[[#This Row],[Datum]]&amp;"2",Tbl_KBBB[Datum_KBBB]&amp;Tbl_KBBB[Biljart],0)),"")</f>
        <v/>
      </c>
      <c r="E880" t="str" cm="1">
        <f t="array" ref="E880">_xlfn.IFNA(INDEX(Tbl_KBBB[wedstrijd],MATCH(Tbl_Avond[[#This Row],[Datum]]&amp;"3",Tbl_KBBB[Datum_KBBB]&amp;Tbl_KBBB[Biljart],0)),"")</f>
        <v/>
      </c>
      <c r="F880" t="str" cm="1">
        <f t="array" ref="F880">_xlfn.IFNA(INDEX(Tbl_KBBB[wedstrijd],MATCH(Tbl_Avond[[#This Row],[Datum]]&amp;"4",Tbl_KBBB[Datum_KBBB]&amp;Tbl_KBBB[Biljart],0)),"")</f>
        <v/>
      </c>
      <c r="G880" t="str" cm="1">
        <f t="array" ref="G880">_xlfn.IFNA(INDEX(Tbl_KBBB[wedstrijd],MATCH(Tbl_Avond[[#This Row],[Datum]]&amp;"5",Tbl_KBBB[Datum_KBBB]&amp;Tbl_KBBB[Biljart],0)),"")</f>
        <v/>
      </c>
    </row>
    <row r="881" spans="1:7" x14ac:dyDescent="0.25">
      <c r="A881" s="28">
        <v>46718</v>
      </c>
      <c r="B881">
        <f>WEEKDAY(Tbl_Avond[[#This Row],[Datum]],11)</f>
        <v>6</v>
      </c>
      <c r="C881" t="str" cm="1">
        <f t="array" ref="C881">_xlfn.IFNA(INDEX(Tbl_KBBB[wedstrijd],MATCH(Tbl_Avond[[#This Row],[Datum]]&amp;"1",Tbl_KBBB[Datum_KBBB]&amp;Tbl_KBBB[Biljart],0)),"")</f>
        <v/>
      </c>
      <c r="D881" t="str" cm="1">
        <f t="array" ref="D881">_xlfn.IFNA(INDEX(Tbl_KBBB[wedstrijd],MATCH(Tbl_Avond[[#This Row],[Datum]]&amp;"2",Tbl_KBBB[Datum_KBBB]&amp;Tbl_KBBB[Biljart],0)),"")</f>
        <v/>
      </c>
      <c r="E881" t="str" cm="1">
        <f t="array" ref="E881">_xlfn.IFNA(INDEX(Tbl_KBBB[wedstrijd],MATCH(Tbl_Avond[[#This Row],[Datum]]&amp;"3",Tbl_KBBB[Datum_KBBB]&amp;Tbl_KBBB[Biljart],0)),"")</f>
        <v/>
      </c>
      <c r="F881" t="str" cm="1">
        <f t="array" ref="F881">_xlfn.IFNA(INDEX(Tbl_KBBB[wedstrijd],MATCH(Tbl_Avond[[#This Row],[Datum]]&amp;"4",Tbl_KBBB[Datum_KBBB]&amp;Tbl_KBBB[Biljart],0)),"")</f>
        <v/>
      </c>
      <c r="G881" t="str" cm="1">
        <f t="array" ref="G881">_xlfn.IFNA(INDEX(Tbl_KBBB[wedstrijd],MATCH(Tbl_Avond[[#This Row],[Datum]]&amp;"5",Tbl_KBBB[Datum_KBBB]&amp;Tbl_KBBB[Biljart],0)),"")</f>
        <v/>
      </c>
    </row>
    <row r="882" spans="1:7" x14ac:dyDescent="0.25">
      <c r="A882" s="28">
        <v>46719</v>
      </c>
      <c r="B882">
        <f>WEEKDAY(Tbl_Avond[[#This Row],[Datum]],11)</f>
        <v>7</v>
      </c>
      <c r="C882" t="str" cm="1">
        <f t="array" ref="C882">_xlfn.IFNA(INDEX(Tbl_KBBB[wedstrijd],MATCH(Tbl_Avond[[#This Row],[Datum]]&amp;"1",Tbl_KBBB[Datum_KBBB]&amp;Tbl_KBBB[Biljart],0)),"")</f>
        <v/>
      </c>
      <c r="D882" t="str" cm="1">
        <f t="array" ref="D882">_xlfn.IFNA(INDEX(Tbl_KBBB[wedstrijd],MATCH(Tbl_Avond[[#This Row],[Datum]]&amp;"2",Tbl_KBBB[Datum_KBBB]&amp;Tbl_KBBB[Biljart],0)),"")</f>
        <v/>
      </c>
      <c r="E882" t="str" cm="1">
        <f t="array" ref="E882">_xlfn.IFNA(INDEX(Tbl_KBBB[wedstrijd],MATCH(Tbl_Avond[[#This Row],[Datum]]&amp;"3",Tbl_KBBB[Datum_KBBB]&amp;Tbl_KBBB[Biljart],0)),"")</f>
        <v/>
      </c>
      <c r="F882" t="str" cm="1">
        <f t="array" ref="F882">_xlfn.IFNA(INDEX(Tbl_KBBB[wedstrijd],MATCH(Tbl_Avond[[#This Row],[Datum]]&amp;"4",Tbl_KBBB[Datum_KBBB]&amp;Tbl_KBBB[Biljart],0)),"")</f>
        <v/>
      </c>
      <c r="G882" t="str" cm="1">
        <f t="array" ref="G882">_xlfn.IFNA(INDEX(Tbl_KBBB[wedstrijd],MATCH(Tbl_Avond[[#This Row],[Datum]]&amp;"5",Tbl_KBBB[Datum_KBBB]&amp;Tbl_KBBB[Biljart],0)),"")</f>
        <v/>
      </c>
    </row>
    <row r="883" spans="1:7" x14ac:dyDescent="0.25">
      <c r="A883" s="28">
        <v>46720</v>
      </c>
      <c r="B883">
        <f>WEEKDAY(Tbl_Avond[[#This Row],[Datum]],11)</f>
        <v>1</v>
      </c>
      <c r="C883" t="str" cm="1">
        <f t="array" ref="C883">_xlfn.IFNA(INDEX(Tbl_KBBB[wedstrijd],MATCH(Tbl_Avond[[#This Row],[Datum]]&amp;"1",Tbl_KBBB[Datum_KBBB]&amp;Tbl_KBBB[Biljart],0)),"")</f>
        <v/>
      </c>
      <c r="D883" t="str" cm="1">
        <f t="array" ref="D883">_xlfn.IFNA(INDEX(Tbl_KBBB[wedstrijd],MATCH(Tbl_Avond[[#This Row],[Datum]]&amp;"2",Tbl_KBBB[Datum_KBBB]&amp;Tbl_KBBB[Biljart],0)),"")</f>
        <v/>
      </c>
      <c r="E883" t="str" cm="1">
        <f t="array" ref="E883">_xlfn.IFNA(INDEX(Tbl_KBBB[wedstrijd],MATCH(Tbl_Avond[[#This Row],[Datum]]&amp;"3",Tbl_KBBB[Datum_KBBB]&amp;Tbl_KBBB[Biljart],0)),"")</f>
        <v/>
      </c>
      <c r="F883" t="str" cm="1">
        <f t="array" ref="F883">_xlfn.IFNA(INDEX(Tbl_KBBB[wedstrijd],MATCH(Tbl_Avond[[#This Row],[Datum]]&amp;"4",Tbl_KBBB[Datum_KBBB]&amp;Tbl_KBBB[Biljart],0)),"")</f>
        <v/>
      </c>
      <c r="G883" t="str" cm="1">
        <f t="array" ref="G883">_xlfn.IFNA(INDEX(Tbl_KBBB[wedstrijd],MATCH(Tbl_Avond[[#This Row],[Datum]]&amp;"5",Tbl_KBBB[Datum_KBBB]&amp;Tbl_KBBB[Biljart],0)),"")</f>
        <v/>
      </c>
    </row>
    <row r="884" spans="1:7" x14ac:dyDescent="0.25">
      <c r="A884" s="28">
        <v>46721</v>
      </c>
      <c r="B884">
        <f>WEEKDAY(Tbl_Avond[[#This Row],[Datum]],11)</f>
        <v>2</v>
      </c>
      <c r="C884" t="str" cm="1">
        <f t="array" ref="C884">_xlfn.IFNA(INDEX(Tbl_KBBB[wedstrijd],MATCH(Tbl_Avond[[#This Row],[Datum]]&amp;"1",Tbl_KBBB[Datum_KBBB]&amp;Tbl_KBBB[Biljart],0)),"")</f>
        <v/>
      </c>
      <c r="D884" t="str" cm="1">
        <f t="array" ref="D884">_xlfn.IFNA(INDEX(Tbl_KBBB[wedstrijd],MATCH(Tbl_Avond[[#This Row],[Datum]]&amp;"2",Tbl_KBBB[Datum_KBBB]&amp;Tbl_KBBB[Biljart],0)),"")</f>
        <v/>
      </c>
      <c r="E884" t="str" cm="1">
        <f t="array" ref="E884">_xlfn.IFNA(INDEX(Tbl_KBBB[wedstrijd],MATCH(Tbl_Avond[[#This Row],[Datum]]&amp;"3",Tbl_KBBB[Datum_KBBB]&amp;Tbl_KBBB[Biljart],0)),"")</f>
        <v/>
      </c>
      <c r="F884" t="str" cm="1">
        <f t="array" ref="F884">_xlfn.IFNA(INDEX(Tbl_KBBB[wedstrijd],MATCH(Tbl_Avond[[#This Row],[Datum]]&amp;"4",Tbl_KBBB[Datum_KBBB]&amp;Tbl_KBBB[Biljart],0)),"")</f>
        <v/>
      </c>
      <c r="G884" t="str" cm="1">
        <f t="array" ref="G884">_xlfn.IFNA(INDEX(Tbl_KBBB[wedstrijd],MATCH(Tbl_Avond[[#This Row],[Datum]]&amp;"5",Tbl_KBBB[Datum_KBBB]&amp;Tbl_KBBB[Biljart],0)),"")</f>
        <v/>
      </c>
    </row>
    <row r="885" spans="1:7" x14ac:dyDescent="0.25">
      <c r="A885" s="28">
        <v>46722</v>
      </c>
      <c r="B885">
        <f>WEEKDAY(Tbl_Avond[[#This Row],[Datum]],11)</f>
        <v>3</v>
      </c>
      <c r="C885" t="str" cm="1">
        <f t="array" ref="C885">_xlfn.IFNA(INDEX(Tbl_KBBB[wedstrijd],MATCH(Tbl_Avond[[#This Row],[Datum]]&amp;"1",Tbl_KBBB[Datum_KBBB]&amp;Tbl_KBBB[Biljart],0)),"")</f>
        <v/>
      </c>
      <c r="D885" t="str" cm="1">
        <f t="array" ref="D885">_xlfn.IFNA(INDEX(Tbl_KBBB[wedstrijd],MATCH(Tbl_Avond[[#This Row],[Datum]]&amp;"2",Tbl_KBBB[Datum_KBBB]&amp;Tbl_KBBB[Biljart],0)),"")</f>
        <v/>
      </c>
      <c r="E885" t="str" cm="1">
        <f t="array" ref="E885">_xlfn.IFNA(INDEX(Tbl_KBBB[wedstrijd],MATCH(Tbl_Avond[[#This Row],[Datum]]&amp;"3",Tbl_KBBB[Datum_KBBB]&amp;Tbl_KBBB[Biljart],0)),"")</f>
        <v/>
      </c>
      <c r="F885" t="str" cm="1">
        <f t="array" ref="F885">_xlfn.IFNA(INDEX(Tbl_KBBB[wedstrijd],MATCH(Tbl_Avond[[#This Row],[Datum]]&amp;"4",Tbl_KBBB[Datum_KBBB]&amp;Tbl_KBBB[Biljart],0)),"")</f>
        <v/>
      </c>
      <c r="G885" t="str" cm="1">
        <f t="array" ref="G885">_xlfn.IFNA(INDEX(Tbl_KBBB[wedstrijd],MATCH(Tbl_Avond[[#This Row],[Datum]]&amp;"5",Tbl_KBBB[Datum_KBBB]&amp;Tbl_KBBB[Biljart],0)),"")</f>
        <v/>
      </c>
    </row>
    <row r="886" spans="1:7" x14ac:dyDescent="0.25">
      <c r="A886" s="28">
        <v>46723</v>
      </c>
      <c r="B886">
        <f>WEEKDAY(Tbl_Avond[[#This Row],[Datum]],11)</f>
        <v>4</v>
      </c>
      <c r="C886" t="str" cm="1">
        <f t="array" ref="C886">_xlfn.IFNA(INDEX(Tbl_KBBB[wedstrijd],MATCH(Tbl_Avond[[#This Row],[Datum]]&amp;"1",Tbl_KBBB[Datum_KBBB]&amp;Tbl_KBBB[Biljart],0)),"")</f>
        <v/>
      </c>
      <c r="D886" t="str" cm="1">
        <f t="array" ref="D886">_xlfn.IFNA(INDEX(Tbl_KBBB[wedstrijd],MATCH(Tbl_Avond[[#This Row],[Datum]]&amp;"2",Tbl_KBBB[Datum_KBBB]&amp;Tbl_KBBB[Biljart],0)),"")</f>
        <v/>
      </c>
      <c r="E886" t="str" cm="1">
        <f t="array" ref="E886">_xlfn.IFNA(INDEX(Tbl_KBBB[wedstrijd],MATCH(Tbl_Avond[[#This Row],[Datum]]&amp;"3",Tbl_KBBB[Datum_KBBB]&amp;Tbl_KBBB[Biljart],0)),"")</f>
        <v/>
      </c>
      <c r="F886" t="str" cm="1">
        <f t="array" ref="F886">_xlfn.IFNA(INDEX(Tbl_KBBB[wedstrijd],MATCH(Tbl_Avond[[#This Row],[Datum]]&amp;"4",Tbl_KBBB[Datum_KBBB]&amp;Tbl_KBBB[Biljart],0)),"")</f>
        <v/>
      </c>
      <c r="G886" t="str" cm="1">
        <f t="array" ref="G886">_xlfn.IFNA(INDEX(Tbl_KBBB[wedstrijd],MATCH(Tbl_Avond[[#This Row],[Datum]]&amp;"5",Tbl_KBBB[Datum_KBBB]&amp;Tbl_KBBB[Biljart],0)),"")</f>
        <v/>
      </c>
    </row>
    <row r="887" spans="1:7" x14ac:dyDescent="0.25">
      <c r="A887" s="28">
        <v>46724</v>
      </c>
      <c r="B887">
        <f>WEEKDAY(Tbl_Avond[[#This Row],[Datum]],11)</f>
        <v>5</v>
      </c>
      <c r="C887" t="str" cm="1">
        <f t="array" ref="C887">_xlfn.IFNA(INDEX(Tbl_KBBB[wedstrijd],MATCH(Tbl_Avond[[#This Row],[Datum]]&amp;"1",Tbl_KBBB[Datum_KBBB]&amp;Tbl_KBBB[Biljart],0)),"")</f>
        <v/>
      </c>
      <c r="D887" t="str" cm="1">
        <f t="array" ref="D887">_xlfn.IFNA(INDEX(Tbl_KBBB[wedstrijd],MATCH(Tbl_Avond[[#This Row],[Datum]]&amp;"2",Tbl_KBBB[Datum_KBBB]&amp;Tbl_KBBB[Biljart],0)),"")</f>
        <v/>
      </c>
      <c r="E887" t="str" cm="1">
        <f t="array" ref="E887">_xlfn.IFNA(INDEX(Tbl_KBBB[wedstrijd],MATCH(Tbl_Avond[[#This Row],[Datum]]&amp;"3",Tbl_KBBB[Datum_KBBB]&amp;Tbl_KBBB[Biljart],0)),"")</f>
        <v/>
      </c>
      <c r="F887" t="str" cm="1">
        <f t="array" ref="F887">_xlfn.IFNA(INDEX(Tbl_KBBB[wedstrijd],MATCH(Tbl_Avond[[#This Row],[Datum]]&amp;"4",Tbl_KBBB[Datum_KBBB]&amp;Tbl_KBBB[Biljart],0)),"")</f>
        <v/>
      </c>
      <c r="G887" t="str" cm="1">
        <f t="array" ref="G887">_xlfn.IFNA(INDEX(Tbl_KBBB[wedstrijd],MATCH(Tbl_Avond[[#This Row],[Datum]]&amp;"5",Tbl_KBBB[Datum_KBBB]&amp;Tbl_KBBB[Biljart],0)),"")</f>
        <v/>
      </c>
    </row>
    <row r="888" spans="1:7" x14ac:dyDescent="0.25">
      <c r="A888" s="28">
        <v>46725</v>
      </c>
      <c r="B888">
        <f>WEEKDAY(Tbl_Avond[[#This Row],[Datum]],11)</f>
        <v>6</v>
      </c>
      <c r="C888" t="str" cm="1">
        <f t="array" ref="C888">_xlfn.IFNA(INDEX(Tbl_KBBB[wedstrijd],MATCH(Tbl_Avond[[#This Row],[Datum]]&amp;"1",Tbl_KBBB[Datum_KBBB]&amp;Tbl_KBBB[Biljart],0)),"")</f>
        <v/>
      </c>
      <c r="D888" t="str" cm="1">
        <f t="array" ref="D888">_xlfn.IFNA(INDEX(Tbl_KBBB[wedstrijd],MATCH(Tbl_Avond[[#This Row],[Datum]]&amp;"2",Tbl_KBBB[Datum_KBBB]&amp;Tbl_KBBB[Biljart],0)),"")</f>
        <v/>
      </c>
      <c r="E888" t="str" cm="1">
        <f t="array" ref="E888">_xlfn.IFNA(INDEX(Tbl_KBBB[wedstrijd],MATCH(Tbl_Avond[[#This Row],[Datum]]&amp;"3",Tbl_KBBB[Datum_KBBB]&amp;Tbl_KBBB[Biljart],0)),"")</f>
        <v/>
      </c>
      <c r="F888" t="str" cm="1">
        <f t="array" ref="F888">_xlfn.IFNA(INDEX(Tbl_KBBB[wedstrijd],MATCH(Tbl_Avond[[#This Row],[Datum]]&amp;"4",Tbl_KBBB[Datum_KBBB]&amp;Tbl_KBBB[Biljart],0)),"")</f>
        <v/>
      </c>
      <c r="G888" t="str" cm="1">
        <f t="array" ref="G888">_xlfn.IFNA(INDEX(Tbl_KBBB[wedstrijd],MATCH(Tbl_Avond[[#This Row],[Datum]]&amp;"5",Tbl_KBBB[Datum_KBBB]&amp;Tbl_KBBB[Biljart],0)),"")</f>
        <v/>
      </c>
    </row>
    <row r="889" spans="1:7" x14ac:dyDescent="0.25">
      <c r="A889" s="28">
        <v>46726</v>
      </c>
      <c r="B889">
        <f>WEEKDAY(Tbl_Avond[[#This Row],[Datum]],11)</f>
        <v>7</v>
      </c>
      <c r="C889" t="str" cm="1">
        <f t="array" ref="C889">_xlfn.IFNA(INDEX(Tbl_KBBB[wedstrijd],MATCH(Tbl_Avond[[#This Row],[Datum]]&amp;"1",Tbl_KBBB[Datum_KBBB]&amp;Tbl_KBBB[Biljart],0)),"")</f>
        <v/>
      </c>
      <c r="D889" t="str" cm="1">
        <f t="array" ref="D889">_xlfn.IFNA(INDEX(Tbl_KBBB[wedstrijd],MATCH(Tbl_Avond[[#This Row],[Datum]]&amp;"2",Tbl_KBBB[Datum_KBBB]&amp;Tbl_KBBB[Biljart],0)),"")</f>
        <v/>
      </c>
      <c r="E889" t="str" cm="1">
        <f t="array" ref="E889">_xlfn.IFNA(INDEX(Tbl_KBBB[wedstrijd],MATCH(Tbl_Avond[[#This Row],[Datum]]&amp;"3",Tbl_KBBB[Datum_KBBB]&amp;Tbl_KBBB[Biljart],0)),"")</f>
        <v/>
      </c>
      <c r="F889" t="str" cm="1">
        <f t="array" ref="F889">_xlfn.IFNA(INDEX(Tbl_KBBB[wedstrijd],MATCH(Tbl_Avond[[#This Row],[Datum]]&amp;"4",Tbl_KBBB[Datum_KBBB]&amp;Tbl_KBBB[Biljart],0)),"")</f>
        <v/>
      </c>
      <c r="G889" t="str" cm="1">
        <f t="array" ref="G889">_xlfn.IFNA(INDEX(Tbl_KBBB[wedstrijd],MATCH(Tbl_Avond[[#This Row],[Datum]]&amp;"5",Tbl_KBBB[Datum_KBBB]&amp;Tbl_KBBB[Biljart],0)),"")</f>
        <v/>
      </c>
    </row>
    <row r="890" spans="1:7" x14ac:dyDescent="0.25">
      <c r="A890" s="28">
        <v>46727</v>
      </c>
      <c r="B890">
        <f>WEEKDAY(Tbl_Avond[[#This Row],[Datum]],11)</f>
        <v>1</v>
      </c>
      <c r="C890" t="str" cm="1">
        <f t="array" ref="C890">_xlfn.IFNA(INDEX(Tbl_KBBB[wedstrijd],MATCH(Tbl_Avond[[#This Row],[Datum]]&amp;"1",Tbl_KBBB[Datum_KBBB]&amp;Tbl_KBBB[Biljart],0)),"")</f>
        <v/>
      </c>
      <c r="D890" t="str" cm="1">
        <f t="array" ref="D890">_xlfn.IFNA(INDEX(Tbl_KBBB[wedstrijd],MATCH(Tbl_Avond[[#This Row],[Datum]]&amp;"2",Tbl_KBBB[Datum_KBBB]&amp;Tbl_KBBB[Biljart],0)),"")</f>
        <v/>
      </c>
      <c r="E890" t="str" cm="1">
        <f t="array" ref="E890">_xlfn.IFNA(INDEX(Tbl_KBBB[wedstrijd],MATCH(Tbl_Avond[[#This Row],[Datum]]&amp;"3",Tbl_KBBB[Datum_KBBB]&amp;Tbl_KBBB[Biljart],0)),"")</f>
        <v/>
      </c>
      <c r="F890" t="str" cm="1">
        <f t="array" ref="F890">_xlfn.IFNA(INDEX(Tbl_KBBB[wedstrijd],MATCH(Tbl_Avond[[#This Row],[Datum]]&amp;"4",Tbl_KBBB[Datum_KBBB]&amp;Tbl_KBBB[Biljart],0)),"")</f>
        <v/>
      </c>
      <c r="G890" t="str" cm="1">
        <f t="array" ref="G890">_xlfn.IFNA(INDEX(Tbl_KBBB[wedstrijd],MATCH(Tbl_Avond[[#This Row],[Datum]]&amp;"5",Tbl_KBBB[Datum_KBBB]&amp;Tbl_KBBB[Biljart],0)),"")</f>
        <v/>
      </c>
    </row>
    <row r="891" spans="1:7" x14ac:dyDescent="0.25">
      <c r="A891" s="28">
        <v>46728</v>
      </c>
      <c r="B891">
        <f>WEEKDAY(Tbl_Avond[[#This Row],[Datum]],11)</f>
        <v>2</v>
      </c>
      <c r="C891" t="str" cm="1">
        <f t="array" ref="C891">_xlfn.IFNA(INDEX(Tbl_KBBB[wedstrijd],MATCH(Tbl_Avond[[#This Row],[Datum]]&amp;"1",Tbl_KBBB[Datum_KBBB]&amp;Tbl_KBBB[Biljart],0)),"")</f>
        <v/>
      </c>
      <c r="D891" t="str" cm="1">
        <f t="array" ref="D891">_xlfn.IFNA(INDEX(Tbl_KBBB[wedstrijd],MATCH(Tbl_Avond[[#This Row],[Datum]]&amp;"2",Tbl_KBBB[Datum_KBBB]&amp;Tbl_KBBB[Biljart],0)),"")</f>
        <v/>
      </c>
      <c r="E891" t="str" cm="1">
        <f t="array" ref="E891">_xlfn.IFNA(INDEX(Tbl_KBBB[wedstrijd],MATCH(Tbl_Avond[[#This Row],[Datum]]&amp;"3",Tbl_KBBB[Datum_KBBB]&amp;Tbl_KBBB[Biljart],0)),"")</f>
        <v/>
      </c>
      <c r="F891" t="str" cm="1">
        <f t="array" ref="F891">_xlfn.IFNA(INDEX(Tbl_KBBB[wedstrijd],MATCH(Tbl_Avond[[#This Row],[Datum]]&amp;"4",Tbl_KBBB[Datum_KBBB]&amp;Tbl_KBBB[Biljart],0)),"")</f>
        <v/>
      </c>
      <c r="G891" t="str" cm="1">
        <f t="array" ref="G891">_xlfn.IFNA(INDEX(Tbl_KBBB[wedstrijd],MATCH(Tbl_Avond[[#This Row],[Datum]]&amp;"5",Tbl_KBBB[Datum_KBBB]&amp;Tbl_KBBB[Biljart],0)),"")</f>
        <v/>
      </c>
    </row>
    <row r="892" spans="1:7" x14ac:dyDescent="0.25">
      <c r="A892" s="28">
        <v>46729</v>
      </c>
      <c r="B892">
        <f>WEEKDAY(Tbl_Avond[[#This Row],[Datum]],11)</f>
        <v>3</v>
      </c>
      <c r="C892" t="str" cm="1">
        <f t="array" ref="C892">_xlfn.IFNA(INDEX(Tbl_KBBB[wedstrijd],MATCH(Tbl_Avond[[#This Row],[Datum]]&amp;"1",Tbl_KBBB[Datum_KBBB]&amp;Tbl_KBBB[Biljart],0)),"")</f>
        <v/>
      </c>
      <c r="D892" t="str" cm="1">
        <f t="array" ref="D892">_xlfn.IFNA(INDEX(Tbl_KBBB[wedstrijd],MATCH(Tbl_Avond[[#This Row],[Datum]]&amp;"2",Tbl_KBBB[Datum_KBBB]&amp;Tbl_KBBB[Biljart],0)),"")</f>
        <v/>
      </c>
      <c r="E892" t="str" cm="1">
        <f t="array" ref="E892">_xlfn.IFNA(INDEX(Tbl_KBBB[wedstrijd],MATCH(Tbl_Avond[[#This Row],[Datum]]&amp;"3",Tbl_KBBB[Datum_KBBB]&amp;Tbl_KBBB[Biljart],0)),"")</f>
        <v/>
      </c>
      <c r="F892" t="str" cm="1">
        <f t="array" ref="F892">_xlfn.IFNA(INDEX(Tbl_KBBB[wedstrijd],MATCH(Tbl_Avond[[#This Row],[Datum]]&amp;"4",Tbl_KBBB[Datum_KBBB]&amp;Tbl_KBBB[Biljart],0)),"")</f>
        <v/>
      </c>
      <c r="G892" t="str" cm="1">
        <f t="array" ref="G892">_xlfn.IFNA(INDEX(Tbl_KBBB[wedstrijd],MATCH(Tbl_Avond[[#This Row],[Datum]]&amp;"5",Tbl_KBBB[Datum_KBBB]&amp;Tbl_KBBB[Biljart],0)),"")</f>
        <v/>
      </c>
    </row>
    <row r="893" spans="1:7" x14ac:dyDescent="0.25">
      <c r="A893" s="28">
        <v>46730</v>
      </c>
      <c r="B893">
        <f>WEEKDAY(Tbl_Avond[[#This Row],[Datum]],11)</f>
        <v>4</v>
      </c>
      <c r="C893" t="str" cm="1">
        <f t="array" ref="C893">_xlfn.IFNA(INDEX(Tbl_KBBB[wedstrijd],MATCH(Tbl_Avond[[#This Row],[Datum]]&amp;"1",Tbl_KBBB[Datum_KBBB]&amp;Tbl_KBBB[Biljart],0)),"")</f>
        <v/>
      </c>
      <c r="D893" t="str" cm="1">
        <f t="array" ref="D893">_xlfn.IFNA(INDEX(Tbl_KBBB[wedstrijd],MATCH(Tbl_Avond[[#This Row],[Datum]]&amp;"2",Tbl_KBBB[Datum_KBBB]&amp;Tbl_KBBB[Biljart],0)),"")</f>
        <v/>
      </c>
      <c r="E893" t="str" cm="1">
        <f t="array" ref="E893">_xlfn.IFNA(INDEX(Tbl_KBBB[wedstrijd],MATCH(Tbl_Avond[[#This Row],[Datum]]&amp;"3",Tbl_KBBB[Datum_KBBB]&amp;Tbl_KBBB[Biljart],0)),"")</f>
        <v/>
      </c>
      <c r="F893" t="str" cm="1">
        <f t="array" ref="F893">_xlfn.IFNA(INDEX(Tbl_KBBB[wedstrijd],MATCH(Tbl_Avond[[#This Row],[Datum]]&amp;"4",Tbl_KBBB[Datum_KBBB]&amp;Tbl_KBBB[Biljart],0)),"")</f>
        <v/>
      </c>
      <c r="G893" t="str" cm="1">
        <f t="array" ref="G893">_xlfn.IFNA(INDEX(Tbl_KBBB[wedstrijd],MATCH(Tbl_Avond[[#This Row],[Datum]]&amp;"5",Tbl_KBBB[Datum_KBBB]&amp;Tbl_KBBB[Biljart],0)),"")</f>
        <v/>
      </c>
    </row>
    <row r="894" spans="1:7" x14ac:dyDescent="0.25">
      <c r="A894" s="28">
        <v>46731</v>
      </c>
      <c r="B894">
        <f>WEEKDAY(Tbl_Avond[[#This Row],[Datum]],11)</f>
        <v>5</v>
      </c>
      <c r="C894" t="str" cm="1">
        <f t="array" ref="C894">_xlfn.IFNA(INDEX(Tbl_KBBB[wedstrijd],MATCH(Tbl_Avond[[#This Row],[Datum]]&amp;"1",Tbl_KBBB[Datum_KBBB]&amp;Tbl_KBBB[Biljart],0)),"")</f>
        <v/>
      </c>
      <c r="D894" t="str" cm="1">
        <f t="array" ref="D894">_xlfn.IFNA(INDEX(Tbl_KBBB[wedstrijd],MATCH(Tbl_Avond[[#This Row],[Datum]]&amp;"2",Tbl_KBBB[Datum_KBBB]&amp;Tbl_KBBB[Biljart],0)),"")</f>
        <v/>
      </c>
      <c r="E894" t="str" cm="1">
        <f t="array" ref="E894">_xlfn.IFNA(INDEX(Tbl_KBBB[wedstrijd],MATCH(Tbl_Avond[[#This Row],[Datum]]&amp;"3",Tbl_KBBB[Datum_KBBB]&amp;Tbl_KBBB[Biljart],0)),"")</f>
        <v/>
      </c>
      <c r="F894" t="str" cm="1">
        <f t="array" ref="F894">_xlfn.IFNA(INDEX(Tbl_KBBB[wedstrijd],MATCH(Tbl_Avond[[#This Row],[Datum]]&amp;"4",Tbl_KBBB[Datum_KBBB]&amp;Tbl_KBBB[Biljart],0)),"")</f>
        <v/>
      </c>
      <c r="G894" t="str" cm="1">
        <f t="array" ref="G894">_xlfn.IFNA(INDEX(Tbl_KBBB[wedstrijd],MATCH(Tbl_Avond[[#This Row],[Datum]]&amp;"5",Tbl_KBBB[Datum_KBBB]&amp;Tbl_KBBB[Biljart],0)),"")</f>
        <v/>
      </c>
    </row>
    <row r="895" spans="1:7" x14ac:dyDescent="0.25">
      <c r="A895" s="28">
        <v>46732</v>
      </c>
      <c r="B895">
        <f>WEEKDAY(Tbl_Avond[[#This Row],[Datum]],11)</f>
        <v>6</v>
      </c>
      <c r="C895" t="str" cm="1">
        <f t="array" ref="C895">_xlfn.IFNA(INDEX(Tbl_KBBB[wedstrijd],MATCH(Tbl_Avond[[#This Row],[Datum]]&amp;"1",Tbl_KBBB[Datum_KBBB]&amp;Tbl_KBBB[Biljart],0)),"")</f>
        <v/>
      </c>
      <c r="D895" t="str" cm="1">
        <f t="array" ref="D895">_xlfn.IFNA(INDEX(Tbl_KBBB[wedstrijd],MATCH(Tbl_Avond[[#This Row],[Datum]]&amp;"2",Tbl_KBBB[Datum_KBBB]&amp;Tbl_KBBB[Biljart],0)),"")</f>
        <v/>
      </c>
      <c r="E895" t="str" cm="1">
        <f t="array" ref="E895">_xlfn.IFNA(INDEX(Tbl_KBBB[wedstrijd],MATCH(Tbl_Avond[[#This Row],[Datum]]&amp;"3",Tbl_KBBB[Datum_KBBB]&amp;Tbl_KBBB[Biljart],0)),"")</f>
        <v/>
      </c>
      <c r="F895" t="str" cm="1">
        <f t="array" ref="F895">_xlfn.IFNA(INDEX(Tbl_KBBB[wedstrijd],MATCH(Tbl_Avond[[#This Row],[Datum]]&amp;"4",Tbl_KBBB[Datum_KBBB]&amp;Tbl_KBBB[Biljart],0)),"")</f>
        <v/>
      </c>
      <c r="G895" t="str" cm="1">
        <f t="array" ref="G895">_xlfn.IFNA(INDEX(Tbl_KBBB[wedstrijd],MATCH(Tbl_Avond[[#This Row],[Datum]]&amp;"5",Tbl_KBBB[Datum_KBBB]&amp;Tbl_KBBB[Biljart],0)),"")</f>
        <v/>
      </c>
    </row>
    <row r="896" spans="1:7" x14ac:dyDescent="0.25">
      <c r="A896" s="28">
        <v>46733</v>
      </c>
      <c r="B896">
        <f>WEEKDAY(Tbl_Avond[[#This Row],[Datum]],11)</f>
        <v>7</v>
      </c>
      <c r="C896" t="str" cm="1">
        <f t="array" ref="C896">_xlfn.IFNA(INDEX(Tbl_KBBB[wedstrijd],MATCH(Tbl_Avond[[#This Row],[Datum]]&amp;"1",Tbl_KBBB[Datum_KBBB]&amp;Tbl_KBBB[Biljart],0)),"")</f>
        <v/>
      </c>
      <c r="D896" t="str" cm="1">
        <f t="array" ref="D896">_xlfn.IFNA(INDEX(Tbl_KBBB[wedstrijd],MATCH(Tbl_Avond[[#This Row],[Datum]]&amp;"2",Tbl_KBBB[Datum_KBBB]&amp;Tbl_KBBB[Biljart],0)),"")</f>
        <v/>
      </c>
      <c r="E896" t="str" cm="1">
        <f t="array" ref="E896">_xlfn.IFNA(INDEX(Tbl_KBBB[wedstrijd],MATCH(Tbl_Avond[[#This Row],[Datum]]&amp;"3",Tbl_KBBB[Datum_KBBB]&amp;Tbl_KBBB[Biljart],0)),"")</f>
        <v/>
      </c>
      <c r="F896" t="str" cm="1">
        <f t="array" ref="F896">_xlfn.IFNA(INDEX(Tbl_KBBB[wedstrijd],MATCH(Tbl_Avond[[#This Row],[Datum]]&amp;"4",Tbl_KBBB[Datum_KBBB]&amp;Tbl_KBBB[Biljart],0)),"")</f>
        <v/>
      </c>
      <c r="G896" t="str" cm="1">
        <f t="array" ref="G896">_xlfn.IFNA(INDEX(Tbl_KBBB[wedstrijd],MATCH(Tbl_Avond[[#This Row],[Datum]]&amp;"5",Tbl_KBBB[Datum_KBBB]&amp;Tbl_KBBB[Biljart],0)),"")</f>
        <v/>
      </c>
    </row>
    <row r="897" spans="1:7" x14ac:dyDescent="0.25">
      <c r="A897" s="28">
        <v>46734</v>
      </c>
      <c r="B897">
        <f>WEEKDAY(Tbl_Avond[[#This Row],[Datum]],11)</f>
        <v>1</v>
      </c>
      <c r="C897" t="str" cm="1">
        <f t="array" ref="C897">_xlfn.IFNA(INDEX(Tbl_KBBB[wedstrijd],MATCH(Tbl_Avond[[#This Row],[Datum]]&amp;"1",Tbl_KBBB[Datum_KBBB]&amp;Tbl_KBBB[Biljart],0)),"")</f>
        <v/>
      </c>
      <c r="D897" t="str" cm="1">
        <f t="array" ref="D897">_xlfn.IFNA(INDEX(Tbl_KBBB[wedstrijd],MATCH(Tbl_Avond[[#This Row],[Datum]]&amp;"2",Tbl_KBBB[Datum_KBBB]&amp;Tbl_KBBB[Biljart],0)),"")</f>
        <v/>
      </c>
      <c r="E897" t="str" cm="1">
        <f t="array" ref="E897">_xlfn.IFNA(INDEX(Tbl_KBBB[wedstrijd],MATCH(Tbl_Avond[[#This Row],[Datum]]&amp;"3",Tbl_KBBB[Datum_KBBB]&amp;Tbl_KBBB[Biljart],0)),"")</f>
        <v/>
      </c>
      <c r="F897" t="str" cm="1">
        <f t="array" ref="F897">_xlfn.IFNA(INDEX(Tbl_KBBB[wedstrijd],MATCH(Tbl_Avond[[#This Row],[Datum]]&amp;"4",Tbl_KBBB[Datum_KBBB]&amp;Tbl_KBBB[Biljart],0)),"")</f>
        <v/>
      </c>
      <c r="G897" t="str" cm="1">
        <f t="array" ref="G897">_xlfn.IFNA(INDEX(Tbl_KBBB[wedstrijd],MATCH(Tbl_Avond[[#This Row],[Datum]]&amp;"5",Tbl_KBBB[Datum_KBBB]&amp;Tbl_KBBB[Biljart],0)),"")</f>
        <v/>
      </c>
    </row>
    <row r="898" spans="1:7" x14ac:dyDescent="0.25">
      <c r="A898" s="28">
        <v>46735</v>
      </c>
      <c r="B898">
        <f>WEEKDAY(Tbl_Avond[[#This Row],[Datum]],11)</f>
        <v>2</v>
      </c>
      <c r="C898" t="str" cm="1">
        <f t="array" ref="C898">_xlfn.IFNA(INDEX(Tbl_KBBB[wedstrijd],MATCH(Tbl_Avond[[#This Row],[Datum]]&amp;"1",Tbl_KBBB[Datum_KBBB]&amp;Tbl_KBBB[Biljart],0)),"")</f>
        <v/>
      </c>
      <c r="D898" t="str" cm="1">
        <f t="array" ref="D898">_xlfn.IFNA(INDEX(Tbl_KBBB[wedstrijd],MATCH(Tbl_Avond[[#This Row],[Datum]]&amp;"2",Tbl_KBBB[Datum_KBBB]&amp;Tbl_KBBB[Biljart],0)),"")</f>
        <v/>
      </c>
      <c r="E898" t="str" cm="1">
        <f t="array" ref="E898">_xlfn.IFNA(INDEX(Tbl_KBBB[wedstrijd],MATCH(Tbl_Avond[[#This Row],[Datum]]&amp;"3",Tbl_KBBB[Datum_KBBB]&amp;Tbl_KBBB[Biljart],0)),"")</f>
        <v/>
      </c>
      <c r="F898" t="str" cm="1">
        <f t="array" ref="F898">_xlfn.IFNA(INDEX(Tbl_KBBB[wedstrijd],MATCH(Tbl_Avond[[#This Row],[Datum]]&amp;"4",Tbl_KBBB[Datum_KBBB]&amp;Tbl_KBBB[Biljart],0)),"")</f>
        <v/>
      </c>
      <c r="G898" t="str" cm="1">
        <f t="array" ref="G898">_xlfn.IFNA(INDEX(Tbl_KBBB[wedstrijd],MATCH(Tbl_Avond[[#This Row],[Datum]]&amp;"5",Tbl_KBBB[Datum_KBBB]&amp;Tbl_KBBB[Biljart],0)),"")</f>
        <v/>
      </c>
    </row>
    <row r="899" spans="1:7" x14ac:dyDescent="0.25">
      <c r="A899" s="28">
        <v>46736</v>
      </c>
      <c r="B899">
        <f>WEEKDAY(Tbl_Avond[[#This Row],[Datum]],11)</f>
        <v>3</v>
      </c>
      <c r="C899" t="str" cm="1">
        <f t="array" ref="C899">_xlfn.IFNA(INDEX(Tbl_KBBB[wedstrijd],MATCH(Tbl_Avond[[#This Row],[Datum]]&amp;"1",Tbl_KBBB[Datum_KBBB]&amp;Tbl_KBBB[Biljart],0)),"")</f>
        <v/>
      </c>
      <c r="D899" t="str" cm="1">
        <f t="array" ref="D899">_xlfn.IFNA(INDEX(Tbl_KBBB[wedstrijd],MATCH(Tbl_Avond[[#This Row],[Datum]]&amp;"2",Tbl_KBBB[Datum_KBBB]&amp;Tbl_KBBB[Biljart],0)),"")</f>
        <v/>
      </c>
      <c r="E899" t="str" cm="1">
        <f t="array" ref="E899">_xlfn.IFNA(INDEX(Tbl_KBBB[wedstrijd],MATCH(Tbl_Avond[[#This Row],[Datum]]&amp;"3",Tbl_KBBB[Datum_KBBB]&amp;Tbl_KBBB[Biljart],0)),"")</f>
        <v/>
      </c>
      <c r="F899" t="str" cm="1">
        <f t="array" ref="F899">_xlfn.IFNA(INDEX(Tbl_KBBB[wedstrijd],MATCH(Tbl_Avond[[#This Row],[Datum]]&amp;"4",Tbl_KBBB[Datum_KBBB]&amp;Tbl_KBBB[Biljart],0)),"")</f>
        <v/>
      </c>
      <c r="G899" t="str" cm="1">
        <f t="array" ref="G899">_xlfn.IFNA(INDEX(Tbl_KBBB[wedstrijd],MATCH(Tbl_Avond[[#This Row],[Datum]]&amp;"5",Tbl_KBBB[Datum_KBBB]&amp;Tbl_KBBB[Biljart],0)),"")</f>
        <v/>
      </c>
    </row>
    <row r="900" spans="1:7" x14ac:dyDescent="0.25">
      <c r="A900" s="28">
        <v>46737</v>
      </c>
      <c r="B900">
        <f>WEEKDAY(Tbl_Avond[[#This Row],[Datum]],11)</f>
        <v>4</v>
      </c>
      <c r="C900" t="str" cm="1">
        <f t="array" ref="C900">_xlfn.IFNA(INDEX(Tbl_KBBB[wedstrijd],MATCH(Tbl_Avond[[#This Row],[Datum]]&amp;"1",Tbl_KBBB[Datum_KBBB]&amp;Tbl_KBBB[Biljart],0)),"")</f>
        <v/>
      </c>
      <c r="D900" t="str" cm="1">
        <f t="array" ref="D900">_xlfn.IFNA(INDEX(Tbl_KBBB[wedstrijd],MATCH(Tbl_Avond[[#This Row],[Datum]]&amp;"2",Tbl_KBBB[Datum_KBBB]&amp;Tbl_KBBB[Biljart],0)),"")</f>
        <v/>
      </c>
      <c r="E900" t="str" cm="1">
        <f t="array" ref="E900">_xlfn.IFNA(INDEX(Tbl_KBBB[wedstrijd],MATCH(Tbl_Avond[[#This Row],[Datum]]&amp;"3",Tbl_KBBB[Datum_KBBB]&amp;Tbl_KBBB[Biljart],0)),"")</f>
        <v/>
      </c>
      <c r="F900" t="str" cm="1">
        <f t="array" ref="F900">_xlfn.IFNA(INDEX(Tbl_KBBB[wedstrijd],MATCH(Tbl_Avond[[#This Row],[Datum]]&amp;"4",Tbl_KBBB[Datum_KBBB]&amp;Tbl_KBBB[Biljart],0)),"")</f>
        <v/>
      </c>
      <c r="G900" t="str" cm="1">
        <f t="array" ref="G900">_xlfn.IFNA(INDEX(Tbl_KBBB[wedstrijd],MATCH(Tbl_Avond[[#This Row],[Datum]]&amp;"5",Tbl_KBBB[Datum_KBBB]&amp;Tbl_KBBB[Biljart],0)),"")</f>
        <v/>
      </c>
    </row>
    <row r="901" spans="1:7" x14ac:dyDescent="0.25">
      <c r="A901" s="28">
        <v>46738</v>
      </c>
      <c r="B901">
        <f>WEEKDAY(Tbl_Avond[[#This Row],[Datum]],11)</f>
        <v>5</v>
      </c>
      <c r="C901" t="str" cm="1">
        <f t="array" ref="C901">_xlfn.IFNA(INDEX(Tbl_KBBB[wedstrijd],MATCH(Tbl_Avond[[#This Row],[Datum]]&amp;"1",Tbl_KBBB[Datum_KBBB]&amp;Tbl_KBBB[Biljart],0)),"")</f>
        <v/>
      </c>
      <c r="D901" t="str" cm="1">
        <f t="array" ref="D901">_xlfn.IFNA(INDEX(Tbl_KBBB[wedstrijd],MATCH(Tbl_Avond[[#This Row],[Datum]]&amp;"2",Tbl_KBBB[Datum_KBBB]&amp;Tbl_KBBB[Biljart],0)),"")</f>
        <v/>
      </c>
      <c r="E901" t="str" cm="1">
        <f t="array" ref="E901">_xlfn.IFNA(INDEX(Tbl_KBBB[wedstrijd],MATCH(Tbl_Avond[[#This Row],[Datum]]&amp;"3",Tbl_KBBB[Datum_KBBB]&amp;Tbl_KBBB[Biljart],0)),"")</f>
        <v/>
      </c>
      <c r="F901" t="str" cm="1">
        <f t="array" ref="F901">_xlfn.IFNA(INDEX(Tbl_KBBB[wedstrijd],MATCH(Tbl_Avond[[#This Row],[Datum]]&amp;"4",Tbl_KBBB[Datum_KBBB]&amp;Tbl_KBBB[Biljart],0)),"")</f>
        <v/>
      </c>
      <c r="G901" t="str" cm="1">
        <f t="array" ref="G901">_xlfn.IFNA(INDEX(Tbl_KBBB[wedstrijd],MATCH(Tbl_Avond[[#This Row],[Datum]]&amp;"5",Tbl_KBBB[Datum_KBBB]&amp;Tbl_KBBB[Biljart],0)),"")</f>
        <v/>
      </c>
    </row>
    <row r="902" spans="1:7" x14ac:dyDescent="0.25">
      <c r="A902" s="28">
        <v>46739</v>
      </c>
      <c r="B902">
        <f>WEEKDAY(Tbl_Avond[[#This Row],[Datum]],11)</f>
        <v>6</v>
      </c>
      <c r="C902" t="str" cm="1">
        <f t="array" ref="C902">_xlfn.IFNA(INDEX(Tbl_KBBB[wedstrijd],MATCH(Tbl_Avond[[#This Row],[Datum]]&amp;"1",Tbl_KBBB[Datum_KBBB]&amp;Tbl_KBBB[Biljart],0)),"")</f>
        <v/>
      </c>
      <c r="D902" t="str" cm="1">
        <f t="array" ref="D902">_xlfn.IFNA(INDEX(Tbl_KBBB[wedstrijd],MATCH(Tbl_Avond[[#This Row],[Datum]]&amp;"2",Tbl_KBBB[Datum_KBBB]&amp;Tbl_KBBB[Biljart],0)),"")</f>
        <v/>
      </c>
      <c r="E902" t="str" cm="1">
        <f t="array" ref="E902">_xlfn.IFNA(INDEX(Tbl_KBBB[wedstrijd],MATCH(Tbl_Avond[[#This Row],[Datum]]&amp;"3",Tbl_KBBB[Datum_KBBB]&amp;Tbl_KBBB[Biljart],0)),"")</f>
        <v/>
      </c>
      <c r="F902" t="str" cm="1">
        <f t="array" ref="F902">_xlfn.IFNA(INDEX(Tbl_KBBB[wedstrijd],MATCH(Tbl_Avond[[#This Row],[Datum]]&amp;"4",Tbl_KBBB[Datum_KBBB]&amp;Tbl_KBBB[Biljart],0)),"")</f>
        <v/>
      </c>
      <c r="G902" t="str" cm="1">
        <f t="array" ref="G902">_xlfn.IFNA(INDEX(Tbl_KBBB[wedstrijd],MATCH(Tbl_Avond[[#This Row],[Datum]]&amp;"5",Tbl_KBBB[Datum_KBBB]&amp;Tbl_KBBB[Biljart],0)),"")</f>
        <v/>
      </c>
    </row>
    <row r="903" spans="1:7" x14ac:dyDescent="0.25">
      <c r="A903" s="28">
        <v>46740</v>
      </c>
      <c r="B903">
        <f>WEEKDAY(Tbl_Avond[[#This Row],[Datum]],11)</f>
        <v>7</v>
      </c>
      <c r="C903" t="str" cm="1">
        <f t="array" ref="C903">_xlfn.IFNA(INDEX(Tbl_KBBB[wedstrijd],MATCH(Tbl_Avond[[#This Row],[Datum]]&amp;"1",Tbl_KBBB[Datum_KBBB]&amp;Tbl_KBBB[Biljart],0)),"")</f>
        <v/>
      </c>
      <c r="D903" t="str" cm="1">
        <f t="array" ref="D903">_xlfn.IFNA(INDEX(Tbl_KBBB[wedstrijd],MATCH(Tbl_Avond[[#This Row],[Datum]]&amp;"2",Tbl_KBBB[Datum_KBBB]&amp;Tbl_KBBB[Biljart],0)),"")</f>
        <v/>
      </c>
      <c r="E903" t="str" cm="1">
        <f t="array" ref="E903">_xlfn.IFNA(INDEX(Tbl_KBBB[wedstrijd],MATCH(Tbl_Avond[[#This Row],[Datum]]&amp;"3",Tbl_KBBB[Datum_KBBB]&amp;Tbl_KBBB[Biljart],0)),"")</f>
        <v/>
      </c>
      <c r="F903" t="str" cm="1">
        <f t="array" ref="F903">_xlfn.IFNA(INDEX(Tbl_KBBB[wedstrijd],MATCH(Tbl_Avond[[#This Row],[Datum]]&amp;"4",Tbl_KBBB[Datum_KBBB]&amp;Tbl_KBBB[Biljart],0)),"")</f>
        <v/>
      </c>
      <c r="G903" t="str" cm="1">
        <f t="array" ref="G903">_xlfn.IFNA(INDEX(Tbl_KBBB[wedstrijd],MATCH(Tbl_Avond[[#This Row],[Datum]]&amp;"5",Tbl_KBBB[Datum_KBBB]&amp;Tbl_KBBB[Biljart],0)),"")</f>
        <v/>
      </c>
    </row>
    <row r="904" spans="1:7" x14ac:dyDescent="0.25">
      <c r="A904" s="28">
        <v>46741</v>
      </c>
      <c r="B904">
        <f>WEEKDAY(Tbl_Avond[[#This Row],[Datum]],11)</f>
        <v>1</v>
      </c>
      <c r="C904" t="str" cm="1">
        <f t="array" ref="C904">_xlfn.IFNA(INDEX(Tbl_KBBB[wedstrijd],MATCH(Tbl_Avond[[#This Row],[Datum]]&amp;"1",Tbl_KBBB[Datum_KBBB]&amp;Tbl_KBBB[Biljart],0)),"")</f>
        <v/>
      </c>
      <c r="D904" t="str" cm="1">
        <f t="array" ref="D904">_xlfn.IFNA(INDEX(Tbl_KBBB[wedstrijd],MATCH(Tbl_Avond[[#This Row],[Datum]]&amp;"2",Tbl_KBBB[Datum_KBBB]&amp;Tbl_KBBB[Biljart],0)),"")</f>
        <v/>
      </c>
      <c r="E904" t="str" cm="1">
        <f t="array" ref="E904">_xlfn.IFNA(INDEX(Tbl_KBBB[wedstrijd],MATCH(Tbl_Avond[[#This Row],[Datum]]&amp;"3",Tbl_KBBB[Datum_KBBB]&amp;Tbl_KBBB[Biljart],0)),"")</f>
        <v/>
      </c>
      <c r="F904" t="str" cm="1">
        <f t="array" ref="F904">_xlfn.IFNA(INDEX(Tbl_KBBB[wedstrijd],MATCH(Tbl_Avond[[#This Row],[Datum]]&amp;"4",Tbl_KBBB[Datum_KBBB]&amp;Tbl_KBBB[Biljart],0)),"")</f>
        <v/>
      </c>
      <c r="G904" t="str" cm="1">
        <f t="array" ref="G904">_xlfn.IFNA(INDEX(Tbl_KBBB[wedstrijd],MATCH(Tbl_Avond[[#This Row],[Datum]]&amp;"5",Tbl_KBBB[Datum_KBBB]&amp;Tbl_KBBB[Biljart],0)),"")</f>
        <v/>
      </c>
    </row>
    <row r="905" spans="1:7" x14ac:dyDescent="0.25">
      <c r="A905" s="28">
        <v>46742</v>
      </c>
      <c r="B905">
        <f>WEEKDAY(Tbl_Avond[[#This Row],[Datum]],11)</f>
        <v>2</v>
      </c>
      <c r="C905" t="str" cm="1">
        <f t="array" ref="C905">_xlfn.IFNA(INDEX(Tbl_KBBB[wedstrijd],MATCH(Tbl_Avond[[#This Row],[Datum]]&amp;"1",Tbl_KBBB[Datum_KBBB]&amp;Tbl_KBBB[Biljart],0)),"")</f>
        <v/>
      </c>
      <c r="D905" t="str" cm="1">
        <f t="array" ref="D905">_xlfn.IFNA(INDEX(Tbl_KBBB[wedstrijd],MATCH(Tbl_Avond[[#This Row],[Datum]]&amp;"2",Tbl_KBBB[Datum_KBBB]&amp;Tbl_KBBB[Biljart],0)),"")</f>
        <v/>
      </c>
      <c r="E905" t="str" cm="1">
        <f t="array" ref="E905">_xlfn.IFNA(INDEX(Tbl_KBBB[wedstrijd],MATCH(Tbl_Avond[[#This Row],[Datum]]&amp;"3",Tbl_KBBB[Datum_KBBB]&amp;Tbl_KBBB[Biljart],0)),"")</f>
        <v/>
      </c>
      <c r="F905" t="str" cm="1">
        <f t="array" ref="F905">_xlfn.IFNA(INDEX(Tbl_KBBB[wedstrijd],MATCH(Tbl_Avond[[#This Row],[Datum]]&amp;"4",Tbl_KBBB[Datum_KBBB]&amp;Tbl_KBBB[Biljart],0)),"")</f>
        <v/>
      </c>
      <c r="G905" t="str" cm="1">
        <f t="array" ref="G905">_xlfn.IFNA(INDEX(Tbl_KBBB[wedstrijd],MATCH(Tbl_Avond[[#This Row],[Datum]]&amp;"5",Tbl_KBBB[Datum_KBBB]&amp;Tbl_KBBB[Biljart],0)),"")</f>
        <v/>
      </c>
    </row>
    <row r="906" spans="1:7" x14ac:dyDescent="0.25">
      <c r="A906" s="28">
        <v>46743</v>
      </c>
      <c r="B906">
        <f>WEEKDAY(Tbl_Avond[[#This Row],[Datum]],11)</f>
        <v>3</v>
      </c>
      <c r="C906" t="str" cm="1">
        <f t="array" ref="C906">_xlfn.IFNA(INDEX(Tbl_KBBB[wedstrijd],MATCH(Tbl_Avond[[#This Row],[Datum]]&amp;"1",Tbl_KBBB[Datum_KBBB]&amp;Tbl_KBBB[Biljart],0)),"")</f>
        <v/>
      </c>
      <c r="D906" t="str" cm="1">
        <f t="array" ref="D906">_xlfn.IFNA(INDEX(Tbl_KBBB[wedstrijd],MATCH(Tbl_Avond[[#This Row],[Datum]]&amp;"2",Tbl_KBBB[Datum_KBBB]&amp;Tbl_KBBB[Biljart],0)),"")</f>
        <v/>
      </c>
      <c r="E906" t="str" cm="1">
        <f t="array" ref="E906">_xlfn.IFNA(INDEX(Tbl_KBBB[wedstrijd],MATCH(Tbl_Avond[[#This Row],[Datum]]&amp;"3",Tbl_KBBB[Datum_KBBB]&amp;Tbl_KBBB[Biljart],0)),"")</f>
        <v/>
      </c>
      <c r="F906" t="str" cm="1">
        <f t="array" ref="F906">_xlfn.IFNA(INDEX(Tbl_KBBB[wedstrijd],MATCH(Tbl_Avond[[#This Row],[Datum]]&amp;"4",Tbl_KBBB[Datum_KBBB]&amp;Tbl_KBBB[Biljart],0)),"")</f>
        <v/>
      </c>
      <c r="G906" t="str" cm="1">
        <f t="array" ref="G906">_xlfn.IFNA(INDEX(Tbl_KBBB[wedstrijd],MATCH(Tbl_Avond[[#This Row],[Datum]]&amp;"5",Tbl_KBBB[Datum_KBBB]&amp;Tbl_KBBB[Biljart],0)),"")</f>
        <v/>
      </c>
    </row>
    <row r="907" spans="1:7" x14ac:dyDescent="0.25">
      <c r="A907" s="28">
        <v>46744</v>
      </c>
      <c r="B907">
        <f>WEEKDAY(Tbl_Avond[[#This Row],[Datum]],11)</f>
        <v>4</v>
      </c>
      <c r="C907" t="str" cm="1">
        <f t="array" ref="C907">_xlfn.IFNA(INDEX(Tbl_KBBB[wedstrijd],MATCH(Tbl_Avond[[#This Row],[Datum]]&amp;"1",Tbl_KBBB[Datum_KBBB]&amp;Tbl_KBBB[Biljart],0)),"")</f>
        <v/>
      </c>
      <c r="D907" t="str" cm="1">
        <f t="array" ref="D907">_xlfn.IFNA(INDEX(Tbl_KBBB[wedstrijd],MATCH(Tbl_Avond[[#This Row],[Datum]]&amp;"2",Tbl_KBBB[Datum_KBBB]&amp;Tbl_KBBB[Biljart],0)),"")</f>
        <v/>
      </c>
      <c r="E907" t="str" cm="1">
        <f t="array" ref="E907">_xlfn.IFNA(INDEX(Tbl_KBBB[wedstrijd],MATCH(Tbl_Avond[[#This Row],[Datum]]&amp;"3",Tbl_KBBB[Datum_KBBB]&amp;Tbl_KBBB[Biljart],0)),"")</f>
        <v/>
      </c>
      <c r="F907" t="str" cm="1">
        <f t="array" ref="F907">_xlfn.IFNA(INDEX(Tbl_KBBB[wedstrijd],MATCH(Tbl_Avond[[#This Row],[Datum]]&amp;"4",Tbl_KBBB[Datum_KBBB]&amp;Tbl_KBBB[Biljart],0)),"")</f>
        <v/>
      </c>
      <c r="G907" t="str" cm="1">
        <f t="array" ref="G907">_xlfn.IFNA(INDEX(Tbl_KBBB[wedstrijd],MATCH(Tbl_Avond[[#This Row],[Datum]]&amp;"5",Tbl_KBBB[Datum_KBBB]&amp;Tbl_KBBB[Biljart],0)),"")</f>
        <v/>
      </c>
    </row>
    <row r="908" spans="1:7" x14ac:dyDescent="0.25">
      <c r="A908" s="28">
        <v>46745</v>
      </c>
      <c r="B908">
        <f>WEEKDAY(Tbl_Avond[[#This Row],[Datum]],11)</f>
        <v>5</v>
      </c>
      <c r="C908" t="str" cm="1">
        <f t="array" ref="C908">_xlfn.IFNA(INDEX(Tbl_KBBB[wedstrijd],MATCH(Tbl_Avond[[#This Row],[Datum]]&amp;"1",Tbl_KBBB[Datum_KBBB]&amp;Tbl_KBBB[Biljart],0)),"")</f>
        <v/>
      </c>
      <c r="D908" t="str" cm="1">
        <f t="array" ref="D908">_xlfn.IFNA(INDEX(Tbl_KBBB[wedstrijd],MATCH(Tbl_Avond[[#This Row],[Datum]]&amp;"2",Tbl_KBBB[Datum_KBBB]&amp;Tbl_KBBB[Biljart],0)),"")</f>
        <v/>
      </c>
      <c r="E908" t="str" cm="1">
        <f t="array" ref="E908">_xlfn.IFNA(INDEX(Tbl_KBBB[wedstrijd],MATCH(Tbl_Avond[[#This Row],[Datum]]&amp;"3",Tbl_KBBB[Datum_KBBB]&amp;Tbl_KBBB[Biljart],0)),"")</f>
        <v/>
      </c>
      <c r="F908" t="str" cm="1">
        <f t="array" ref="F908">_xlfn.IFNA(INDEX(Tbl_KBBB[wedstrijd],MATCH(Tbl_Avond[[#This Row],[Datum]]&amp;"4",Tbl_KBBB[Datum_KBBB]&amp;Tbl_KBBB[Biljart],0)),"")</f>
        <v/>
      </c>
      <c r="G908" t="str" cm="1">
        <f t="array" ref="G908">_xlfn.IFNA(INDEX(Tbl_KBBB[wedstrijd],MATCH(Tbl_Avond[[#This Row],[Datum]]&amp;"5",Tbl_KBBB[Datum_KBBB]&amp;Tbl_KBBB[Biljart],0)),"")</f>
        <v/>
      </c>
    </row>
    <row r="909" spans="1:7" x14ac:dyDescent="0.25">
      <c r="A909" s="28">
        <v>46746</v>
      </c>
      <c r="B909">
        <f>WEEKDAY(Tbl_Avond[[#This Row],[Datum]],11)</f>
        <v>6</v>
      </c>
      <c r="C909" t="str" cm="1">
        <f t="array" ref="C909">_xlfn.IFNA(INDEX(Tbl_KBBB[wedstrijd],MATCH(Tbl_Avond[[#This Row],[Datum]]&amp;"1",Tbl_KBBB[Datum_KBBB]&amp;Tbl_KBBB[Biljart],0)),"")</f>
        <v/>
      </c>
      <c r="D909" t="str" cm="1">
        <f t="array" ref="D909">_xlfn.IFNA(INDEX(Tbl_KBBB[wedstrijd],MATCH(Tbl_Avond[[#This Row],[Datum]]&amp;"2",Tbl_KBBB[Datum_KBBB]&amp;Tbl_KBBB[Biljart],0)),"")</f>
        <v/>
      </c>
      <c r="E909" t="str" cm="1">
        <f t="array" ref="E909">_xlfn.IFNA(INDEX(Tbl_KBBB[wedstrijd],MATCH(Tbl_Avond[[#This Row],[Datum]]&amp;"3",Tbl_KBBB[Datum_KBBB]&amp;Tbl_KBBB[Biljart],0)),"")</f>
        <v/>
      </c>
      <c r="F909" t="str" cm="1">
        <f t="array" ref="F909">_xlfn.IFNA(INDEX(Tbl_KBBB[wedstrijd],MATCH(Tbl_Avond[[#This Row],[Datum]]&amp;"4",Tbl_KBBB[Datum_KBBB]&amp;Tbl_KBBB[Biljart],0)),"")</f>
        <v/>
      </c>
      <c r="G909" t="str" cm="1">
        <f t="array" ref="G909">_xlfn.IFNA(INDEX(Tbl_KBBB[wedstrijd],MATCH(Tbl_Avond[[#This Row],[Datum]]&amp;"5",Tbl_KBBB[Datum_KBBB]&amp;Tbl_KBBB[Biljart],0)),"")</f>
        <v/>
      </c>
    </row>
    <row r="910" spans="1:7" x14ac:dyDescent="0.25">
      <c r="A910" s="28">
        <v>46747</v>
      </c>
      <c r="B910">
        <f>WEEKDAY(Tbl_Avond[[#This Row],[Datum]],11)</f>
        <v>7</v>
      </c>
      <c r="C910" t="str" cm="1">
        <f t="array" ref="C910">_xlfn.IFNA(INDEX(Tbl_KBBB[wedstrijd],MATCH(Tbl_Avond[[#This Row],[Datum]]&amp;"1",Tbl_KBBB[Datum_KBBB]&amp;Tbl_KBBB[Biljart],0)),"")</f>
        <v/>
      </c>
      <c r="D910" t="str" cm="1">
        <f t="array" ref="D910">_xlfn.IFNA(INDEX(Tbl_KBBB[wedstrijd],MATCH(Tbl_Avond[[#This Row],[Datum]]&amp;"2",Tbl_KBBB[Datum_KBBB]&amp;Tbl_KBBB[Biljart],0)),"")</f>
        <v/>
      </c>
      <c r="E910" t="str" cm="1">
        <f t="array" ref="E910">_xlfn.IFNA(INDEX(Tbl_KBBB[wedstrijd],MATCH(Tbl_Avond[[#This Row],[Datum]]&amp;"3",Tbl_KBBB[Datum_KBBB]&amp;Tbl_KBBB[Biljart],0)),"")</f>
        <v/>
      </c>
      <c r="F910" t="str" cm="1">
        <f t="array" ref="F910">_xlfn.IFNA(INDEX(Tbl_KBBB[wedstrijd],MATCH(Tbl_Avond[[#This Row],[Datum]]&amp;"4",Tbl_KBBB[Datum_KBBB]&amp;Tbl_KBBB[Biljart],0)),"")</f>
        <v/>
      </c>
      <c r="G910" t="str" cm="1">
        <f t="array" ref="G910">_xlfn.IFNA(INDEX(Tbl_KBBB[wedstrijd],MATCH(Tbl_Avond[[#This Row],[Datum]]&amp;"5",Tbl_KBBB[Datum_KBBB]&amp;Tbl_KBBB[Biljart],0)),"")</f>
        <v/>
      </c>
    </row>
    <row r="911" spans="1:7" x14ac:dyDescent="0.25">
      <c r="A911" s="28">
        <v>46748</v>
      </c>
      <c r="B911">
        <f>WEEKDAY(Tbl_Avond[[#This Row],[Datum]],11)</f>
        <v>1</v>
      </c>
      <c r="C911" t="str" cm="1">
        <f t="array" ref="C911">_xlfn.IFNA(INDEX(Tbl_KBBB[wedstrijd],MATCH(Tbl_Avond[[#This Row],[Datum]]&amp;"1",Tbl_KBBB[Datum_KBBB]&amp;Tbl_KBBB[Biljart],0)),"")</f>
        <v/>
      </c>
      <c r="D911" t="str" cm="1">
        <f t="array" ref="D911">_xlfn.IFNA(INDEX(Tbl_KBBB[wedstrijd],MATCH(Tbl_Avond[[#This Row],[Datum]]&amp;"2",Tbl_KBBB[Datum_KBBB]&amp;Tbl_KBBB[Biljart],0)),"")</f>
        <v/>
      </c>
      <c r="E911" t="str" cm="1">
        <f t="array" ref="E911">_xlfn.IFNA(INDEX(Tbl_KBBB[wedstrijd],MATCH(Tbl_Avond[[#This Row],[Datum]]&amp;"3",Tbl_KBBB[Datum_KBBB]&amp;Tbl_KBBB[Biljart],0)),"")</f>
        <v/>
      </c>
      <c r="F911" t="str" cm="1">
        <f t="array" ref="F911">_xlfn.IFNA(INDEX(Tbl_KBBB[wedstrijd],MATCH(Tbl_Avond[[#This Row],[Datum]]&amp;"4",Tbl_KBBB[Datum_KBBB]&amp;Tbl_KBBB[Biljart],0)),"")</f>
        <v/>
      </c>
      <c r="G911" t="str" cm="1">
        <f t="array" ref="G911">_xlfn.IFNA(INDEX(Tbl_KBBB[wedstrijd],MATCH(Tbl_Avond[[#This Row],[Datum]]&amp;"5",Tbl_KBBB[Datum_KBBB]&amp;Tbl_KBBB[Biljart],0)),"")</f>
        <v/>
      </c>
    </row>
    <row r="912" spans="1:7" x14ac:dyDescent="0.25">
      <c r="A912" s="28">
        <v>46749</v>
      </c>
      <c r="B912">
        <f>WEEKDAY(Tbl_Avond[[#This Row],[Datum]],11)</f>
        <v>2</v>
      </c>
      <c r="C912" t="str" cm="1">
        <f t="array" ref="C912">_xlfn.IFNA(INDEX(Tbl_KBBB[wedstrijd],MATCH(Tbl_Avond[[#This Row],[Datum]]&amp;"1",Tbl_KBBB[Datum_KBBB]&amp;Tbl_KBBB[Biljart],0)),"")</f>
        <v/>
      </c>
      <c r="D912" t="str" cm="1">
        <f t="array" ref="D912">_xlfn.IFNA(INDEX(Tbl_KBBB[wedstrijd],MATCH(Tbl_Avond[[#This Row],[Datum]]&amp;"2",Tbl_KBBB[Datum_KBBB]&amp;Tbl_KBBB[Biljart],0)),"")</f>
        <v/>
      </c>
      <c r="E912" t="str" cm="1">
        <f t="array" ref="E912">_xlfn.IFNA(INDEX(Tbl_KBBB[wedstrijd],MATCH(Tbl_Avond[[#This Row],[Datum]]&amp;"3",Tbl_KBBB[Datum_KBBB]&amp;Tbl_KBBB[Biljart],0)),"")</f>
        <v/>
      </c>
      <c r="F912" t="str" cm="1">
        <f t="array" ref="F912">_xlfn.IFNA(INDEX(Tbl_KBBB[wedstrijd],MATCH(Tbl_Avond[[#This Row],[Datum]]&amp;"4",Tbl_KBBB[Datum_KBBB]&amp;Tbl_KBBB[Biljart],0)),"")</f>
        <v/>
      </c>
      <c r="G912" t="str" cm="1">
        <f t="array" ref="G912">_xlfn.IFNA(INDEX(Tbl_KBBB[wedstrijd],MATCH(Tbl_Avond[[#This Row],[Datum]]&amp;"5",Tbl_KBBB[Datum_KBBB]&amp;Tbl_KBBB[Biljart],0)),"")</f>
        <v/>
      </c>
    </row>
    <row r="913" spans="1:7" x14ac:dyDescent="0.25">
      <c r="A913" s="28">
        <v>46750</v>
      </c>
      <c r="B913">
        <f>WEEKDAY(Tbl_Avond[[#This Row],[Datum]],11)</f>
        <v>3</v>
      </c>
      <c r="C913" t="str" cm="1">
        <f t="array" ref="C913">_xlfn.IFNA(INDEX(Tbl_KBBB[wedstrijd],MATCH(Tbl_Avond[[#This Row],[Datum]]&amp;"1",Tbl_KBBB[Datum_KBBB]&amp;Tbl_KBBB[Biljart],0)),"")</f>
        <v/>
      </c>
      <c r="D913" t="str" cm="1">
        <f t="array" ref="D913">_xlfn.IFNA(INDEX(Tbl_KBBB[wedstrijd],MATCH(Tbl_Avond[[#This Row],[Datum]]&amp;"2",Tbl_KBBB[Datum_KBBB]&amp;Tbl_KBBB[Biljart],0)),"")</f>
        <v/>
      </c>
      <c r="E913" t="str" cm="1">
        <f t="array" ref="E913">_xlfn.IFNA(INDEX(Tbl_KBBB[wedstrijd],MATCH(Tbl_Avond[[#This Row],[Datum]]&amp;"3",Tbl_KBBB[Datum_KBBB]&amp;Tbl_KBBB[Biljart],0)),"")</f>
        <v/>
      </c>
      <c r="F913" t="str" cm="1">
        <f t="array" ref="F913">_xlfn.IFNA(INDEX(Tbl_KBBB[wedstrijd],MATCH(Tbl_Avond[[#This Row],[Datum]]&amp;"4",Tbl_KBBB[Datum_KBBB]&amp;Tbl_KBBB[Biljart],0)),"")</f>
        <v/>
      </c>
      <c r="G913" t="str" cm="1">
        <f t="array" ref="G913">_xlfn.IFNA(INDEX(Tbl_KBBB[wedstrijd],MATCH(Tbl_Avond[[#This Row],[Datum]]&amp;"5",Tbl_KBBB[Datum_KBBB]&amp;Tbl_KBBB[Biljart],0)),"")</f>
        <v/>
      </c>
    </row>
    <row r="914" spans="1:7" x14ac:dyDescent="0.25">
      <c r="A914" s="28">
        <v>46751</v>
      </c>
      <c r="B914">
        <f>WEEKDAY(Tbl_Avond[[#This Row],[Datum]],11)</f>
        <v>4</v>
      </c>
      <c r="C914" t="str" cm="1">
        <f t="array" ref="C914">_xlfn.IFNA(INDEX(Tbl_KBBB[wedstrijd],MATCH(Tbl_Avond[[#This Row],[Datum]]&amp;"1",Tbl_KBBB[Datum_KBBB]&amp;Tbl_KBBB[Biljart],0)),"")</f>
        <v/>
      </c>
      <c r="D914" t="str" cm="1">
        <f t="array" ref="D914">_xlfn.IFNA(INDEX(Tbl_KBBB[wedstrijd],MATCH(Tbl_Avond[[#This Row],[Datum]]&amp;"2",Tbl_KBBB[Datum_KBBB]&amp;Tbl_KBBB[Biljart],0)),"")</f>
        <v/>
      </c>
      <c r="E914" t="str" cm="1">
        <f t="array" ref="E914">_xlfn.IFNA(INDEX(Tbl_KBBB[wedstrijd],MATCH(Tbl_Avond[[#This Row],[Datum]]&amp;"3",Tbl_KBBB[Datum_KBBB]&amp;Tbl_KBBB[Biljart],0)),"")</f>
        <v/>
      </c>
      <c r="F914" t="str" cm="1">
        <f t="array" ref="F914">_xlfn.IFNA(INDEX(Tbl_KBBB[wedstrijd],MATCH(Tbl_Avond[[#This Row],[Datum]]&amp;"4",Tbl_KBBB[Datum_KBBB]&amp;Tbl_KBBB[Biljart],0)),"")</f>
        <v/>
      </c>
      <c r="G914" t="str" cm="1">
        <f t="array" ref="G914">_xlfn.IFNA(INDEX(Tbl_KBBB[wedstrijd],MATCH(Tbl_Avond[[#This Row],[Datum]]&amp;"5",Tbl_KBBB[Datum_KBBB]&amp;Tbl_KBBB[Biljart],0)),"")</f>
        <v/>
      </c>
    </row>
    <row r="915" spans="1:7" x14ac:dyDescent="0.25">
      <c r="A915" s="28">
        <v>46752</v>
      </c>
      <c r="B915">
        <f>WEEKDAY(Tbl_Avond[[#This Row],[Datum]],11)</f>
        <v>5</v>
      </c>
      <c r="C915" t="str" cm="1">
        <f t="array" ref="C915">_xlfn.IFNA(INDEX(Tbl_KBBB[wedstrijd],MATCH(Tbl_Avond[[#This Row],[Datum]]&amp;"1",Tbl_KBBB[Datum_KBBB]&amp;Tbl_KBBB[Biljart],0)),"")</f>
        <v/>
      </c>
      <c r="D915" t="str" cm="1">
        <f t="array" ref="D915">_xlfn.IFNA(INDEX(Tbl_KBBB[wedstrijd],MATCH(Tbl_Avond[[#This Row],[Datum]]&amp;"2",Tbl_KBBB[Datum_KBBB]&amp;Tbl_KBBB[Biljart],0)),"")</f>
        <v/>
      </c>
      <c r="E915" t="str" cm="1">
        <f t="array" ref="E915">_xlfn.IFNA(INDEX(Tbl_KBBB[wedstrijd],MATCH(Tbl_Avond[[#This Row],[Datum]]&amp;"3",Tbl_KBBB[Datum_KBBB]&amp;Tbl_KBBB[Biljart],0)),"")</f>
        <v/>
      </c>
      <c r="F915" t="str" cm="1">
        <f t="array" ref="F915">_xlfn.IFNA(INDEX(Tbl_KBBB[wedstrijd],MATCH(Tbl_Avond[[#This Row],[Datum]]&amp;"4",Tbl_KBBB[Datum_KBBB]&amp;Tbl_KBBB[Biljart],0)),"")</f>
        <v/>
      </c>
      <c r="G915" t="str" cm="1">
        <f t="array" ref="G915">_xlfn.IFNA(INDEX(Tbl_KBBB[wedstrijd],MATCH(Tbl_Avond[[#This Row],[Datum]]&amp;"5",Tbl_KBBB[Datum_KBBB]&amp;Tbl_KBBB[Biljart],0)),"")</f>
        <v/>
      </c>
    </row>
    <row r="916" spans="1:7" x14ac:dyDescent="0.25">
      <c r="A916" s="28">
        <v>46753</v>
      </c>
      <c r="B916">
        <f>WEEKDAY(Tbl_Avond[[#This Row],[Datum]],11)</f>
        <v>6</v>
      </c>
      <c r="C916" t="str" cm="1">
        <f t="array" ref="C916">_xlfn.IFNA(INDEX(Tbl_KBBB[wedstrijd],MATCH(Tbl_Avond[[#This Row],[Datum]]&amp;"1",Tbl_KBBB[Datum_KBBB]&amp;Tbl_KBBB[Biljart],0)),"")</f>
        <v/>
      </c>
      <c r="D916" t="str" cm="1">
        <f t="array" ref="D916">_xlfn.IFNA(INDEX(Tbl_KBBB[wedstrijd],MATCH(Tbl_Avond[[#This Row],[Datum]]&amp;"2",Tbl_KBBB[Datum_KBBB]&amp;Tbl_KBBB[Biljart],0)),"")</f>
        <v/>
      </c>
      <c r="E916" t="str" cm="1">
        <f t="array" ref="E916">_xlfn.IFNA(INDEX(Tbl_KBBB[wedstrijd],MATCH(Tbl_Avond[[#This Row],[Datum]]&amp;"3",Tbl_KBBB[Datum_KBBB]&amp;Tbl_KBBB[Biljart],0)),"")</f>
        <v/>
      </c>
      <c r="F916" t="str" cm="1">
        <f t="array" ref="F916">_xlfn.IFNA(INDEX(Tbl_KBBB[wedstrijd],MATCH(Tbl_Avond[[#This Row],[Datum]]&amp;"4",Tbl_KBBB[Datum_KBBB]&amp;Tbl_KBBB[Biljart],0)),"")</f>
        <v/>
      </c>
      <c r="G916" t="str" cm="1">
        <f t="array" ref="G916">_xlfn.IFNA(INDEX(Tbl_KBBB[wedstrijd],MATCH(Tbl_Avond[[#This Row],[Datum]]&amp;"5",Tbl_KBBB[Datum_KBBB]&amp;Tbl_KBBB[Biljart],0)),"")</f>
        <v/>
      </c>
    </row>
    <row r="917" spans="1:7" x14ac:dyDescent="0.25">
      <c r="A917" s="28">
        <v>46754</v>
      </c>
      <c r="B917">
        <f>WEEKDAY(Tbl_Avond[[#This Row],[Datum]],11)</f>
        <v>7</v>
      </c>
      <c r="C917" t="str" cm="1">
        <f t="array" ref="C917">_xlfn.IFNA(INDEX(Tbl_KBBB[wedstrijd],MATCH(Tbl_Avond[[#This Row],[Datum]]&amp;"1",Tbl_KBBB[Datum_KBBB]&amp;Tbl_KBBB[Biljart],0)),"")</f>
        <v/>
      </c>
      <c r="D917" t="str" cm="1">
        <f t="array" ref="D917">_xlfn.IFNA(INDEX(Tbl_KBBB[wedstrijd],MATCH(Tbl_Avond[[#This Row],[Datum]]&amp;"2",Tbl_KBBB[Datum_KBBB]&amp;Tbl_KBBB[Biljart],0)),"")</f>
        <v/>
      </c>
      <c r="E917" t="str" cm="1">
        <f t="array" ref="E917">_xlfn.IFNA(INDEX(Tbl_KBBB[wedstrijd],MATCH(Tbl_Avond[[#This Row],[Datum]]&amp;"3",Tbl_KBBB[Datum_KBBB]&amp;Tbl_KBBB[Biljart],0)),"")</f>
        <v/>
      </c>
      <c r="F917" t="str" cm="1">
        <f t="array" ref="F917">_xlfn.IFNA(INDEX(Tbl_KBBB[wedstrijd],MATCH(Tbl_Avond[[#This Row],[Datum]]&amp;"4",Tbl_KBBB[Datum_KBBB]&amp;Tbl_KBBB[Biljart],0)),"")</f>
        <v/>
      </c>
      <c r="G917" t="str" cm="1">
        <f t="array" ref="G917">_xlfn.IFNA(INDEX(Tbl_KBBB[wedstrijd],MATCH(Tbl_Avond[[#This Row],[Datum]]&amp;"5",Tbl_KBBB[Datum_KBBB]&amp;Tbl_KBBB[Biljart],0)),"")</f>
        <v/>
      </c>
    </row>
    <row r="918" spans="1:7" x14ac:dyDescent="0.25">
      <c r="A918" s="28">
        <v>46755</v>
      </c>
      <c r="B918">
        <f>WEEKDAY(Tbl_Avond[[#This Row],[Datum]],11)</f>
        <v>1</v>
      </c>
      <c r="C918" t="str" cm="1">
        <f t="array" ref="C918">_xlfn.IFNA(INDEX(Tbl_KBBB[wedstrijd],MATCH(Tbl_Avond[[#This Row],[Datum]]&amp;"1",Tbl_KBBB[Datum_KBBB]&amp;Tbl_KBBB[Biljart],0)),"")</f>
        <v/>
      </c>
      <c r="D918" t="str" cm="1">
        <f t="array" ref="D918">_xlfn.IFNA(INDEX(Tbl_KBBB[wedstrijd],MATCH(Tbl_Avond[[#This Row],[Datum]]&amp;"2",Tbl_KBBB[Datum_KBBB]&amp;Tbl_KBBB[Biljart],0)),"")</f>
        <v/>
      </c>
      <c r="E918" t="str" cm="1">
        <f t="array" ref="E918">_xlfn.IFNA(INDEX(Tbl_KBBB[wedstrijd],MATCH(Tbl_Avond[[#This Row],[Datum]]&amp;"3",Tbl_KBBB[Datum_KBBB]&amp;Tbl_KBBB[Biljart],0)),"")</f>
        <v/>
      </c>
      <c r="F918" t="str" cm="1">
        <f t="array" ref="F918">_xlfn.IFNA(INDEX(Tbl_KBBB[wedstrijd],MATCH(Tbl_Avond[[#This Row],[Datum]]&amp;"4",Tbl_KBBB[Datum_KBBB]&amp;Tbl_KBBB[Biljart],0)),"")</f>
        <v/>
      </c>
      <c r="G918" t="str" cm="1">
        <f t="array" ref="G918">_xlfn.IFNA(INDEX(Tbl_KBBB[wedstrijd],MATCH(Tbl_Avond[[#This Row],[Datum]]&amp;"5",Tbl_KBBB[Datum_KBBB]&amp;Tbl_KBBB[Biljart],0)),"")</f>
        <v/>
      </c>
    </row>
    <row r="919" spans="1:7" x14ac:dyDescent="0.25">
      <c r="A919" s="28">
        <v>46756</v>
      </c>
      <c r="B919">
        <f>WEEKDAY(Tbl_Avond[[#This Row],[Datum]],11)</f>
        <v>2</v>
      </c>
      <c r="C919" t="str" cm="1">
        <f t="array" ref="C919">_xlfn.IFNA(INDEX(Tbl_KBBB[wedstrijd],MATCH(Tbl_Avond[[#This Row],[Datum]]&amp;"1",Tbl_KBBB[Datum_KBBB]&amp;Tbl_KBBB[Biljart],0)),"")</f>
        <v/>
      </c>
      <c r="D919" t="str" cm="1">
        <f t="array" ref="D919">_xlfn.IFNA(INDEX(Tbl_KBBB[wedstrijd],MATCH(Tbl_Avond[[#This Row],[Datum]]&amp;"2",Tbl_KBBB[Datum_KBBB]&amp;Tbl_KBBB[Biljart],0)),"")</f>
        <v/>
      </c>
      <c r="E919" t="str" cm="1">
        <f t="array" ref="E919">_xlfn.IFNA(INDEX(Tbl_KBBB[wedstrijd],MATCH(Tbl_Avond[[#This Row],[Datum]]&amp;"3",Tbl_KBBB[Datum_KBBB]&amp;Tbl_KBBB[Biljart],0)),"")</f>
        <v/>
      </c>
      <c r="F919" t="str" cm="1">
        <f t="array" ref="F919">_xlfn.IFNA(INDEX(Tbl_KBBB[wedstrijd],MATCH(Tbl_Avond[[#This Row],[Datum]]&amp;"4",Tbl_KBBB[Datum_KBBB]&amp;Tbl_KBBB[Biljart],0)),"")</f>
        <v/>
      </c>
      <c r="G919" t="str" cm="1">
        <f t="array" ref="G919">_xlfn.IFNA(INDEX(Tbl_KBBB[wedstrijd],MATCH(Tbl_Avond[[#This Row],[Datum]]&amp;"5",Tbl_KBBB[Datum_KBBB]&amp;Tbl_KBBB[Biljart],0)),"")</f>
        <v/>
      </c>
    </row>
    <row r="920" spans="1:7" x14ac:dyDescent="0.25">
      <c r="A920" s="28">
        <v>46757</v>
      </c>
      <c r="B920">
        <f>WEEKDAY(Tbl_Avond[[#This Row],[Datum]],11)</f>
        <v>3</v>
      </c>
      <c r="C920" t="str" cm="1">
        <f t="array" ref="C920">_xlfn.IFNA(INDEX(Tbl_KBBB[wedstrijd],MATCH(Tbl_Avond[[#This Row],[Datum]]&amp;"1",Tbl_KBBB[Datum_KBBB]&amp;Tbl_KBBB[Biljart],0)),"")</f>
        <v/>
      </c>
      <c r="D920" t="str" cm="1">
        <f t="array" ref="D920">_xlfn.IFNA(INDEX(Tbl_KBBB[wedstrijd],MATCH(Tbl_Avond[[#This Row],[Datum]]&amp;"2",Tbl_KBBB[Datum_KBBB]&amp;Tbl_KBBB[Biljart],0)),"")</f>
        <v/>
      </c>
      <c r="E920" t="str" cm="1">
        <f t="array" ref="E920">_xlfn.IFNA(INDEX(Tbl_KBBB[wedstrijd],MATCH(Tbl_Avond[[#This Row],[Datum]]&amp;"3",Tbl_KBBB[Datum_KBBB]&amp;Tbl_KBBB[Biljart],0)),"")</f>
        <v/>
      </c>
      <c r="F920" t="str" cm="1">
        <f t="array" ref="F920">_xlfn.IFNA(INDEX(Tbl_KBBB[wedstrijd],MATCH(Tbl_Avond[[#This Row],[Datum]]&amp;"4",Tbl_KBBB[Datum_KBBB]&amp;Tbl_KBBB[Biljart],0)),"")</f>
        <v/>
      </c>
      <c r="G920" t="str" cm="1">
        <f t="array" ref="G920">_xlfn.IFNA(INDEX(Tbl_KBBB[wedstrijd],MATCH(Tbl_Avond[[#This Row],[Datum]]&amp;"5",Tbl_KBBB[Datum_KBBB]&amp;Tbl_KBBB[Biljart],0)),"")</f>
        <v/>
      </c>
    </row>
    <row r="921" spans="1:7" x14ac:dyDescent="0.25">
      <c r="A921" s="28">
        <v>46758</v>
      </c>
      <c r="B921">
        <f>WEEKDAY(Tbl_Avond[[#This Row],[Datum]],11)</f>
        <v>4</v>
      </c>
      <c r="C921" t="str" cm="1">
        <f t="array" ref="C921">_xlfn.IFNA(INDEX(Tbl_KBBB[wedstrijd],MATCH(Tbl_Avond[[#This Row],[Datum]]&amp;"1",Tbl_KBBB[Datum_KBBB]&amp;Tbl_KBBB[Biljart],0)),"")</f>
        <v/>
      </c>
      <c r="D921" t="str" cm="1">
        <f t="array" ref="D921">_xlfn.IFNA(INDEX(Tbl_KBBB[wedstrijd],MATCH(Tbl_Avond[[#This Row],[Datum]]&amp;"2",Tbl_KBBB[Datum_KBBB]&amp;Tbl_KBBB[Biljart],0)),"")</f>
        <v/>
      </c>
      <c r="E921" t="str" cm="1">
        <f t="array" ref="E921">_xlfn.IFNA(INDEX(Tbl_KBBB[wedstrijd],MATCH(Tbl_Avond[[#This Row],[Datum]]&amp;"3",Tbl_KBBB[Datum_KBBB]&amp;Tbl_KBBB[Biljart],0)),"")</f>
        <v/>
      </c>
      <c r="F921" t="str" cm="1">
        <f t="array" ref="F921">_xlfn.IFNA(INDEX(Tbl_KBBB[wedstrijd],MATCH(Tbl_Avond[[#This Row],[Datum]]&amp;"4",Tbl_KBBB[Datum_KBBB]&amp;Tbl_KBBB[Biljart],0)),"")</f>
        <v/>
      </c>
      <c r="G921" t="str" cm="1">
        <f t="array" ref="G921">_xlfn.IFNA(INDEX(Tbl_KBBB[wedstrijd],MATCH(Tbl_Avond[[#This Row],[Datum]]&amp;"5",Tbl_KBBB[Datum_KBBB]&amp;Tbl_KBBB[Biljart],0)),"")</f>
        <v/>
      </c>
    </row>
    <row r="922" spans="1:7" x14ac:dyDescent="0.25">
      <c r="A922" s="28">
        <v>46759</v>
      </c>
      <c r="B922">
        <f>WEEKDAY(Tbl_Avond[[#This Row],[Datum]],11)</f>
        <v>5</v>
      </c>
      <c r="C922" t="str" cm="1">
        <f t="array" ref="C922">_xlfn.IFNA(INDEX(Tbl_KBBB[wedstrijd],MATCH(Tbl_Avond[[#This Row],[Datum]]&amp;"1",Tbl_KBBB[Datum_KBBB]&amp;Tbl_KBBB[Biljart],0)),"")</f>
        <v/>
      </c>
      <c r="D922" t="str" cm="1">
        <f t="array" ref="D922">_xlfn.IFNA(INDEX(Tbl_KBBB[wedstrijd],MATCH(Tbl_Avond[[#This Row],[Datum]]&amp;"2",Tbl_KBBB[Datum_KBBB]&amp;Tbl_KBBB[Biljart],0)),"")</f>
        <v/>
      </c>
      <c r="E922" t="str" cm="1">
        <f t="array" ref="E922">_xlfn.IFNA(INDEX(Tbl_KBBB[wedstrijd],MATCH(Tbl_Avond[[#This Row],[Datum]]&amp;"3",Tbl_KBBB[Datum_KBBB]&amp;Tbl_KBBB[Biljart],0)),"")</f>
        <v/>
      </c>
      <c r="F922" t="str" cm="1">
        <f t="array" ref="F922">_xlfn.IFNA(INDEX(Tbl_KBBB[wedstrijd],MATCH(Tbl_Avond[[#This Row],[Datum]]&amp;"4",Tbl_KBBB[Datum_KBBB]&amp;Tbl_KBBB[Biljart],0)),"")</f>
        <v/>
      </c>
      <c r="G922" t="str" cm="1">
        <f t="array" ref="G922">_xlfn.IFNA(INDEX(Tbl_KBBB[wedstrijd],MATCH(Tbl_Avond[[#This Row],[Datum]]&amp;"5",Tbl_KBBB[Datum_KBBB]&amp;Tbl_KBBB[Biljart],0)),"")</f>
        <v/>
      </c>
    </row>
    <row r="923" spans="1:7" x14ac:dyDescent="0.25">
      <c r="A923" s="28">
        <v>46760</v>
      </c>
      <c r="B923">
        <f>WEEKDAY(Tbl_Avond[[#This Row],[Datum]],11)</f>
        <v>6</v>
      </c>
      <c r="C923" t="str" cm="1">
        <f t="array" ref="C923">_xlfn.IFNA(INDEX(Tbl_KBBB[wedstrijd],MATCH(Tbl_Avond[[#This Row],[Datum]]&amp;"1",Tbl_KBBB[Datum_KBBB]&amp;Tbl_KBBB[Biljart],0)),"")</f>
        <v/>
      </c>
      <c r="D923" t="str" cm="1">
        <f t="array" ref="D923">_xlfn.IFNA(INDEX(Tbl_KBBB[wedstrijd],MATCH(Tbl_Avond[[#This Row],[Datum]]&amp;"2",Tbl_KBBB[Datum_KBBB]&amp;Tbl_KBBB[Biljart],0)),"")</f>
        <v/>
      </c>
      <c r="E923" t="str" cm="1">
        <f t="array" ref="E923">_xlfn.IFNA(INDEX(Tbl_KBBB[wedstrijd],MATCH(Tbl_Avond[[#This Row],[Datum]]&amp;"3",Tbl_KBBB[Datum_KBBB]&amp;Tbl_KBBB[Biljart],0)),"")</f>
        <v/>
      </c>
      <c r="F923" t="str" cm="1">
        <f t="array" ref="F923">_xlfn.IFNA(INDEX(Tbl_KBBB[wedstrijd],MATCH(Tbl_Avond[[#This Row],[Datum]]&amp;"4",Tbl_KBBB[Datum_KBBB]&amp;Tbl_KBBB[Biljart],0)),"")</f>
        <v/>
      </c>
      <c r="G923" t="str" cm="1">
        <f t="array" ref="G923">_xlfn.IFNA(INDEX(Tbl_KBBB[wedstrijd],MATCH(Tbl_Avond[[#This Row],[Datum]]&amp;"5",Tbl_KBBB[Datum_KBBB]&amp;Tbl_KBBB[Biljart],0)),"")</f>
        <v/>
      </c>
    </row>
    <row r="924" spans="1:7" x14ac:dyDescent="0.25">
      <c r="A924" s="28">
        <v>46761</v>
      </c>
      <c r="B924">
        <f>WEEKDAY(Tbl_Avond[[#This Row],[Datum]],11)</f>
        <v>7</v>
      </c>
      <c r="C924" t="str" cm="1">
        <f t="array" ref="C924">_xlfn.IFNA(INDEX(Tbl_KBBB[wedstrijd],MATCH(Tbl_Avond[[#This Row],[Datum]]&amp;"1",Tbl_KBBB[Datum_KBBB]&amp;Tbl_KBBB[Biljart],0)),"")</f>
        <v/>
      </c>
      <c r="D924" t="str" cm="1">
        <f t="array" ref="D924">_xlfn.IFNA(INDEX(Tbl_KBBB[wedstrijd],MATCH(Tbl_Avond[[#This Row],[Datum]]&amp;"2",Tbl_KBBB[Datum_KBBB]&amp;Tbl_KBBB[Biljart],0)),"")</f>
        <v/>
      </c>
      <c r="E924" t="str" cm="1">
        <f t="array" ref="E924">_xlfn.IFNA(INDEX(Tbl_KBBB[wedstrijd],MATCH(Tbl_Avond[[#This Row],[Datum]]&amp;"3",Tbl_KBBB[Datum_KBBB]&amp;Tbl_KBBB[Biljart],0)),"")</f>
        <v/>
      </c>
      <c r="F924" t="str" cm="1">
        <f t="array" ref="F924">_xlfn.IFNA(INDEX(Tbl_KBBB[wedstrijd],MATCH(Tbl_Avond[[#This Row],[Datum]]&amp;"4",Tbl_KBBB[Datum_KBBB]&amp;Tbl_KBBB[Biljart],0)),"")</f>
        <v/>
      </c>
      <c r="G924" t="str" cm="1">
        <f t="array" ref="G924">_xlfn.IFNA(INDEX(Tbl_KBBB[wedstrijd],MATCH(Tbl_Avond[[#This Row],[Datum]]&amp;"5",Tbl_KBBB[Datum_KBBB]&amp;Tbl_KBBB[Biljart],0)),"")</f>
        <v/>
      </c>
    </row>
    <row r="925" spans="1:7" x14ac:dyDescent="0.25">
      <c r="A925" s="28">
        <v>46762</v>
      </c>
      <c r="B925">
        <f>WEEKDAY(Tbl_Avond[[#This Row],[Datum]],11)</f>
        <v>1</v>
      </c>
      <c r="C925" t="str" cm="1">
        <f t="array" ref="C925">_xlfn.IFNA(INDEX(Tbl_KBBB[wedstrijd],MATCH(Tbl_Avond[[#This Row],[Datum]]&amp;"1",Tbl_KBBB[Datum_KBBB]&amp;Tbl_KBBB[Biljart],0)),"")</f>
        <v/>
      </c>
      <c r="D925" t="str" cm="1">
        <f t="array" ref="D925">_xlfn.IFNA(INDEX(Tbl_KBBB[wedstrijd],MATCH(Tbl_Avond[[#This Row],[Datum]]&amp;"2",Tbl_KBBB[Datum_KBBB]&amp;Tbl_KBBB[Biljart],0)),"")</f>
        <v/>
      </c>
      <c r="E925" t="str" cm="1">
        <f t="array" ref="E925">_xlfn.IFNA(INDEX(Tbl_KBBB[wedstrijd],MATCH(Tbl_Avond[[#This Row],[Datum]]&amp;"3",Tbl_KBBB[Datum_KBBB]&amp;Tbl_KBBB[Biljart],0)),"")</f>
        <v/>
      </c>
      <c r="F925" t="str" cm="1">
        <f t="array" ref="F925">_xlfn.IFNA(INDEX(Tbl_KBBB[wedstrijd],MATCH(Tbl_Avond[[#This Row],[Datum]]&amp;"4",Tbl_KBBB[Datum_KBBB]&amp;Tbl_KBBB[Biljart],0)),"")</f>
        <v/>
      </c>
      <c r="G925" t="str" cm="1">
        <f t="array" ref="G925">_xlfn.IFNA(INDEX(Tbl_KBBB[wedstrijd],MATCH(Tbl_Avond[[#This Row],[Datum]]&amp;"5",Tbl_KBBB[Datum_KBBB]&amp;Tbl_KBBB[Biljart],0)),"")</f>
        <v/>
      </c>
    </row>
    <row r="926" spans="1:7" x14ac:dyDescent="0.25">
      <c r="A926" s="28">
        <v>46763</v>
      </c>
      <c r="B926">
        <f>WEEKDAY(Tbl_Avond[[#This Row],[Datum]],11)</f>
        <v>2</v>
      </c>
      <c r="C926" t="str" cm="1">
        <f t="array" ref="C926">_xlfn.IFNA(INDEX(Tbl_KBBB[wedstrijd],MATCH(Tbl_Avond[[#This Row],[Datum]]&amp;"1",Tbl_KBBB[Datum_KBBB]&amp;Tbl_KBBB[Biljart],0)),"")</f>
        <v/>
      </c>
      <c r="D926" t="str" cm="1">
        <f t="array" ref="D926">_xlfn.IFNA(INDEX(Tbl_KBBB[wedstrijd],MATCH(Tbl_Avond[[#This Row],[Datum]]&amp;"2",Tbl_KBBB[Datum_KBBB]&amp;Tbl_KBBB[Biljart],0)),"")</f>
        <v/>
      </c>
      <c r="E926" t="str" cm="1">
        <f t="array" ref="E926">_xlfn.IFNA(INDEX(Tbl_KBBB[wedstrijd],MATCH(Tbl_Avond[[#This Row],[Datum]]&amp;"3",Tbl_KBBB[Datum_KBBB]&amp;Tbl_KBBB[Biljart],0)),"")</f>
        <v/>
      </c>
      <c r="F926" t="str" cm="1">
        <f t="array" ref="F926">_xlfn.IFNA(INDEX(Tbl_KBBB[wedstrijd],MATCH(Tbl_Avond[[#This Row],[Datum]]&amp;"4",Tbl_KBBB[Datum_KBBB]&amp;Tbl_KBBB[Biljart],0)),"")</f>
        <v/>
      </c>
      <c r="G926" t="str" cm="1">
        <f t="array" ref="G926">_xlfn.IFNA(INDEX(Tbl_KBBB[wedstrijd],MATCH(Tbl_Avond[[#This Row],[Datum]]&amp;"5",Tbl_KBBB[Datum_KBBB]&amp;Tbl_KBBB[Biljart],0)),"")</f>
        <v/>
      </c>
    </row>
    <row r="927" spans="1:7" x14ac:dyDescent="0.25">
      <c r="A927" s="28">
        <v>46764</v>
      </c>
      <c r="B927">
        <f>WEEKDAY(Tbl_Avond[[#This Row],[Datum]],11)</f>
        <v>3</v>
      </c>
      <c r="C927" t="str" cm="1">
        <f t="array" ref="C927">_xlfn.IFNA(INDEX(Tbl_KBBB[wedstrijd],MATCH(Tbl_Avond[[#This Row],[Datum]]&amp;"1",Tbl_KBBB[Datum_KBBB]&amp;Tbl_KBBB[Biljart],0)),"")</f>
        <v/>
      </c>
      <c r="D927" t="str" cm="1">
        <f t="array" ref="D927">_xlfn.IFNA(INDEX(Tbl_KBBB[wedstrijd],MATCH(Tbl_Avond[[#This Row],[Datum]]&amp;"2",Tbl_KBBB[Datum_KBBB]&amp;Tbl_KBBB[Biljart],0)),"")</f>
        <v/>
      </c>
      <c r="E927" t="str" cm="1">
        <f t="array" ref="E927">_xlfn.IFNA(INDEX(Tbl_KBBB[wedstrijd],MATCH(Tbl_Avond[[#This Row],[Datum]]&amp;"3",Tbl_KBBB[Datum_KBBB]&amp;Tbl_KBBB[Biljart],0)),"")</f>
        <v/>
      </c>
      <c r="F927" t="str" cm="1">
        <f t="array" ref="F927">_xlfn.IFNA(INDEX(Tbl_KBBB[wedstrijd],MATCH(Tbl_Avond[[#This Row],[Datum]]&amp;"4",Tbl_KBBB[Datum_KBBB]&amp;Tbl_KBBB[Biljart],0)),"")</f>
        <v/>
      </c>
      <c r="G927" t="str" cm="1">
        <f t="array" ref="G927">_xlfn.IFNA(INDEX(Tbl_KBBB[wedstrijd],MATCH(Tbl_Avond[[#This Row],[Datum]]&amp;"5",Tbl_KBBB[Datum_KBBB]&amp;Tbl_KBBB[Biljart],0)),"")</f>
        <v/>
      </c>
    </row>
    <row r="928" spans="1:7" x14ac:dyDescent="0.25">
      <c r="A928" s="28">
        <v>46765</v>
      </c>
      <c r="B928">
        <f>WEEKDAY(Tbl_Avond[[#This Row],[Datum]],11)</f>
        <v>4</v>
      </c>
      <c r="C928" t="str" cm="1">
        <f t="array" ref="C928">_xlfn.IFNA(INDEX(Tbl_KBBB[wedstrijd],MATCH(Tbl_Avond[[#This Row],[Datum]]&amp;"1",Tbl_KBBB[Datum_KBBB]&amp;Tbl_KBBB[Biljart],0)),"")</f>
        <v/>
      </c>
      <c r="D928" t="str" cm="1">
        <f t="array" ref="D928">_xlfn.IFNA(INDEX(Tbl_KBBB[wedstrijd],MATCH(Tbl_Avond[[#This Row],[Datum]]&amp;"2",Tbl_KBBB[Datum_KBBB]&amp;Tbl_KBBB[Biljart],0)),"")</f>
        <v/>
      </c>
      <c r="E928" t="str" cm="1">
        <f t="array" ref="E928">_xlfn.IFNA(INDEX(Tbl_KBBB[wedstrijd],MATCH(Tbl_Avond[[#This Row],[Datum]]&amp;"3",Tbl_KBBB[Datum_KBBB]&amp;Tbl_KBBB[Biljart],0)),"")</f>
        <v/>
      </c>
      <c r="F928" t="str" cm="1">
        <f t="array" ref="F928">_xlfn.IFNA(INDEX(Tbl_KBBB[wedstrijd],MATCH(Tbl_Avond[[#This Row],[Datum]]&amp;"4",Tbl_KBBB[Datum_KBBB]&amp;Tbl_KBBB[Biljart],0)),"")</f>
        <v/>
      </c>
      <c r="G928" t="str" cm="1">
        <f t="array" ref="G928">_xlfn.IFNA(INDEX(Tbl_KBBB[wedstrijd],MATCH(Tbl_Avond[[#This Row],[Datum]]&amp;"5",Tbl_KBBB[Datum_KBBB]&amp;Tbl_KBBB[Biljart],0)),"")</f>
        <v/>
      </c>
    </row>
    <row r="929" spans="1:7" x14ac:dyDescent="0.25">
      <c r="A929" s="28">
        <v>46766</v>
      </c>
      <c r="B929">
        <f>WEEKDAY(Tbl_Avond[[#This Row],[Datum]],11)</f>
        <v>5</v>
      </c>
      <c r="C929" t="str" cm="1">
        <f t="array" ref="C929">_xlfn.IFNA(INDEX(Tbl_KBBB[wedstrijd],MATCH(Tbl_Avond[[#This Row],[Datum]]&amp;"1",Tbl_KBBB[Datum_KBBB]&amp;Tbl_KBBB[Biljart],0)),"")</f>
        <v/>
      </c>
      <c r="D929" t="str" cm="1">
        <f t="array" ref="D929">_xlfn.IFNA(INDEX(Tbl_KBBB[wedstrijd],MATCH(Tbl_Avond[[#This Row],[Datum]]&amp;"2",Tbl_KBBB[Datum_KBBB]&amp;Tbl_KBBB[Biljart],0)),"")</f>
        <v/>
      </c>
      <c r="E929" t="str" cm="1">
        <f t="array" ref="E929">_xlfn.IFNA(INDEX(Tbl_KBBB[wedstrijd],MATCH(Tbl_Avond[[#This Row],[Datum]]&amp;"3",Tbl_KBBB[Datum_KBBB]&amp;Tbl_KBBB[Biljart],0)),"")</f>
        <v/>
      </c>
      <c r="F929" t="str" cm="1">
        <f t="array" ref="F929">_xlfn.IFNA(INDEX(Tbl_KBBB[wedstrijd],MATCH(Tbl_Avond[[#This Row],[Datum]]&amp;"4",Tbl_KBBB[Datum_KBBB]&amp;Tbl_KBBB[Biljart],0)),"")</f>
        <v/>
      </c>
      <c r="G929" t="str" cm="1">
        <f t="array" ref="G929">_xlfn.IFNA(INDEX(Tbl_KBBB[wedstrijd],MATCH(Tbl_Avond[[#This Row],[Datum]]&amp;"5",Tbl_KBBB[Datum_KBBB]&amp;Tbl_KBBB[Biljart],0)),"")</f>
        <v/>
      </c>
    </row>
    <row r="930" spans="1:7" x14ac:dyDescent="0.25">
      <c r="A930" s="28">
        <v>46767</v>
      </c>
      <c r="B930">
        <f>WEEKDAY(Tbl_Avond[[#This Row],[Datum]],11)</f>
        <v>6</v>
      </c>
      <c r="C930" t="str" cm="1">
        <f t="array" ref="C930">_xlfn.IFNA(INDEX(Tbl_KBBB[wedstrijd],MATCH(Tbl_Avond[[#This Row],[Datum]]&amp;"1",Tbl_KBBB[Datum_KBBB]&amp;Tbl_KBBB[Biljart],0)),"")</f>
        <v/>
      </c>
      <c r="D930" t="str" cm="1">
        <f t="array" ref="D930">_xlfn.IFNA(INDEX(Tbl_KBBB[wedstrijd],MATCH(Tbl_Avond[[#This Row],[Datum]]&amp;"2",Tbl_KBBB[Datum_KBBB]&amp;Tbl_KBBB[Biljart],0)),"")</f>
        <v/>
      </c>
      <c r="E930" t="str" cm="1">
        <f t="array" ref="E930">_xlfn.IFNA(INDEX(Tbl_KBBB[wedstrijd],MATCH(Tbl_Avond[[#This Row],[Datum]]&amp;"3",Tbl_KBBB[Datum_KBBB]&amp;Tbl_KBBB[Biljart],0)),"")</f>
        <v/>
      </c>
      <c r="F930" t="str" cm="1">
        <f t="array" ref="F930">_xlfn.IFNA(INDEX(Tbl_KBBB[wedstrijd],MATCH(Tbl_Avond[[#This Row],[Datum]]&amp;"4",Tbl_KBBB[Datum_KBBB]&amp;Tbl_KBBB[Biljart],0)),"")</f>
        <v/>
      </c>
      <c r="G930" t="str" cm="1">
        <f t="array" ref="G930">_xlfn.IFNA(INDEX(Tbl_KBBB[wedstrijd],MATCH(Tbl_Avond[[#This Row],[Datum]]&amp;"5",Tbl_KBBB[Datum_KBBB]&amp;Tbl_KBBB[Biljart],0)),"")</f>
        <v/>
      </c>
    </row>
    <row r="931" spans="1:7" x14ac:dyDescent="0.25">
      <c r="A931" s="28">
        <v>46768</v>
      </c>
      <c r="B931">
        <f>WEEKDAY(Tbl_Avond[[#This Row],[Datum]],11)</f>
        <v>7</v>
      </c>
      <c r="C931" t="str" cm="1">
        <f t="array" ref="C931">_xlfn.IFNA(INDEX(Tbl_KBBB[wedstrijd],MATCH(Tbl_Avond[[#This Row],[Datum]]&amp;"1",Tbl_KBBB[Datum_KBBB]&amp;Tbl_KBBB[Biljart],0)),"")</f>
        <v/>
      </c>
      <c r="D931" t="str" cm="1">
        <f t="array" ref="D931">_xlfn.IFNA(INDEX(Tbl_KBBB[wedstrijd],MATCH(Tbl_Avond[[#This Row],[Datum]]&amp;"2",Tbl_KBBB[Datum_KBBB]&amp;Tbl_KBBB[Biljart],0)),"")</f>
        <v/>
      </c>
      <c r="E931" t="str" cm="1">
        <f t="array" ref="E931">_xlfn.IFNA(INDEX(Tbl_KBBB[wedstrijd],MATCH(Tbl_Avond[[#This Row],[Datum]]&amp;"3",Tbl_KBBB[Datum_KBBB]&amp;Tbl_KBBB[Biljart],0)),"")</f>
        <v/>
      </c>
      <c r="F931" t="str" cm="1">
        <f t="array" ref="F931">_xlfn.IFNA(INDEX(Tbl_KBBB[wedstrijd],MATCH(Tbl_Avond[[#This Row],[Datum]]&amp;"4",Tbl_KBBB[Datum_KBBB]&amp;Tbl_KBBB[Biljart],0)),"")</f>
        <v/>
      </c>
      <c r="G931" t="str" cm="1">
        <f t="array" ref="G931">_xlfn.IFNA(INDEX(Tbl_KBBB[wedstrijd],MATCH(Tbl_Avond[[#This Row],[Datum]]&amp;"5",Tbl_KBBB[Datum_KBBB]&amp;Tbl_KBBB[Biljart],0)),"")</f>
        <v/>
      </c>
    </row>
    <row r="932" spans="1:7" x14ac:dyDescent="0.25">
      <c r="A932" s="28">
        <v>46769</v>
      </c>
      <c r="B932">
        <f>WEEKDAY(Tbl_Avond[[#This Row],[Datum]],11)</f>
        <v>1</v>
      </c>
      <c r="C932" t="str" cm="1">
        <f t="array" ref="C932">_xlfn.IFNA(INDEX(Tbl_KBBB[wedstrijd],MATCH(Tbl_Avond[[#This Row],[Datum]]&amp;"1",Tbl_KBBB[Datum_KBBB]&amp;Tbl_KBBB[Biljart],0)),"")</f>
        <v/>
      </c>
      <c r="D932" t="str" cm="1">
        <f t="array" ref="D932">_xlfn.IFNA(INDEX(Tbl_KBBB[wedstrijd],MATCH(Tbl_Avond[[#This Row],[Datum]]&amp;"2",Tbl_KBBB[Datum_KBBB]&amp;Tbl_KBBB[Biljart],0)),"")</f>
        <v/>
      </c>
      <c r="E932" t="str" cm="1">
        <f t="array" ref="E932">_xlfn.IFNA(INDEX(Tbl_KBBB[wedstrijd],MATCH(Tbl_Avond[[#This Row],[Datum]]&amp;"3",Tbl_KBBB[Datum_KBBB]&amp;Tbl_KBBB[Biljart],0)),"")</f>
        <v/>
      </c>
      <c r="F932" t="str" cm="1">
        <f t="array" ref="F932">_xlfn.IFNA(INDEX(Tbl_KBBB[wedstrijd],MATCH(Tbl_Avond[[#This Row],[Datum]]&amp;"4",Tbl_KBBB[Datum_KBBB]&amp;Tbl_KBBB[Biljart],0)),"")</f>
        <v/>
      </c>
      <c r="G932" t="str" cm="1">
        <f t="array" ref="G932">_xlfn.IFNA(INDEX(Tbl_KBBB[wedstrijd],MATCH(Tbl_Avond[[#This Row],[Datum]]&amp;"5",Tbl_KBBB[Datum_KBBB]&amp;Tbl_KBBB[Biljart],0)),"")</f>
        <v/>
      </c>
    </row>
    <row r="933" spans="1:7" x14ac:dyDescent="0.25">
      <c r="A933" s="28">
        <v>46770</v>
      </c>
      <c r="B933">
        <f>WEEKDAY(Tbl_Avond[[#This Row],[Datum]],11)</f>
        <v>2</v>
      </c>
      <c r="C933" t="str" cm="1">
        <f t="array" ref="C933">_xlfn.IFNA(INDEX(Tbl_KBBB[wedstrijd],MATCH(Tbl_Avond[[#This Row],[Datum]]&amp;"1",Tbl_KBBB[Datum_KBBB]&amp;Tbl_KBBB[Biljart],0)),"")</f>
        <v/>
      </c>
      <c r="D933" t="str" cm="1">
        <f t="array" ref="D933">_xlfn.IFNA(INDEX(Tbl_KBBB[wedstrijd],MATCH(Tbl_Avond[[#This Row],[Datum]]&amp;"2",Tbl_KBBB[Datum_KBBB]&amp;Tbl_KBBB[Biljart],0)),"")</f>
        <v/>
      </c>
      <c r="E933" t="str" cm="1">
        <f t="array" ref="E933">_xlfn.IFNA(INDEX(Tbl_KBBB[wedstrijd],MATCH(Tbl_Avond[[#This Row],[Datum]]&amp;"3",Tbl_KBBB[Datum_KBBB]&amp;Tbl_KBBB[Biljart],0)),"")</f>
        <v/>
      </c>
      <c r="F933" t="str" cm="1">
        <f t="array" ref="F933">_xlfn.IFNA(INDEX(Tbl_KBBB[wedstrijd],MATCH(Tbl_Avond[[#This Row],[Datum]]&amp;"4",Tbl_KBBB[Datum_KBBB]&amp;Tbl_KBBB[Biljart],0)),"")</f>
        <v/>
      </c>
      <c r="G933" t="str" cm="1">
        <f t="array" ref="G933">_xlfn.IFNA(INDEX(Tbl_KBBB[wedstrijd],MATCH(Tbl_Avond[[#This Row],[Datum]]&amp;"5",Tbl_KBBB[Datum_KBBB]&amp;Tbl_KBBB[Biljart],0)),"")</f>
        <v/>
      </c>
    </row>
    <row r="934" spans="1:7" x14ac:dyDescent="0.25">
      <c r="A934" s="28">
        <v>46771</v>
      </c>
      <c r="B934">
        <f>WEEKDAY(Tbl_Avond[[#This Row],[Datum]],11)</f>
        <v>3</v>
      </c>
      <c r="C934" t="str" cm="1">
        <f t="array" ref="C934">_xlfn.IFNA(INDEX(Tbl_KBBB[wedstrijd],MATCH(Tbl_Avond[[#This Row],[Datum]]&amp;"1",Tbl_KBBB[Datum_KBBB]&amp;Tbl_KBBB[Biljart],0)),"")</f>
        <v/>
      </c>
      <c r="D934" t="str" cm="1">
        <f t="array" ref="D934">_xlfn.IFNA(INDEX(Tbl_KBBB[wedstrijd],MATCH(Tbl_Avond[[#This Row],[Datum]]&amp;"2",Tbl_KBBB[Datum_KBBB]&amp;Tbl_KBBB[Biljart],0)),"")</f>
        <v/>
      </c>
      <c r="E934" t="str" cm="1">
        <f t="array" ref="E934">_xlfn.IFNA(INDEX(Tbl_KBBB[wedstrijd],MATCH(Tbl_Avond[[#This Row],[Datum]]&amp;"3",Tbl_KBBB[Datum_KBBB]&amp;Tbl_KBBB[Biljart],0)),"")</f>
        <v/>
      </c>
      <c r="F934" t="str" cm="1">
        <f t="array" ref="F934">_xlfn.IFNA(INDEX(Tbl_KBBB[wedstrijd],MATCH(Tbl_Avond[[#This Row],[Datum]]&amp;"4",Tbl_KBBB[Datum_KBBB]&amp;Tbl_KBBB[Biljart],0)),"")</f>
        <v/>
      </c>
      <c r="G934" t="str" cm="1">
        <f t="array" ref="G934">_xlfn.IFNA(INDEX(Tbl_KBBB[wedstrijd],MATCH(Tbl_Avond[[#This Row],[Datum]]&amp;"5",Tbl_KBBB[Datum_KBBB]&amp;Tbl_KBBB[Biljart],0)),"")</f>
        <v/>
      </c>
    </row>
    <row r="935" spans="1:7" x14ac:dyDescent="0.25">
      <c r="A935" s="28">
        <v>46772</v>
      </c>
      <c r="B935">
        <f>WEEKDAY(Tbl_Avond[[#This Row],[Datum]],11)</f>
        <v>4</v>
      </c>
      <c r="C935" t="str" cm="1">
        <f t="array" ref="C935">_xlfn.IFNA(INDEX(Tbl_KBBB[wedstrijd],MATCH(Tbl_Avond[[#This Row],[Datum]]&amp;"1",Tbl_KBBB[Datum_KBBB]&amp;Tbl_KBBB[Biljart],0)),"")</f>
        <v/>
      </c>
      <c r="D935" t="str" cm="1">
        <f t="array" ref="D935">_xlfn.IFNA(INDEX(Tbl_KBBB[wedstrijd],MATCH(Tbl_Avond[[#This Row],[Datum]]&amp;"2",Tbl_KBBB[Datum_KBBB]&amp;Tbl_KBBB[Biljart],0)),"")</f>
        <v/>
      </c>
      <c r="E935" t="str" cm="1">
        <f t="array" ref="E935">_xlfn.IFNA(INDEX(Tbl_KBBB[wedstrijd],MATCH(Tbl_Avond[[#This Row],[Datum]]&amp;"3",Tbl_KBBB[Datum_KBBB]&amp;Tbl_KBBB[Biljart],0)),"")</f>
        <v/>
      </c>
      <c r="F935" t="str" cm="1">
        <f t="array" ref="F935">_xlfn.IFNA(INDEX(Tbl_KBBB[wedstrijd],MATCH(Tbl_Avond[[#This Row],[Datum]]&amp;"4",Tbl_KBBB[Datum_KBBB]&amp;Tbl_KBBB[Biljart],0)),"")</f>
        <v/>
      </c>
      <c r="G935" t="str" cm="1">
        <f t="array" ref="G935">_xlfn.IFNA(INDEX(Tbl_KBBB[wedstrijd],MATCH(Tbl_Avond[[#This Row],[Datum]]&amp;"5",Tbl_KBBB[Datum_KBBB]&amp;Tbl_KBBB[Biljart],0)),"")</f>
        <v/>
      </c>
    </row>
    <row r="936" spans="1:7" x14ac:dyDescent="0.25">
      <c r="A936" s="28">
        <v>46773</v>
      </c>
      <c r="B936">
        <f>WEEKDAY(Tbl_Avond[[#This Row],[Datum]],11)</f>
        <v>5</v>
      </c>
      <c r="C936" t="str" cm="1">
        <f t="array" ref="C936">_xlfn.IFNA(INDEX(Tbl_KBBB[wedstrijd],MATCH(Tbl_Avond[[#This Row],[Datum]]&amp;"1",Tbl_KBBB[Datum_KBBB]&amp;Tbl_KBBB[Biljart],0)),"")</f>
        <v/>
      </c>
      <c r="D936" t="str" cm="1">
        <f t="array" ref="D936">_xlfn.IFNA(INDEX(Tbl_KBBB[wedstrijd],MATCH(Tbl_Avond[[#This Row],[Datum]]&amp;"2",Tbl_KBBB[Datum_KBBB]&amp;Tbl_KBBB[Biljart],0)),"")</f>
        <v/>
      </c>
      <c r="E936" t="str" cm="1">
        <f t="array" ref="E936">_xlfn.IFNA(INDEX(Tbl_KBBB[wedstrijd],MATCH(Tbl_Avond[[#This Row],[Datum]]&amp;"3",Tbl_KBBB[Datum_KBBB]&amp;Tbl_KBBB[Biljart],0)),"")</f>
        <v/>
      </c>
      <c r="F936" t="str" cm="1">
        <f t="array" ref="F936">_xlfn.IFNA(INDEX(Tbl_KBBB[wedstrijd],MATCH(Tbl_Avond[[#This Row],[Datum]]&amp;"4",Tbl_KBBB[Datum_KBBB]&amp;Tbl_KBBB[Biljart],0)),"")</f>
        <v/>
      </c>
      <c r="G936" t="str" cm="1">
        <f t="array" ref="G936">_xlfn.IFNA(INDEX(Tbl_KBBB[wedstrijd],MATCH(Tbl_Avond[[#This Row],[Datum]]&amp;"5",Tbl_KBBB[Datum_KBBB]&amp;Tbl_KBBB[Biljart],0)),"")</f>
        <v/>
      </c>
    </row>
    <row r="937" spans="1:7" x14ac:dyDescent="0.25">
      <c r="A937" s="28">
        <v>46774</v>
      </c>
      <c r="B937">
        <f>WEEKDAY(Tbl_Avond[[#This Row],[Datum]],11)</f>
        <v>6</v>
      </c>
      <c r="C937" t="str" cm="1">
        <f t="array" ref="C937">_xlfn.IFNA(INDEX(Tbl_KBBB[wedstrijd],MATCH(Tbl_Avond[[#This Row],[Datum]]&amp;"1",Tbl_KBBB[Datum_KBBB]&amp;Tbl_KBBB[Biljart],0)),"")</f>
        <v/>
      </c>
      <c r="D937" t="str" cm="1">
        <f t="array" ref="D937">_xlfn.IFNA(INDEX(Tbl_KBBB[wedstrijd],MATCH(Tbl_Avond[[#This Row],[Datum]]&amp;"2",Tbl_KBBB[Datum_KBBB]&amp;Tbl_KBBB[Biljart],0)),"")</f>
        <v/>
      </c>
      <c r="E937" t="str" cm="1">
        <f t="array" ref="E937">_xlfn.IFNA(INDEX(Tbl_KBBB[wedstrijd],MATCH(Tbl_Avond[[#This Row],[Datum]]&amp;"3",Tbl_KBBB[Datum_KBBB]&amp;Tbl_KBBB[Biljart],0)),"")</f>
        <v/>
      </c>
      <c r="F937" t="str" cm="1">
        <f t="array" ref="F937">_xlfn.IFNA(INDEX(Tbl_KBBB[wedstrijd],MATCH(Tbl_Avond[[#This Row],[Datum]]&amp;"4",Tbl_KBBB[Datum_KBBB]&amp;Tbl_KBBB[Biljart],0)),"")</f>
        <v/>
      </c>
      <c r="G937" t="str" cm="1">
        <f t="array" ref="G937">_xlfn.IFNA(INDEX(Tbl_KBBB[wedstrijd],MATCH(Tbl_Avond[[#This Row],[Datum]]&amp;"5",Tbl_KBBB[Datum_KBBB]&amp;Tbl_KBBB[Biljart],0)),"")</f>
        <v/>
      </c>
    </row>
    <row r="938" spans="1:7" x14ac:dyDescent="0.25">
      <c r="A938" s="28">
        <v>46775</v>
      </c>
      <c r="B938">
        <f>WEEKDAY(Tbl_Avond[[#This Row],[Datum]],11)</f>
        <v>7</v>
      </c>
      <c r="C938" t="str" cm="1">
        <f t="array" ref="C938">_xlfn.IFNA(INDEX(Tbl_KBBB[wedstrijd],MATCH(Tbl_Avond[[#This Row],[Datum]]&amp;"1",Tbl_KBBB[Datum_KBBB]&amp;Tbl_KBBB[Biljart],0)),"")</f>
        <v/>
      </c>
      <c r="D938" t="str" cm="1">
        <f t="array" ref="D938">_xlfn.IFNA(INDEX(Tbl_KBBB[wedstrijd],MATCH(Tbl_Avond[[#This Row],[Datum]]&amp;"2",Tbl_KBBB[Datum_KBBB]&amp;Tbl_KBBB[Biljart],0)),"")</f>
        <v/>
      </c>
      <c r="E938" t="str" cm="1">
        <f t="array" ref="E938">_xlfn.IFNA(INDEX(Tbl_KBBB[wedstrijd],MATCH(Tbl_Avond[[#This Row],[Datum]]&amp;"3",Tbl_KBBB[Datum_KBBB]&amp;Tbl_KBBB[Biljart],0)),"")</f>
        <v/>
      </c>
      <c r="F938" t="str" cm="1">
        <f t="array" ref="F938">_xlfn.IFNA(INDEX(Tbl_KBBB[wedstrijd],MATCH(Tbl_Avond[[#This Row],[Datum]]&amp;"4",Tbl_KBBB[Datum_KBBB]&amp;Tbl_KBBB[Biljart],0)),"")</f>
        <v/>
      </c>
      <c r="G938" t="str" cm="1">
        <f t="array" ref="G938">_xlfn.IFNA(INDEX(Tbl_KBBB[wedstrijd],MATCH(Tbl_Avond[[#This Row],[Datum]]&amp;"5",Tbl_KBBB[Datum_KBBB]&amp;Tbl_KBBB[Biljart],0)),"")</f>
        <v/>
      </c>
    </row>
    <row r="939" spans="1:7" x14ac:dyDescent="0.25">
      <c r="A939" s="28">
        <v>46776</v>
      </c>
      <c r="B939">
        <f>WEEKDAY(Tbl_Avond[[#This Row],[Datum]],11)</f>
        <v>1</v>
      </c>
      <c r="C939" t="str" cm="1">
        <f t="array" ref="C939">_xlfn.IFNA(INDEX(Tbl_KBBB[wedstrijd],MATCH(Tbl_Avond[[#This Row],[Datum]]&amp;"1",Tbl_KBBB[Datum_KBBB]&amp;Tbl_KBBB[Biljart],0)),"")</f>
        <v/>
      </c>
      <c r="D939" t="str" cm="1">
        <f t="array" ref="D939">_xlfn.IFNA(INDEX(Tbl_KBBB[wedstrijd],MATCH(Tbl_Avond[[#This Row],[Datum]]&amp;"2",Tbl_KBBB[Datum_KBBB]&amp;Tbl_KBBB[Biljart],0)),"")</f>
        <v/>
      </c>
      <c r="E939" t="str" cm="1">
        <f t="array" ref="E939">_xlfn.IFNA(INDEX(Tbl_KBBB[wedstrijd],MATCH(Tbl_Avond[[#This Row],[Datum]]&amp;"3",Tbl_KBBB[Datum_KBBB]&amp;Tbl_KBBB[Biljart],0)),"")</f>
        <v/>
      </c>
      <c r="F939" t="str" cm="1">
        <f t="array" ref="F939">_xlfn.IFNA(INDEX(Tbl_KBBB[wedstrijd],MATCH(Tbl_Avond[[#This Row],[Datum]]&amp;"4",Tbl_KBBB[Datum_KBBB]&amp;Tbl_KBBB[Biljart],0)),"")</f>
        <v/>
      </c>
      <c r="G939" t="str" cm="1">
        <f t="array" ref="G939">_xlfn.IFNA(INDEX(Tbl_KBBB[wedstrijd],MATCH(Tbl_Avond[[#This Row],[Datum]]&amp;"5",Tbl_KBBB[Datum_KBBB]&amp;Tbl_KBBB[Biljart],0)),"")</f>
        <v/>
      </c>
    </row>
    <row r="940" spans="1:7" x14ac:dyDescent="0.25">
      <c r="A940" s="28">
        <v>46777</v>
      </c>
      <c r="B940">
        <f>WEEKDAY(Tbl_Avond[[#This Row],[Datum]],11)</f>
        <v>2</v>
      </c>
      <c r="C940" t="str" cm="1">
        <f t="array" ref="C940">_xlfn.IFNA(INDEX(Tbl_KBBB[wedstrijd],MATCH(Tbl_Avond[[#This Row],[Datum]]&amp;"1",Tbl_KBBB[Datum_KBBB]&amp;Tbl_KBBB[Biljart],0)),"")</f>
        <v/>
      </c>
      <c r="D940" t="str" cm="1">
        <f t="array" ref="D940">_xlfn.IFNA(INDEX(Tbl_KBBB[wedstrijd],MATCH(Tbl_Avond[[#This Row],[Datum]]&amp;"2",Tbl_KBBB[Datum_KBBB]&amp;Tbl_KBBB[Biljart],0)),"")</f>
        <v/>
      </c>
      <c r="E940" t="str" cm="1">
        <f t="array" ref="E940">_xlfn.IFNA(INDEX(Tbl_KBBB[wedstrijd],MATCH(Tbl_Avond[[#This Row],[Datum]]&amp;"3",Tbl_KBBB[Datum_KBBB]&amp;Tbl_KBBB[Biljart],0)),"")</f>
        <v/>
      </c>
      <c r="F940" t="str" cm="1">
        <f t="array" ref="F940">_xlfn.IFNA(INDEX(Tbl_KBBB[wedstrijd],MATCH(Tbl_Avond[[#This Row],[Datum]]&amp;"4",Tbl_KBBB[Datum_KBBB]&amp;Tbl_KBBB[Biljart],0)),"")</f>
        <v/>
      </c>
      <c r="G940" t="str" cm="1">
        <f t="array" ref="G940">_xlfn.IFNA(INDEX(Tbl_KBBB[wedstrijd],MATCH(Tbl_Avond[[#This Row],[Datum]]&amp;"5",Tbl_KBBB[Datum_KBBB]&amp;Tbl_KBBB[Biljart],0)),"")</f>
        <v/>
      </c>
    </row>
    <row r="941" spans="1:7" x14ac:dyDescent="0.25">
      <c r="A941" s="28">
        <v>46778</v>
      </c>
      <c r="B941">
        <f>WEEKDAY(Tbl_Avond[[#This Row],[Datum]],11)</f>
        <v>3</v>
      </c>
      <c r="C941" t="str" cm="1">
        <f t="array" ref="C941">_xlfn.IFNA(INDEX(Tbl_KBBB[wedstrijd],MATCH(Tbl_Avond[[#This Row],[Datum]]&amp;"1",Tbl_KBBB[Datum_KBBB]&amp;Tbl_KBBB[Biljart],0)),"")</f>
        <v/>
      </c>
      <c r="D941" t="str" cm="1">
        <f t="array" ref="D941">_xlfn.IFNA(INDEX(Tbl_KBBB[wedstrijd],MATCH(Tbl_Avond[[#This Row],[Datum]]&amp;"2",Tbl_KBBB[Datum_KBBB]&amp;Tbl_KBBB[Biljart],0)),"")</f>
        <v/>
      </c>
      <c r="E941" t="str" cm="1">
        <f t="array" ref="E941">_xlfn.IFNA(INDEX(Tbl_KBBB[wedstrijd],MATCH(Tbl_Avond[[#This Row],[Datum]]&amp;"3",Tbl_KBBB[Datum_KBBB]&amp;Tbl_KBBB[Biljart],0)),"")</f>
        <v/>
      </c>
      <c r="F941" t="str" cm="1">
        <f t="array" ref="F941">_xlfn.IFNA(INDEX(Tbl_KBBB[wedstrijd],MATCH(Tbl_Avond[[#This Row],[Datum]]&amp;"4",Tbl_KBBB[Datum_KBBB]&amp;Tbl_KBBB[Biljart],0)),"")</f>
        <v/>
      </c>
      <c r="G941" t="str" cm="1">
        <f t="array" ref="G941">_xlfn.IFNA(INDEX(Tbl_KBBB[wedstrijd],MATCH(Tbl_Avond[[#This Row],[Datum]]&amp;"5",Tbl_KBBB[Datum_KBBB]&amp;Tbl_KBBB[Biljart],0)),"")</f>
        <v/>
      </c>
    </row>
    <row r="942" spans="1:7" x14ac:dyDescent="0.25">
      <c r="A942" s="28">
        <v>46779</v>
      </c>
      <c r="B942">
        <f>WEEKDAY(Tbl_Avond[[#This Row],[Datum]],11)</f>
        <v>4</v>
      </c>
      <c r="C942" t="str" cm="1">
        <f t="array" ref="C942">_xlfn.IFNA(INDEX(Tbl_KBBB[wedstrijd],MATCH(Tbl_Avond[[#This Row],[Datum]]&amp;"1",Tbl_KBBB[Datum_KBBB]&amp;Tbl_KBBB[Biljart],0)),"")</f>
        <v/>
      </c>
      <c r="D942" t="str" cm="1">
        <f t="array" ref="D942">_xlfn.IFNA(INDEX(Tbl_KBBB[wedstrijd],MATCH(Tbl_Avond[[#This Row],[Datum]]&amp;"2",Tbl_KBBB[Datum_KBBB]&amp;Tbl_KBBB[Biljart],0)),"")</f>
        <v/>
      </c>
      <c r="E942" t="str" cm="1">
        <f t="array" ref="E942">_xlfn.IFNA(INDEX(Tbl_KBBB[wedstrijd],MATCH(Tbl_Avond[[#This Row],[Datum]]&amp;"3",Tbl_KBBB[Datum_KBBB]&amp;Tbl_KBBB[Biljart],0)),"")</f>
        <v/>
      </c>
      <c r="F942" t="str" cm="1">
        <f t="array" ref="F942">_xlfn.IFNA(INDEX(Tbl_KBBB[wedstrijd],MATCH(Tbl_Avond[[#This Row],[Datum]]&amp;"4",Tbl_KBBB[Datum_KBBB]&amp;Tbl_KBBB[Biljart],0)),"")</f>
        <v/>
      </c>
      <c r="G942" t="str" cm="1">
        <f t="array" ref="G942">_xlfn.IFNA(INDEX(Tbl_KBBB[wedstrijd],MATCH(Tbl_Avond[[#This Row],[Datum]]&amp;"5",Tbl_KBBB[Datum_KBBB]&amp;Tbl_KBBB[Biljart],0)),"")</f>
        <v/>
      </c>
    </row>
    <row r="943" spans="1:7" x14ac:dyDescent="0.25">
      <c r="A943" s="28">
        <v>46780</v>
      </c>
      <c r="B943">
        <f>WEEKDAY(Tbl_Avond[[#This Row],[Datum]],11)</f>
        <v>5</v>
      </c>
      <c r="C943" t="str" cm="1">
        <f t="array" ref="C943">_xlfn.IFNA(INDEX(Tbl_KBBB[wedstrijd],MATCH(Tbl_Avond[[#This Row],[Datum]]&amp;"1",Tbl_KBBB[Datum_KBBB]&amp;Tbl_KBBB[Biljart],0)),"")</f>
        <v/>
      </c>
      <c r="D943" t="str" cm="1">
        <f t="array" ref="D943">_xlfn.IFNA(INDEX(Tbl_KBBB[wedstrijd],MATCH(Tbl_Avond[[#This Row],[Datum]]&amp;"2",Tbl_KBBB[Datum_KBBB]&amp;Tbl_KBBB[Biljart],0)),"")</f>
        <v/>
      </c>
      <c r="E943" t="str" cm="1">
        <f t="array" ref="E943">_xlfn.IFNA(INDEX(Tbl_KBBB[wedstrijd],MATCH(Tbl_Avond[[#This Row],[Datum]]&amp;"3",Tbl_KBBB[Datum_KBBB]&amp;Tbl_KBBB[Biljart],0)),"")</f>
        <v/>
      </c>
      <c r="F943" t="str" cm="1">
        <f t="array" ref="F943">_xlfn.IFNA(INDEX(Tbl_KBBB[wedstrijd],MATCH(Tbl_Avond[[#This Row],[Datum]]&amp;"4",Tbl_KBBB[Datum_KBBB]&amp;Tbl_KBBB[Biljart],0)),"")</f>
        <v/>
      </c>
      <c r="G943" t="str" cm="1">
        <f t="array" ref="G943">_xlfn.IFNA(INDEX(Tbl_KBBB[wedstrijd],MATCH(Tbl_Avond[[#This Row],[Datum]]&amp;"5",Tbl_KBBB[Datum_KBBB]&amp;Tbl_KBBB[Biljart],0)),"")</f>
        <v/>
      </c>
    </row>
    <row r="944" spans="1:7" x14ac:dyDescent="0.25">
      <c r="A944" s="28">
        <v>46781</v>
      </c>
      <c r="B944">
        <f>WEEKDAY(Tbl_Avond[[#This Row],[Datum]],11)</f>
        <v>6</v>
      </c>
      <c r="C944" t="str" cm="1">
        <f t="array" ref="C944">_xlfn.IFNA(INDEX(Tbl_KBBB[wedstrijd],MATCH(Tbl_Avond[[#This Row],[Datum]]&amp;"1",Tbl_KBBB[Datum_KBBB]&amp;Tbl_KBBB[Biljart],0)),"")</f>
        <v/>
      </c>
      <c r="D944" t="str" cm="1">
        <f t="array" ref="D944">_xlfn.IFNA(INDEX(Tbl_KBBB[wedstrijd],MATCH(Tbl_Avond[[#This Row],[Datum]]&amp;"2",Tbl_KBBB[Datum_KBBB]&amp;Tbl_KBBB[Biljart],0)),"")</f>
        <v/>
      </c>
      <c r="E944" t="str" cm="1">
        <f t="array" ref="E944">_xlfn.IFNA(INDEX(Tbl_KBBB[wedstrijd],MATCH(Tbl_Avond[[#This Row],[Datum]]&amp;"3",Tbl_KBBB[Datum_KBBB]&amp;Tbl_KBBB[Biljart],0)),"")</f>
        <v/>
      </c>
      <c r="F944" t="str" cm="1">
        <f t="array" ref="F944">_xlfn.IFNA(INDEX(Tbl_KBBB[wedstrijd],MATCH(Tbl_Avond[[#This Row],[Datum]]&amp;"4",Tbl_KBBB[Datum_KBBB]&amp;Tbl_KBBB[Biljart],0)),"")</f>
        <v/>
      </c>
      <c r="G944" t="str" cm="1">
        <f t="array" ref="G944">_xlfn.IFNA(INDEX(Tbl_KBBB[wedstrijd],MATCH(Tbl_Avond[[#This Row],[Datum]]&amp;"5",Tbl_KBBB[Datum_KBBB]&amp;Tbl_KBBB[Biljart],0)),"")</f>
        <v/>
      </c>
    </row>
    <row r="945" spans="1:7" x14ac:dyDescent="0.25">
      <c r="A945" s="28">
        <v>46782</v>
      </c>
      <c r="B945">
        <f>WEEKDAY(Tbl_Avond[[#This Row],[Datum]],11)</f>
        <v>7</v>
      </c>
      <c r="C945" t="str" cm="1">
        <f t="array" ref="C945">_xlfn.IFNA(INDEX(Tbl_KBBB[wedstrijd],MATCH(Tbl_Avond[[#This Row],[Datum]]&amp;"1",Tbl_KBBB[Datum_KBBB]&amp;Tbl_KBBB[Biljart],0)),"")</f>
        <v/>
      </c>
      <c r="D945" t="str" cm="1">
        <f t="array" ref="D945">_xlfn.IFNA(INDEX(Tbl_KBBB[wedstrijd],MATCH(Tbl_Avond[[#This Row],[Datum]]&amp;"2",Tbl_KBBB[Datum_KBBB]&amp;Tbl_KBBB[Biljart],0)),"")</f>
        <v/>
      </c>
      <c r="E945" t="str" cm="1">
        <f t="array" ref="E945">_xlfn.IFNA(INDEX(Tbl_KBBB[wedstrijd],MATCH(Tbl_Avond[[#This Row],[Datum]]&amp;"3",Tbl_KBBB[Datum_KBBB]&amp;Tbl_KBBB[Biljart],0)),"")</f>
        <v/>
      </c>
      <c r="F945" t="str" cm="1">
        <f t="array" ref="F945">_xlfn.IFNA(INDEX(Tbl_KBBB[wedstrijd],MATCH(Tbl_Avond[[#This Row],[Datum]]&amp;"4",Tbl_KBBB[Datum_KBBB]&amp;Tbl_KBBB[Biljart],0)),"")</f>
        <v/>
      </c>
      <c r="G945" t="str" cm="1">
        <f t="array" ref="G945">_xlfn.IFNA(INDEX(Tbl_KBBB[wedstrijd],MATCH(Tbl_Avond[[#This Row],[Datum]]&amp;"5",Tbl_KBBB[Datum_KBBB]&amp;Tbl_KBBB[Biljart],0)),"")</f>
        <v/>
      </c>
    </row>
    <row r="946" spans="1:7" x14ac:dyDescent="0.25">
      <c r="A946" s="28">
        <v>46783</v>
      </c>
      <c r="B946">
        <f>WEEKDAY(Tbl_Avond[[#This Row],[Datum]],11)</f>
        <v>1</v>
      </c>
      <c r="C946" t="str" cm="1">
        <f t="array" ref="C946">_xlfn.IFNA(INDEX(Tbl_KBBB[wedstrijd],MATCH(Tbl_Avond[[#This Row],[Datum]]&amp;"1",Tbl_KBBB[Datum_KBBB]&amp;Tbl_KBBB[Biljart],0)),"")</f>
        <v/>
      </c>
      <c r="D946" t="str" cm="1">
        <f t="array" ref="D946">_xlfn.IFNA(INDEX(Tbl_KBBB[wedstrijd],MATCH(Tbl_Avond[[#This Row],[Datum]]&amp;"2",Tbl_KBBB[Datum_KBBB]&amp;Tbl_KBBB[Biljart],0)),"")</f>
        <v/>
      </c>
      <c r="E946" t="str" cm="1">
        <f t="array" ref="E946">_xlfn.IFNA(INDEX(Tbl_KBBB[wedstrijd],MATCH(Tbl_Avond[[#This Row],[Datum]]&amp;"3",Tbl_KBBB[Datum_KBBB]&amp;Tbl_KBBB[Biljart],0)),"")</f>
        <v/>
      </c>
      <c r="F946" t="str" cm="1">
        <f t="array" ref="F946">_xlfn.IFNA(INDEX(Tbl_KBBB[wedstrijd],MATCH(Tbl_Avond[[#This Row],[Datum]]&amp;"4",Tbl_KBBB[Datum_KBBB]&amp;Tbl_KBBB[Biljart],0)),"")</f>
        <v/>
      </c>
      <c r="G946" t="str" cm="1">
        <f t="array" ref="G946">_xlfn.IFNA(INDEX(Tbl_KBBB[wedstrijd],MATCH(Tbl_Avond[[#This Row],[Datum]]&amp;"5",Tbl_KBBB[Datum_KBBB]&amp;Tbl_KBBB[Biljart],0)),"")</f>
        <v/>
      </c>
    </row>
    <row r="947" spans="1:7" x14ac:dyDescent="0.25">
      <c r="A947" s="28">
        <v>46784</v>
      </c>
      <c r="B947">
        <f>WEEKDAY(Tbl_Avond[[#This Row],[Datum]],11)</f>
        <v>2</v>
      </c>
      <c r="C947" t="str" cm="1">
        <f t="array" ref="C947">_xlfn.IFNA(INDEX(Tbl_KBBB[wedstrijd],MATCH(Tbl_Avond[[#This Row],[Datum]]&amp;"1",Tbl_KBBB[Datum_KBBB]&amp;Tbl_KBBB[Biljart],0)),"")</f>
        <v/>
      </c>
      <c r="D947" t="str" cm="1">
        <f t="array" ref="D947">_xlfn.IFNA(INDEX(Tbl_KBBB[wedstrijd],MATCH(Tbl_Avond[[#This Row],[Datum]]&amp;"2",Tbl_KBBB[Datum_KBBB]&amp;Tbl_KBBB[Biljart],0)),"")</f>
        <v/>
      </c>
      <c r="E947" t="str" cm="1">
        <f t="array" ref="E947">_xlfn.IFNA(INDEX(Tbl_KBBB[wedstrijd],MATCH(Tbl_Avond[[#This Row],[Datum]]&amp;"3",Tbl_KBBB[Datum_KBBB]&amp;Tbl_KBBB[Biljart],0)),"")</f>
        <v/>
      </c>
      <c r="F947" t="str" cm="1">
        <f t="array" ref="F947">_xlfn.IFNA(INDEX(Tbl_KBBB[wedstrijd],MATCH(Tbl_Avond[[#This Row],[Datum]]&amp;"4",Tbl_KBBB[Datum_KBBB]&amp;Tbl_KBBB[Biljart],0)),"")</f>
        <v/>
      </c>
      <c r="G947" t="str" cm="1">
        <f t="array" ref="G947">_xlfn.IFNA(INDEX(Tbl_KBBB[wedstrijd],MATCH(Tbl_Avond[[#This Row],[Datum]]&amp;"5",Tbl_KBBB[Datum_KBBB]&amp;Tbl_KBBB[Biljart],0)),"")</f>
        <v/>
      </c>
    </row>
    <row r="948" spans="1:7" x14ac:dyDescent="0.25">
      <c r="A948" s="28">
        <v>46785</v>
      </c>
      <c r="B948">
        <f>WEEKDAY(Tbl_Avond[[#This Row],[Datum]],11)</f>
        <v>3</v>
      </c>
      <c r="C948" t="str" cm="1">
        <f t="array" ref="C948">_xlfn.IFNA(INDEX(Tbl_KBBB[wedstrijd],MATCH(Tbl_Avond[[#This Row],[Datum]]&amp;"1",Tbl_KBBB[Datum_KBBB]&amp;Tbl_KBBB[Biljart],0)),"")</f>
        <v/>
      </c>
      <c r="D948" t="str" cm="1">
        <f t="array" ref="D948">_xlfn.IFNA(INDEX(Tbl_KBBB[wedstrijd],MATCH(Tbl_Avond[[#This Row],[Datum]]&amp;"2",Tbl_KBBB[Datum_KBBB]&amp;Tbl_KBBB[Biljart],0)),"")</f>
        <v/>
      </c>
      <c r="E948" t="str" cm="1">
        <f t="array" ref="E948">_xlfn.IFNA(INDEX(Tbl_KBBB[wedstrijd],MATCH(Tbl_Avond[[#This Row],[Datum]]&amp;"3",Tbl_KBBB[Datum_KBBB]&amp;Tbl_KBBB[Biljart],0)),"")</f>
        <v/>
      </c>
      <c r="F948" t="str" cm="1">
        <f t="array" ref="F948">_xlfn.IFNA(INDEX(Tbl_KBBB[wedstrijd],MATCH(Tbl_Avond[[#This Row],[Datum]]&amp;"4",Tbl_KBBB[Datum_KBBB]&amp;Tbl_KBBB[Biljart],0)),"")</f>
        <v/>
      </c>
      <c r="G948" t="str" cm="1">
        <f t="array" ref="G948">_xlfn.IFNA(INDEX(Tbl_KBBB[wedstrijd],MATCH(Tbl_Avond[[#This Row],[Datum]]&amp;"5",Tbl_KBBB[Datum_KBBB]&amp;Tbl_KBBB[Biljart],0)),"")</f>
        <v/>
      </c>
    </row>
    <row r="949" spans="1:7" x14ac:dyDescent="0.25">
      <c r="A949" s="28">
        <v>46786</v>
      </c>
      <c r="B949">
        <f>WEEKDAY(Tbl_Avond[[#This Row],[Datum]],11)</f>
        <v>4</v>
      </c>
      <c r="C949" t="str" cm="1">
        <f t="array" ref="C949">_xlfn.IFNA(INDEX(Tbl_KBBB[wedstrijd],MATCH(Tbl_Avond[[#This Row],[Datum]]&amp;"1",Tbl_KBBB[Datum_KBBB]&amp;Tbl_KBBB[Biljart],0)),"")</f>
        <v/>
      </c>
      <c r="D949" t="str" cm="1">
        <f t="array" ref="D949">_xlfn.IFNA(INDEX(Tbl_KBBB[wedstrijd],MATCH(Tbl_Avond[[#This Row],[Datum]]&amp;"2",Tbl_KBBB[Datum_KBBB]&amp;Tbl_KBBB[Biljart],0)),"")</f>
        <v/>
      </c>
      <c r="E949" t="str" cm="1">
        <f t="array" ref="E949">_xlfn.IFNA(INDEX(Tbl_KBBB[wedstrijd],MATCH(Tbl_Avond[[#This Row],[Datum]]&amp;"3",Tbl_KBBB[Datum_KBBB]&amp;Tbl_KBBB[Biljart],0)),"")</f>
        <v/>
      </c>
      <c r="F949" t="str" cm="1">
        <f t="array" ref="F949">_xlfn.IFNA(INDEX(Tbl_KBBB[wedstrijd],MATCH(Tbl_Avond[[#This Row],[Datum]]&amp;"4",Tbl_KBBB[Datum_KBBB]&amp;Tbl_KBBB[Biljart],0)),"")</f>
        <v/>
      </c>
      <c r="G949" t="str" cm="1">
        <f t="array" ref="G949">_xlfn.IFNA(INDEX(Tbl_KBBB[wedstrijd],MATCH(Tbl_Avond[[#This Row],[Datum]]&amp;"5",Tbl_KBBB[Datum_KBBB]&amp;Tbl_KBBB[Biljart],0)),"")</f>
        <v/>
      </c>
    </row>
    <row r="950" spans="1:7" x14ac:dyDescent="0.25">
      <c r="A950" s="28">
        <v>46787</v>
      </c>
      <c r="B950">
        <f>WEEKDAY(Tbl_Avond[[#This Row],[Datum]],11)</f>
        <v>5</v>
      </c>
      <c r="C950" t="str" cm="1">
        <f t="array" ref="C950">_xlfn.IFNA(INDEX(Tbl_KBBB[wedstrijd],MATCH(Tbl_Avond[[#This Row],[Datum]]&amp;"1",Tbl_KBBB[Datum_KBBB]&amp;Tbl_KBBB[Biljart],0)),"")</f>
        <v/>
      </c>
      <c r="D950" t="str" cm="1">
        <f t="array" ref="D950">_xlfn.IFNA(INDEX(Tbl_KBBB[wedstrijd],MATCH(Tbl_Avond[[#This Row],[Datum]]&amp;"2",Tbl_KBBB[Datum_KBBB]&amp;Tbl_KBBB[Biljart],0)),"")</f>
        <v/>
      </c>
      <c r="E950" t="str" cm="1">
        <f t="array" ref="E950">_xlfn.IFNA(INDEX(Tbl_KBBB[wedstrijd],MATCH(Tbl_Avond[[#This Row],[Datum]]&amp;"3",Tbl_KBBB[Datum_KBBB]&amp;Tbl_KBBB[Biljart],0)),"")</f>
        <v/>
      </c>
      <c r="F950" t="str" cm="1">
        <f t="array" ref="F950">_xlfn.IFNA(INDEX(Tbl_KBBB[wedstrijd],MATCH(Tbl_Avond[[#This Row],[Datum]]&amp;"4",Tbl_KBBB[Datum_KBBB]&amp;Tbl_KBBB[Biljart],0)),"")</f>
        <v/>
      </c>
      <c r="G950" t="str" cm="1">
        <f t="array" ref="G950">_xlfn.IFNA(INDEX(Tbl_KBBB[wedstrijd],MATCH(Tbl_Avond[[#This Row],[Datum]]&amp;"5",Tbl_KBBB[Datum_KBBB]&amp;Tbl_KBBB[Biljart],0)),"")</f>
        <v/>
      </c>
    </row>
    <row r="951" spans="1:7" x14ac:dyDescent="0.25">
      <c r="A951" s="28">
        <v>46788</v>
      </c>
      <c r="B951">
        <f>WEEKDAY(Tbl_Avond[[#This Row],[Datum]],11)</f>
        <v>6</v>
      </c>
      <c r="C951" t="str" cm="1">
        <f t="array" ref="C951">_xlfn.IFNA(INDEX(Tbl_KBBB[wedstrijd],MATCH(Tbl_Avond[[#This Row],[Datum]]&amp;"1",Tbl_KBBB[Datum_KBBB]&amp;Tbl_KBBB[Biljart],0)),"")</f>
        <v/>
      </c>
      <c r="D951" t="str" cm="1">
        <f t="array" ref="D951">_xlfn.IFNA(INDEX(Tbl_KBBB[wedstrijd],MATCH(Tbl_Avond[[#This Row],[Datum]]&amp;"2",Tbl_KBBB[Datum_KBBB]&amp;Tbl_KBBB[Biljart],0)),"")</f>
        <v/>
      </c>
      <c r="E951" t="str" cm="1">
        <f t="array" ref="E951">_xlfn.IFNA(INDEX(Tbl_KBBB[wedstrijd],MATCH(Tbl_Avond[[#This Row],[Datum]]&amp;"3",Tbl_KBBB[Datum_KBBB]&amp;Tbl_KBBB[Biljart],0)),"")</f>
        <v/>
      </c>
      <c r="F951" t="str" cm="1">
        <f t="array" ref="F951">_xlfn.IFNA(INDEX(Tbl_KBBB[wedstrijd],MATCH(Tbl_Avond[[#This Row],[Datum]]&amp;"4",Tbl_KBBB[Datum_KBBB]&amp;Tbl_KBBB[Biljart],0)),"")</f>
        <v/>
      </c>
      <c r="G951" t="str" cm="1">
        <f t="array" ref="G951">_xlfn.IFNA(INDEX(Tbl_KBBB[wedstrijd],MATCH(Tbl_Avond[[#This Row],[Datum]]&amp;"5",Tbl_KBBB[Datum_KBBB]&amp;Tbl_KBBB[Biljart],0)),"")</f>
        <v/>
      </c>
    </row>
    <row r="952" spans="1:7" x14ac:dyDescent="0.25">
      <c r="A952" s="28">
        <v>46789</v>
      </c>
      <c r="B952">
        <f>WEEKDAY(Tbl_Avond[[#This Row],[Datum]],11)</f>
        <v>7</v>
      </c>
      <c r="C952" t="str" cm="1">
        <f t="array" ref="C952">_xlfn.IFNA(INDEX(Tbl_KBBB[wedstrijd],MATCH(Tbl_Avond[[#This Row],[Datum]]&amp;"1",Tbl_KBBB[Datum_KBBB]&amp;Tbl_KBBB[Biljart],0)),"")</f>
        <v/>
      </c>
      <c r="D952" t="str" cm="1">
        <f t="array" ref="D952">_xlfn.IFNA(INDEX(Tbl_KBBB[wedstrijd],MATCH(Tbl_Avond[[#This Row],[Datum]]&amp;"2",Tbl_KBBB[Datum_KBBB]&amp;Tbl_KBBB[Biljart],0)),"")</f>
        <v/>
      </c>
      <c r="E952" t="str" cm="1">
        <f t="array" ref="E952">_xlfn.IFNA(INDEX(Tbl_KBBB[wedstrijd],MATCH(Tbl_Avond[[#This Row],[Datum]]&amp;"3",Tbl_KBBB[Datum_KBBB]&amp;Tbl_KBBB[Biljart],0)),"")</f>
        <v/>
      </c>
      <c r="F952" t="str" cm="1">
        <f t="array" ref="F952">_xlfn.IFNA(INDEX(Tbl_KBBB[wedstrijd],MATCH(Tbl_Avond[[#This Row],[Datum]]&amp;"4",Tbl_KBBB[Datum_KBBB]&amp;Tbl_KBBB[Biljart],0)),"")</f>
        <v/>
      </c>
      <c r="G952" t="str" cm="1">
        <f t="array" ref="G952">_xlfn.IFNA(INDEX(Tbl_KBBB[wedstrijd],MATCH(Tbl_Avond[[#This Row],[Datum]]&amp;"5",Tbl_KBBB[Datum_KBBB]&amp;Tbl_KBBB[Biljart],0)),"")</f>
        <v/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ECD4F-15DC-4CF6-AE61-4B80F1315BA7}">
  <dimension ref="A1:K453"/>
  <sheetViews>
    <sheetView zoomScaleNormal="100" zoomScaleSheetLayoutView="98" workbookViewId="0">
      <selection activeCell="M8" sqref="M8"/>
    </sheetView>
  </sheetViews>
  <sheetFormatPr defaultRowHeight="24.95" customHeight="1" x14ac:dyDescent="0.25"/>
  <cols>
    <col min="1" max="1" width="18.42578125" style="50" customWidth="1"/>
    <col min="2" max="2" width="9.140625" style="51"/>
    <col min="3" max="4" width="25" style="51" bestFit="1" customWidth="1"/>
    <col min="5" max="5" width="9.42578125" style="51" bestFit="1" customWidth="1"/>
    <col min="6" max="16384" width="9.140625" style="51"/>
  </cols>
  <sheetData>
    <row r="1" spans="1:11" ht="24.95" customHeight="1" x14ac:dyDescent="0.25">
      <c r="A1" s="55">
        <f>Vic!A22</f>
        <v>46291</v>
      </c>
      <c r="B1" s="54" t="str">
        <f>Vic!B22</f>
        <v>14:00u</v>
      </c>
      <c r="C1" s="54" t="str">
        <f>Vic!D22</f>
        <v xml:space="preserve">BC BOUWEL 1 -PALMENHOF </v>
      </c>
      <c r="D1" s="54" t="str">
        <f>Vic!E22</f>
        <v xml:space="preserve">DE MIDDEL 2 </v>
      </c>
      <c r="E1" s="54" t="str">
        <f>Vic!F22</f>
        <v>VL2033</v>
      </c>
      <c r="F1" s="54" t="str">
        <f>Vic!G22</f>
        <v>VL2</v>
      </c>
      <c r="G1" s="54">
        <f>Vic!H22</f>
        <v>0</v>
      </c>
      <c r="H1" s="54">
        <f>Vic!I22</f>
        <v>0</v>
      </c>
      <c r="I1" s="54">
        <f>Vic!J22</f>
        <v>0</v>
      </c>
      <c r="J1" s="54">
        <f>Vic!L22</f>
        <v>0</v>
      </c>
      <c r="K1" s="54">
        <f>Vic!M22</f>
        <v>0</v>
      </c>
    </row>
    <row r="2" spans="1:11" ht="24.95" customHeight="1" x14ac:dyDescent="0.25">
      <c r="A2" s="55">
        <f>Vic!A23</f>
        <v>46293</v>
      </c>
      <c r="B2" s="54" t="str">
        <f>Vic!B23</f>
        <v>19:30u</v>
      </c>
      <c r="C2" s="54" t="str">
        <f>Vic!D23</f>
        <v xml:space="preserve">BC KAPELSE 2 </v>
      </c>
      <c r="D2" s="54" t="str">
        <f>Vic!E23</f>
        <v xml:space="preserve">DE MIDDEL 5 </v>
      </c>
      <c r="E2" s="54" t="str">
        <f>Vic!F23</f>
        <v>BA2A026</v>
      </c>
      <c r="F2" s="54" t="str">
        <f>Vic!G23</f>
        <v>B A</v>
      </c>
      <c r="G2" s="54" t="str">
        <f>Vic!H23</f>
        <v>Vic</v>
      </c>
      <c r="H2" s="54" t="str">
        <f>Vic!I23</f>
        <v>Marcel</v>
      </c>
      <c r="I2" s="54" t="str">
        <f>Vic!J23</f>
        <v xml:space="preserve">Jerome </v>
      </c>
      <c r="J2" s="54">
        <f>Vic!L23</f>
        <v>0</v>
      </c>
      <c r="K2" s="54">
        <f>Vic!M23</f>
        <v>0</v>
      </c>
    </row>
    <row r="3" spans="1:11" ht="24.95" customHeight="1" x14ac:dyDescent="0.25">
      <c r="A3" s="55">
        <f>Vic!A24</f>
        <v>46293</v>
      </c>
      <c r="B3" s="54" t="str">
        <f>Vic!B24</f>
        <v>13:00u</v>
      </c>
      <c r="C3" s="54" t="str">
        <f>Vic!D24</f>
        <v xml:space="preserve">Putte </v>
      </c>
      <c r="D3" s="54" t="str">
        <f>Vic!E24</f>
        <v xml:space="preserve"> Wildert 2</v>
      </c>
      <c r="E3" s="54" t="str">
        <f>Vic!F24</f>
        <v>GSE</v>
      </c>
      <c r="F3" s="54" t="str">
        <f>Vic!G24</f>
        <v>GSE</v>
      </c>
      <c r="G3" s="54" t="str">
        <f>Vic!H24</f>
        <v>Vic</v>
      </c>
      <c r="H3" s="54" t="str">
        <f>Vic!I24</f>
        <v>Robert</v>
      </c>
      <c r="I3" s="54" t="str">
        <f>Vic!J24</f>
        <v>-</v>
      </c>
      <c r="J3" s="54" t="str">
        <f>Vic!L24</f>
        <v>-</v>
      </c>
      <c r="K3" s="54" t="str">
        <f>Vic!M24</f>
        <v>-</v>
      </c>
    </row>
    <row r="4" spans="1:11" ht="24.95" customHeight="1" x14ac:dyDescent="0.25">
      <c r="A4" s="55">
        <f>Vic!A25</f>
        <v>46296</v>
      </c>
      <c r="B4" s="54">
        <f>Vic!B25</f>
        <v>0</v>
      </c>
      <c r="C4" s="54" t="str">
        <f>Vic!D25</f>
        <v>De Nieuwe Kroon 1</v>
      </c>
      <c r="D4" s="54" t="str">
        <f>Vic!E25</f>
        <v>De Middel 9</v>
      </c>
      <c r="E4" s="54" t="str">
        <f>Vic!F25</f>
        <v>ADL 123225</v>
      </c>
      <c r="F4" s="54" t="str">
        <f>Vic!G25</f>
        <v>ADL</v>
      </c>
      <c r="G4" s="54" t="str">
        <f>Vic!H25</f>
        <v>Vic</v>
      </c>
      <c r="H4" s="54">
        <f>Vic!I25</f>
        <v>0</v>
      </c>
      <c r="I4" s="54" t="str">
        <f>Vic!J25</f>
        <v>Marc</v>
      </c>
      <c r="J4" s="54">
        <f>Vic!L25</f>
        <v>0</v>
      </c>
      <c r="K4" s="54" t="str">
        <f>Vic!M25</f>
        <v>Eddy S</v>
      </c>
    </row>
    <row r="5" spans="1:11" ht="24.95" customHeight="1" x14ac:dyDescent="0.25">
      <c r="A5" s="55">
        <f>Vic!A26</f>
        <v>46325</v>
      </c>
      <c r="B5" s="54" t="str">
        <f>Vic!B26</f>
        <v>19:30u</v>
      </c>
      <c r="C5" s="54" t="str">
        <f>Vic!D26</f>
        <v xml:space="preserve">Starrenhof </v>
      </c>
      <c r="D5" s="54" t="str">
        <f>Vic!E26</f>
        <v>De Middel 2</v>
      </c>
      <c r="E5" s="54" t="str">
        <f>Vic!F26</f>
        <v>KPU-2</v>
      </c>
      <c r="F5" s="54" t="str">
        <f>Vic!G26</f>
        <v>KPU2</v>
      </c>
      <c r="G5" s="54" t="str">
        <f>Vic!H26</f>
        <v>Vic</v>
      </c>
      <c r="H5" s="54">
        <f>Vic!I26</f>
        <v>0</v>
      </c>
      <c r="I5" s="54">
        <f>Vic!J26</f>
        <v>0</v>
      </c>
      <c r="J5" s="54" t="str">
        <f>Vic!L26</f>
        <v>Thomas</v>
      </c>
      <c r="K5" s="54" t="str">
        <f>Vic!M26</f>
        <v>Danny</v>
      </c>
    </row>
    <row r="6" spans="1:11" ht="24.95" customHeight="1" x14ac:dyDescent="0.25">
      <c r="A6" s="55">
        <f>Vic!A27</f>
        <v>46302</v>
      </c>
      <c r="B6" s="54">
        <f>Vic!B27</f>
        <v>0.8125</v>
      </c>
      <c r="C6" s="54" t="str">
        <f>Vic!D27</f>
        <v>De Middel 9</v>
      </c>
      <c r="D6" s="54" t="str">
        <f>Vic!E27</f>
        <v>ADL De Leug 1</v>
      </c>
      <c r="E6" s="54" t="str">
        <f>Vic!F27</f>
        <v>ADL 123231</v>
      </c>
      <c r="F6" s="54" t="str">
        <f>Vic!G27</f>
        <v>ADL</v>
      </c>
      <c r="G6" s="54" t="str">
        <f>Vic!H27</f>
        <v>Vic</v>
      </c>
      <c r="H6" s="54">
        <f>Vic!I27</f>
        <v>0</v>
      </c>
      <c r="I6" s="54">
        <f>Vic!J27</f>
        <v>0</v>
      </c>
      <c r="J6" s="54" t="str">
        <f>Vic!L27</f>
        <v>Johan Cl</v>
      </c>
      <c r="K6" s="54">
        <f>Vic!M27</f>
        <v>0</v>
      </c>
    </row>
    <row r="7" spans="1:11" ht="24.95" customHeight="1" x14ac:dyDescent="0.25">
      <c r="A7" s="55">
        <f>Vic!A28</f>
        <v>46302</v>
      </c>
      <c r="B7" s="54" t="str">
        <f>Vic!B28</f>
        <v>13:00u</v>
      </c>
      <c r="C7" s="54" t="str">
        <f>Vic!D28</f>
        <v xml:space="preserve">Horendonk </v>
      </c>
      <c r="D7" s="54" t="str">
        <f>Vic!E28</f>
        <v xml:space="preserve"> Wildert 2</v>
      </c>
      <c r="E7" s="54" t="str">
        <f>Vic!F28</f>
        <v>B/N</v>
      </c>
      <c r="F7" s="54" t="str">
        <f>Vic!G28</f>
        <v>B/N</v>
      </c>
      <c r="G7" s="54" t="str">
        <f>Vic!H28</f>
        <v>-</v>
      </c>
      <c r="H7" s="54" t="str">
        <f>Vic!I28</f>
        <v>-</v>
      </c>
      <c r="I7" s="54" t="str">
        <f>Vic!J28</f>
        <v>Ludo</v>
      </c>
      <c r="J7" s="54" t="str">
        <f>Vic!L28</f>
        <v>-</v>
      </c>
      <c r="K7" s="54" t="str">
        <f>Vic!M28</f>
        <v>-</v>
      </c>
    </row>
    <row r="8" spans="1:11" ht="24.95" customHeight="1" x14ac:dyDescent="0.25">
      <c r="A8" s="55">
        <f>Vic!A29</f>
        <v>46346</v>
      </c>
      <c r="B8" s="54" t="str">
        <f>Vic!B29</f>
        <v>19:30u</v>
      </c>
      <c r="C8" s="54" t="str">
        <f>Vic!D29</f>
        <v>De Middel 2</v>
      </c>
      <c r="D8" s="54" t="str">
        <f>Vic!E29</f>
        <v xml:space="preserve">De Stoempers </v>
      </c>
      <c r="E8" s="54" t="str">
        <f>Vic!F29</f>
        <v>KPU-2</v>
      </c>
      <c r="F8" s="54" t="str">
        <f>Vic!G29</f>
        <v>KPU2</v>
      </c>
      <c r="G8" s="54" t="str">
        <f>Vic!H29</f>
        <v>Vic</v>
      </c>
      <c r="H8" s="54">
        <f>Vic!I29</f>
        <v>0</v>
      </c>
      <c r="I8" s="54">
        <f>Vic!J29</f>
        <v>0</v>
      </c>
      <c r="J8" s="54">
        <f>Vic!L29</f>
        <v>0</v>
      </c>
      <c r="K8" s="54" t="str">
        <f>Vic!M29</f>
        <v>Danny</v>
      </c>
    </row>
    <row r="9" spans="1:11" ht="24.95" customHeight="1" x14ac:dyDescent="0.25">
      <c r="A9" s="55" t="e">
        <f>Vic!#REF!</f>
        <v>#REF!</v>
      </c>
      <c r="B9" s="54" t="e">
        <f>Vic!#REF!</f>
        <v>#REF!</v>
      </c>
      <c r="C9" s="54" t="e">
        <f>Vic!#REF!</f>
        <v>#REF!</v>
      </c>
      <c r="D9" s="54" t="e">
        <f>Vic!#REF!</f>
        <v>#REF!</v>
      </c>
      <c r="E9" s="54" t="e">
        <f>Vic!#REF!</f>
        <v>#REF!</v>
      </c>
      <c r="F9" s="54" t="e">
        <f>Vic!#REF!</f>
        <v>#REF!</v>
      </c>
      <c r="G9" s="54" t="e">
        <f>Vic!#REF!</f>
        <v>#REF!</v>
      </c>
      <c r="H9" s="54" t="e">
        <f>Vic!#REF!</f>
        <v>#REF!</v>
      </c>
      <c r="I9" s="54" t="e">
        <f>Vic!#REF!</f>
        <v>#REF!</v>
      </c>
      <c r="J9" s="54" t="e">
        <f>Vic!#REF!</f>
        <v>#REF!</v>
      </c>
      <c r="K9" s="54" t="e">
        <f>Vic!#REF!</f>
        <v>#REF!</v>
      </c>
    </row>
    <row r="10" spans="1:11" ht="24.95" customHeight="1" x14ac:dyDescent="0.25">
      <c r="A10" s="55">
        <f>Vic!A30</f>
        <v>46308</v>
      </c>
      <c r="B10" s="54" t="str">
        <f>Vic!B30</f>
        <v>19:30u</v>
      </c>
      <c r="C10" s="54" t="str">
        <f>Vic!D30</f>
        <v xml:space="preserve">BC HEMIKSEM 1 </v>
      </c>
      <c r="D10" s="54" t="str">
        <f>Vic!E30</f>
        <v xml:space="preserve">DE MIDDEL 2 </v>
      </c>
      <c r="E10" s="54" t="str">
        <f>Vic!F30</f>
        <v>DK2B035</v>
      </c>
      <c r="F10" s="54" t="str">
        <f>Vic!G30</f>
        <v>DK</v>
      </c>
      <c r="G10" s="54">
        <f>Vic!H30</f>
        <v>0</v>
      </c>
      <c r="H10" s="54">
        <f>Vic!I30</f>
        <v>0</v>
      </c>
      <c r="I10" s="54">
        <f>Vic!J30</f>
        <v>0</v>
      </c>
      <c r="J10" s="54" t="str">
        <f>Vic!L30</f>
        <v>Martine</v>
      </c>
      <c r="K10" s="54" t="str">
        <f>Vic!M30</f>
        <v>Ludo</v>
      </c>
    </row>
    <row r="11" spans="1:11" ht="24.95" customHeight="1" x14ac:dyDescent="0.25">
      <c r="A11" s="55">
        <f>Vic!A31</f>
        <v>46308</v>
      </c>
      <c r="B11" s="54" t="str">
        <f>Vic!B31</f>
        <v>13:00u</v>
      </c>
      <c r="C11" s="54" t="str">
        <f>Vic!D31</f>
        <v>Wildert 2</v>
      </c>
      <c r="D11" s="54" t="str">
        <f>Vic!E31</f>
        <v xml:space="preserve">Kerkuilen </v>
      </c>
      <c r="E11" s="54" t="str">
        <f>Vic!F31</f>
        <v>GSE</v>
      </c>
      <c r="F11" s="54" t="str">
        <f>Vic!G31</f>
        <v>GSE</v>
      </c>
      <c r="G11" s="54" t="str">
        <f>Vic!H31</f>
        <v>-</v>
      </c>
      <c r="H11" s="54" t="str">
        <f>Vic!I31</f>
        <v>-</v>
      </c>
      <c r="I11" s="54" t="str">
        <f>Vic!J31</f>
        <v>Ludo</v>
      </c>
      <c r="J11" s="54" t="str">
        <f>Vic!L31</f>
        <v>-</v>
      </c>
      <c r="K11" s="54" t="str">
        <f>Vic!M31</f>
        <v>-</v>
      </c>
    </row>
    <row r="12" spans="1:11" ht="24.95" customHeight="1" x14ac:dyDescent="0.25">
      <c r="A12" s="55">
        <f>Vic!A32</f>
        <v>46309</v>
      </c>
      <c r="B12" s="54">
        <f>Vic!B32</f>
        <v>0.8125</v>
      </c>
      <c r="C12" s="54" t="str">
        <f>Vic!D32</f>
        <v>De Middel 9</v>
      </c>
      <c r="D12" s="54" t="str">
        <f>Vic!E32</f>
        <v>DBC Ons Huis</v>
      </c>
      <c r="E12" s="54" t="str">
        <f>Vic!F32</f>
        <v>ADL 123239</v>
      </c>
      <c r="F12" s="54" t="str">
        <f>Vic!G32</f>
        <v>ADL</v>
      </c>
      <c r="G12" s="54" t="str">
        <f>Vic!H32</f>
        <v>Vic</v>
      </c>
      <c r="H12" s="54" t="str">
        <f>Vic!I32</f>
        <v>José</v>
      </c>
      <c r="I12" s="54">
        <f>Vic!J32</f>
        <v>0</v>
      </c>
      <c r="J12" s="54" t="str">
        <f>Vic!L32</f>
        <v>Johan Cl</v>
      </c>
      <c r="K12" s="54" t="str">
        <f>Vic!M32</f>
        <v>Eddy S</v>
      </c>
    </row>
    <row r="13" spans="1:11" ht="24.95" customHeight="1" x14ac:dyDescent="0.25">
      <c r="A13" s="55">
        <f>Vic!A33</f>
        <v>46360</v>
      </c>
      <c r="B13" s="54" t="str">
        <f>Vic!B33</f>
        <v>19:30u</v>
      </c>
      <c r="C13" s="54" t="str">
        <f>Vic!D33</f>
        <v>De Middel 2</v>
      </c>
      <c r="D13" s="54" t="str">
        <f>Vic!E33</f>
        <v>De Geesten</v>
      </c>
      <c r="E13" s="54" t="str">
        <f>Vic!F33</f>
        <v>KPU-2</v>
      </c>
      <c r="F13" s="54" t="str">
        <f>Vic!G33</f>
        <v>KPU2</v>
      </c>
      <c r="G13" s="54" t="str">
        <f>Vic!H33</f>
        <v>Vic</v>
      </c>
      <c r="H13" s="54" t="str">
        <f>Vic!I33</f>
        <v xml:space="preserve">Frans </v>
      </c>
      <c r="I13" s="54">
        <f>Vic!J33</f>
        <v>0</v>
      </c>
      <c r="J13" s="54" t="str">
        <f>Vic!L33</f>
        <v>Thomas</v>
      </c>
      <c r="K13" s="54">
        <f>Vic!M33</f>
        <v>0</v>
      </c>
    </row>
    <row r="14" spans="1:11" ht="24.95" customHeight="1" x14ac:dyDescent="0.25">
      <c r="A14" s="55">
        <f>Vic!A34</f>
        <v>46314</v>
      </c>
      <c r="B14" s="54">
        <f>Vic!B34</f>
        <v>0.8125</v>
      </c>
      <c r="C14" s="54" t="str">
        <f>Vic!D34</f>
        <v xml:space="preserve">GOBBENDONCKSE 1 </v>
      </c>
      <c r="D14" s="54" t="str">
        <f>Vic!E34</f>
        <v xml:space="preserve">DE MIDDEL 2 </v>
      </c>
      <c r="E14" s="54" t="str">
        <f>Vic!F34</f>
        <v>VL2044</v>
      </c>
      <c r="F14" s="54" t="str">
        <f>Vic!G34</f>
        <v>VL2</v>
      </c>
      <c r="G14" s="54" t="str">
        <f>Vic!H34</f>
        <v>Vic</v>
      </c>
      <c r="H14" s="54">
        <f>Vic!I34</f>
        <v>0</v>
      </c>
      <c r="I14" s="54">
        <f>Vic!J34</f>
        <v>0</v>
      </c>
      <c r="J14" s="54">
        <f>Vic!L34</f>
        <v>0</v>
      </c>
      <c r="K14" s="54">
        <f>Vic!M34</f>
        <v>0</v>
      </c>
    </row>
    <row r="15" spans="1:11" ht="24.95" customHeight="1" x14ac:dyDescent="0.25">
      <c r="A15" s="55">
        <f>Vic!A35</f>
        <v>46314</v>
      </c>
      <c r="B15" s="54">
        <f>Vic!B35</f>
        <v>0</v>
      </c>
      <c r="C15" s="54" t="str">
        <f>Vic!D35</f>
        <v>Volkswil 2</v>
      </c>
      <c r="D15" s="54" t="str">
        <f>Vic!E35</f>
        <v>De Middel 9</v>
      </c>
      <c r="E15" s="54" t="str">
        <f>Vic!F35</f>
        <v>ADL 123247</v>
      </c>
      <c r="F15" s="54" t="str">
        <f>Vic!G35</f>
        <v>ADL</v>
      </c>
      <c r="G15" s="54">
        <f>Vic!H35</f>
        <v>0</v>
      </c>
      <c r="H15" s="54">
        <f>Vic!I35</f>
        <v>0</v>
      </c>
      <c r="I15" s="54" t="str">
        <f>Vic!J35</f>
        <v>Marc</v>
      </c>
      <c r="J15" s="54" t="str">
        <f>Vic!L35</f>
        <v>Johan Cl</v>
      </c>
      <c r="K15" s="54">
        <f>Vic!M35</f>
        <v>0</v>
      </c>
    </row>
    <row r="16" spans="1:11" ht="24.95" customHeight="1" x14ac:dyDescent="0.25">
      <c r="A16" s="55">
        <f>Vic!A36</f>
        <v>46316</v>
      </c>
      <c r="B16" s="54" t="str">
        <f>Vic!B36</f>
        <v>13:00u</v>
      </c>
      <c r="C16" s="54" t="str">
        <f>Vic!D36</f>
        <v xml:space="preserve"> Wildert 2</v>
      </c>
      <c r="D16" s="54" t="str">
        <f>Vic!E36</f>
        <v xml:space="preserve">De Spil </v>
      </c>
      <c r="E16" s="54" t="str">
        <f>Vic!F36</f>
        <v>B/N</v>
      </c>
      <c r="F16" s="54" t="str">
        <f>Vic!G36</f>
        <v>B/N</v>
      </c>
      <c r="G16" s="54" t="str">
        <f>Vic!H36</f>
        <v>Vic</v>
      </c>
      <c r="H16" s="54" t="str">
        <f>Vic!I36</f>
        <v>-</v>
      </c>
      <c r="I16" s="54" t="str">
        <f>Vic!J36</f>
        <v>Ludo</v>
      </c>
      <c r="J16" s="54" t="str">
        <f>Vic!L36</f>
        <v>Herman L.</v>
      </c>
      <c r="K16" s="54" t="str">
        <f>Vic!M36</f>
        <v>Rene</v>
      </c>
    </row>
    <row r="17" spans="1:11" ht="24.95" customHeight="1" x14ac:dyDescent="0.25">
      <c r="A17" s="55">
        <f>Vic!A37</f>
        <v>46321</v>
      </c>
      <c r="B17" s="54" t="str">
        <f>Vic!B37</f>
        <v>19:30u</v>
      </c>
      <c r="C17" s="54" t="str">
        <f>Vic!D37</f>
        <v xml:space="preserve">SCHIL-DORP 2 </v>
      </c>
      <c r="D17" s="54" t="str">
        <f>Vic!E37</f>
        <v xml:space="preserve">DE MIDDEL 5 </v>
      </c>
      <c r="E17" s="54" t="str">
        <f>Vic!F37</f>
        <v>VL2045</v>
      </c>
      <c r="F17" s="54" t="str">
        <f>Vic!G37</f>
        <v>VL2</v>
      </c>
      <c r="G17" s="54" t="str">
        <f>Vic!H37</f>
        <v>Vic</v>
      </c>
      <c r="H17" s="54">
        <f>Vic!I37</f>
        <v>0</v>
      </c>
      <c r="I17" s="54">
        <f>Vic!J37</f>
        <v>0</v>
      </c>
      <c r="J17" s="54">
        <f>Vic!L37</f>
        <v>0</v>
      </c>
      <c r="K17" s="54">
        <f>Vic!M37</f>
        <v>0</v>
      </c>
    </row>
    <row r="18" spans="1:11" ht="24.95" customHeight="1" x14ac:dyDescent="0.25">
      <c r="A18" s="55">
        <f>Vic!A38</f>
        <v>46322</v>
      </c>
      <c r="B18" s="54" t="str">
        <f>Vic!B38</f>
        <v>13:00u</v>
      </c>
      <c r="C18" s="54" t="str">
        <f>Vic!D38</f>
        <v xml:space="preserve">Molenheike </v>
      </c>
      <c r="D18" s="54" t="str">
        <f>Vic!E38</f>
        <v xml:space="preserve"> Wildert 2</v>
      </c>
      <c r="E18" s="54" t="str">
        <f>Vic!F38</f>
        <v>GSE</v>
      </c>
      <c r="F18" s="54" t="str">
        <f>Vic!G38</f>
        <v>GSE</v>
      </c>
      <c r="G18" s="54" t="str">
        <f>Vic!H38</f>
        <v>-</v>
      </c>
      <c r="H18" s="54" t="str">
        <f>Vic!I38</f>
        <v>-</v>
      </c>
      <c r="I18" s="54" t="str">
        <f>Vic!J38</f>
        <v>-</v>
      </c>
      <c r="J18" s="54" t="str">
        <f>Vic!L38</f>
        <v>-</v>
      </c>
      <c r="K18" s="54" t="str">
        <f>Vic!M38</f>
        <v>-</v>
      </c>
    </row>
    <row r="19" spans="1:11" ht="24.95" customHeight="1" x14ac:dyDescent="0.25">
      <c r="A19" s="55">
        <f>Vic!A39</f>
        <v>46323</v>
      </c>
      <c r="B19" s="54">
        <f>Vic!B39</f>
        <v>0.8125</v>
      </c>
      <c r="C19" s="54" t="str">
        <f>Vic!D39</f>
        <v>De Middel 9</v>
      </c>
      <c r="D19" s="54" t="str">
        <f>Vic!E39</f>
        <v>New Avenue 3</v>
      </c>
      <c r="E19" s="54" t="str">
        <f>Vic!F39</f>
        <v>ADL 123255</v>
      </c>
      <c r="F19" s="54" t="str">
        <f>Vic!G39</f>
        <v>ADL</v>
      </c>
      <c r="G19" s="54" t="str">
        <f>Vic!H39</f>
        <v>Vic</v>
      </c>
      <c r="H19" s="54" t="str">
        <f>Vic!I39</f>
        <v>José</v>
      </c>
      <c r="I19" s="54">
        <f>Vic!J39</f>
        <v>0</v>
      </c>
      <c r="J19" s="54" t="str">
        <f>Vic!L39</f>
        <v>Johan Cl</v>
      </c>
      <c r="K19" s="54" t="str">
        <f>Vic!M39</f>
        <v>Eddy S</v>
      </c>
    </row>
    <row r="20" spans="1:11" ht="24.95" customHeight="1" x14ac:dyDescent="0.25">
      <c r="A20" s="55">
        <f>Vic!A40</f>
        <v>46324</v>
      </c>
      <c r="B20" s="54" t="str">
        <f>Vic!B40</f>
        <v>19:30u</v>
      </c>
      <c r="C20" s="54" t="str">
        <f>Vic!D40</f>
        <v xml:space="preserve">BC MOLLENHOF 1 </v>
      </c>
      <c r="D20" s="54" t="str">
        <f>Vic!E40</f>
        <v xml:space="preserve">DE MIDDEL 5 </v>
      </c>
      <c r="E20" s="54" t="str">
        <f>Vic!F40</f>
        <v>BA2A038</v>
      </c>
      <c r="F20" s="54" t="str">
        <f>Vic!G40</f>
        <v>B A</v>
      </c>
      <c r="G20" s="54">
        <f>Vic!H40</f>
        <v>0</v>
      </c>
      <c r="H20" s="54" t="str">
        <f>Vic!I40</f>
        <v>Marcel</v>
      </c>
      <c r="I20" s="54" t="str">
        <f>Vic!J40</f>
        <v xml:space="preserve">Jerome </v>
      </c>
      <c r="J20" s="54" t="str">
        <f>Vic!L40</f>
        <v>Martine</v>
      </c>
      <c r="K20" s="54">
        <f>Vic!M40</f>
        <v>0</v>
      </c>
    </row>
    <row r="21" spans="1:11" ht="24.95" customHeight="1" x14ac:dyDescent="0.25">
      <c r="A21" s="55">
        <f>Vic!A41</f>
        <v>46367</v>
      </c>
      <c r="B21" s="54" t="str">
        <f>Vic!B41</f>
        <v>19:30u</v>
      </c>
      <c r="C21" s="54" t="str">
        <f>Vic!D41</f>
        <v xml:space="preserve">DE MIDDEL 2 </v>
      </c>
      <c r="D21" s="54" t="str">
        <f>Vic!E41</f>
        <v xml:space="preserve">T.B.A. BILJARTPALACE 4 </v>
      </c>
      <c r="E21" s="54" t="str">
        <f>Vic!F41</f>
        <v>DK2B058</v>
      </c>
      <c r="F21" s="54" t="str">
        <f>Vic!G41</f>
        <v>DK</v>
      </c>
      <c r="G21" s="54" t="str">
        <f>Vic!H41</f>
        <v>Vic</v>
      </c>
      <c r="H21" s="54">
        <f>Vic!I41</f>
        <v>0</v>
      </c>
      <c r="I21" s="54">
        <f>Vic!J41</f>
        <v>0</v>
      </c>
      <c r="J21" s="54">
        <f>Vic!L41</f>
        <v>0</v>
      </c>
      <c r="K21" s="54" t="str">
        <f>Vic!M41</f>
        <v>Ludo</v>
      </c>
    </row>
    <row r="22" spans="1:11" ht="24.95" customHeight="1" x14ac:dyDescent="0.25">
      <c r="A22" s="55">
        <f>Vic!A42</f>
        <v>46367</v>
      </c>
      <c r="B22" s="54" t="str">
        <f>Vic!B42</f>
        <v>19:30u</v>
      </c>
      <c r="C22" s="54" t="str">
        <f>Vic!D42</f>
        <v>Wit Paard</v>
      </c>
      <c r="D22" s="54" t="str">
        <f>Vic!E42</f>
        <v>De Middel 2</v>
      </c>
      <c r="E22" s="54" t="str">
        <f>Vic!F42</f>
        <v>KPU-2</v>
      </c>
      <c r="F22" s="54" t="str">
        <f>Vic!G42</f>
        <v>KPU2</v>
      </c>
      <c r="G22" s="54" t="str">
        <f>Vic!H42</f>
        <v>Vic</v>
      </c>
      <c r="H22" s="54">
        <f>Vic!I42</f>
        <v>0</v>
      </c>
      <c r="I22" s="54" t="str">
        <f>Vic!J42</f>
        <v>Robert</v>
      </c>
      <c r="J22" s="54">
        <f>Vic!L42</f>
        <v>0</v>
      </c>
      <c r="K22" s="54">
        <f>Vic!M42</f>
        <v>0</v>
      </c>
    </row>
    <row r="23" spans="1:11" ht="24.95" customHeight="1" x14ac:dyDescent="0.25">
      <c r="A23" s="55">
        <f>Vic!A43</f>
        <v>46329</v>
      </c>
      <c r="B23" s="54" t="str">
        <f>Vic!B43</f>
        <v>13:00u</v>
      </c>
      <c r="C23" s="54" t="str">
        <f>Vic!D43</f>
        <v xml:space="preserve"> Wildert 2</v>
      </c>
      <c r="D23" s="54" t="str">
        <f>Vic!E43</f>
        <v xml:space="preserve">Kerkuilen </v>
      </c>
      <c r="E23" s="54" t="str">
        <f>Vic!F43</f>
        <v>B/N</v>
      </c>
      <c r="F23" s="54" t="str">
        <f>Vic!G43</f>
        <v>B/N</v>
      </c>
      <c r="G23" s="54" t="str">
        <f>Vic!H43</f>
        <v>Vic</v>
      </c>
      <c r="H23" s="54" t="str">
        <f>Vic!I43</f>
        <v>-</v>
      </c>
      <c r="I23" s="54" t="str">
        <f>Vic!J43</f>
        <v>Ludo</v>
      </c>
      <c r="J23" s="54" t="str">
        <f>Vic!L43</f>
        <v>-</v>
      </c>
      <c r="K23" s="54" t="str">
        <f>Vic!M43</f>
        <v>-</v>
      </c>
    </row>
    <row r="24" spans="1:11" ht="24.95" customHeight="1" x14ac:dyDescent="0.25">
      <c r="A24" s="55">
        <f>Vic!A44</f>
        <v>46330</v>
      </c>
      <c r="B24" s="54">
        <f>Vic!B44</f>
        <v>0</v>
      </c>
      <c r="C24" s="54" t="str">
        <f>Vic!D44</f>
        <v>BC Volkshuis Hemiksem 1</v>
      </c>
      <c r="D24" s="54" t="str">
        <f>Vic!E44</f>
        <v>De Middel 9</v>
      </c>
      <c r="E24" s="54" t="str">
        <f>Vic!F44</f>
        <v>ADL 123263</v>
      </c>
      <c r="F24" s="54" t="str">
        <f>Vic!G44</f>
        <v>ADL</v>
      </c>
      <c r="G24" s="54" t="str">
        <f>Vic!H44</f>
        <v>Vic</v>
      </c>
      <c r="H24" s="54">
        <f>Vic!I44</f>
        <v>0</v>
      </c>
      <c r="I24" s="54">
        <f>Vic!J44</f>
        <v>0</v>
      </c>
      <c r="J24" s="54">
        <f>Vic!L44</f>
        <v>0</v>
      </c>
      <c r="K24" s="54">
        <f>Vic!M44</f>
        <v>0</v>
      </c>
    </row>
    <row r="453" spans="1:3" ht="24.95" customHeight="1" x14ac:dyDescent="0.25">
      <c r="A453" s="92"/>
      <c r="C453" s="56" t="s">
        <v>776</v>
      </c>
    </row>
  </sheetData>
  <conditionalFormatting sqref="A453 C453">
    <cfRule type="expression" dxfId="6" priority="1">
      <formula>#REF!=$AB$11</formula>
    </cfRule>
    <cfRule type="expression" dxfId="5" priority="2">
      <formula>#REF!=$AB$10</formula>
    </cfRule>
    <cfRule type="expression" dxfId="4" priority="3">
      <formula>#REF!=$AB$9</formula>
    </cfRule>
    <cfRule type="expression" dxfId="3" priority="4">
      <formula>#REF!=$AB$8</formula>
    </cfRule>
    <cfRule type="expression" dxfId="2" priority="5">
      <formula>#REF!=$AB$7</formula>
    </cfRule>
  </conditionalFormatting>
  <printOptions horizontalCentered="1" verticalCentered="1"/>
  <pageMargins left="0.31496062992125984" right="0.11811023622047245" top="0.15748031496062992" bottom="0.15748031496062992" header="0.11811023622047245" footer="0.11811023622047245"/>
  <pageSetup paperSize="9" scale="77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524ED-FA04-4F7B-9ED9-BB63DC43B483}">
  <sheetPr>
    <pageSetUpPr fitToPage="1"/>
  </sheetPr>
  <dimension ref="A1:T181"/>
  <sheetViews>
    <sheetView workbookViewId="0">
      <pane xSplit="1" ySplit="1" topLeftCell="B14" activePane="bottomRight" state="frozen"/>
      <selection activeCell="A342" sqref="A342:H345"/>
      <selection pane="topRight" activeCell="A342" sqref="A342:H345"/>
      <selection pane="bottomLeft" activeCell="A342" sqref="A342:H345"/>
      <selection pane="bottomRight" activeCell="A342" sqref="A342:H345"/>
    </sheetView>
  </sheetViews>
  <sheetFormatPr defaultRowHeight="20.100000000000001" customHeight="1" x14ac:dyDescent="0.25"/>
  <cols>
    <col min="1" max="1" width="16.42578125" style="50" bestFit="1" customWidth="1"/>
    <col min="2" max="2" width="10.7109375" style="51" bestFit="1" customWidth="1"/>
    <col min="3" max="3" width="10.7109375" style="53" customWidth="1"/>
    <col min="4" max="4" width="28.5703125" style="51" bestFit="1" customWidth="1"/>
    <col min="5" max="5" width="19.7109375" style="51" customWidth="1"/>
    <col min="6" max="6" width="16.85546875" style="53" customWidth="1"/>
    <col min="7" max="8" width="9.140625" style="53"/>
    <col min="9" max="9" width="10" style="53" bestFit="1" customWidth="1"/>
    <col min="10" max="10" width="10.85546875" style="53" bestFit="1" customWidth="1"/>
    <col min="11" max="11" width="10.85546875" style="53" customWidth="1"/>
    <col min="12" max="16384" width="9.140625" style="53"/>
  </cols>
  <sheetData>
    <row r="1" spans="1:20" ht="20.100000000000001" customHeight="1" x14ac:dyDescent="0.25">
      <c r="A1" s="106" t="s">
        <v>1</v>
      </c>
      <c r="B1" s="95" t="s">
        <v>749</v>
      </c>
      <c r="C1" s="117" t="s">
        <v>886</v>
      </c>
      <c r="D1" s="96" t="s">
        <v>3</v>
      </c>
      <c r="E1" s="96" t="s">
        <v>4</v>
      </c>
      <c r="F1" s="66" t="s">
        <v>750</v>
      </c>
      <c r="G1" s="66" t="s">
        <v>751</v>
      </c>
      <c r="H1" s="53" t="s">
        <v>769</v>
      </c>
      <c r="I1" s="53" t="s">
        <v>827</v>
      </c>
      <c r="J1" s="53" t="s">
        <v>828</v>
      </c>
      <c r="K1" s="53" t="s">
        <v>842</v>
      </c>
      <c r="L1" s="53" t="s">
        <v>829</v>
      </c>
      <c r="M1" s="53" t="s">
        <v>830</v>
      </c>
      <c r="N1" s="53" t="s">
        <v>831</v>
      </c>
      <c r="O1" s="53" t="s">
        <v>832</v>
      </c>
      <c r="P1" s="53" t="s">
        <v>833</v>
      </c>
      <c r="Q1" s="53" t="s">
        <v>834</v>
      </c>
      <c r="R1" s="53" t="s">
        <v>835</v>
      </c>
      <c r="S1" s="53" t="s">
        <v>836</v>
      </c>
      <c r="T1" s="53" t="s">
        <v>837</v>
      </c>
    </row>
    <row r="2" spans="1:20" ht="20.100000000000001" customHeight="1" x14ac:dyDescent="0.25">
      <c r="A2" s="50">
        <v>46255</v>
      </c>
      <c r="B2" s="97" t="s">
        <v>180</v>
      </c>
      <c r="C2" s="53">
        <f>WEEKDAY(Tabel101311[[#This Row],[Datum]],2)</f>
        <v>5</v>
      </c>
      <c r="D2" s="51" t="s">
        <v>286</v>
      </c>
      <c r="E2" s="51" t="s">
        <v>287</v>
      </c>
      <c r="F2" s="53" t="s">
        <v>285</v>
      </c>
      <c r="G2" s="53" t="s">
        <v>787</v>
      </c>
      <c r="H2" s="53" t="s">
        <v>769</v>
      </c>
      <c r="L2" s="53" t="s">
        <v>772</v>
      </c>
      <c r="M2" s="53" t="s">
        <v>773</v>
      </c>
    </row>
    <row r="3" spans="1:20" ht="20.100000000000001" customHeight="1" x14ac:dyDescent="0.25">
      <c r="A3" s="50">
        <v>46260</v>
      </c>
      <c r="B3" s="97" t="s">
        <v>180</v>
      </c>
      <c r="C3" s="53">
        <f>WEEKDAY(Tabel101311[[#This Row],[Datum]],2)</f>
        <v>3</v>
      </c>
      <c r="D3" s="51" t="s">
        <v>423</v>
      </c>
      <c r="E3" s="51" t="s">
        <v>377</v>
      </c>
      <c r="F3" s="53" t="s">
        <v>571</v>
      </c>
      <c r="G3" s="53" t="s">
        <v>789</v>
      </c>
    </row>
    <row r="4" spans="1:20" ht="20.100000000000001" customHeight="1" x14ac:dyDescent="0.25">
      <c r="A4" s="50">
        <v>46261</v>
      </c>
      <c r="B4" s="51" t="s">
        <v>85</v>
      </c>
      <c r="C4" s="53">
        <f>WEEKDAY(Tabel101311[[#This Row],[Datum]],2)</f>
        <v>4</v>
      </c>
      <c r="D4" s="51" t="s">
        <v>247</v>
      </c>
      <c r="E4" s="51" t="s">
        <v>245</v>
      </c>
      <c r="F4" s="53" t="s">
        <v>248</v>
      </c>
      <c r="G4" s="53" t="s">
        <v>248</v>
      </c>
      <c r="H4" s="53" t="s">
        <v>769</v>
      </c>
    </row>
    <row r="5" spans="1:20" ht="20.100000000000001" customHeight="1" x14ac:dyDescent="0.25">
      <c r="A5" s="50">
        <v>46263</v>
      </c>
      <c r="B5" s="102">
        <v>0.58333333333333337</v>
      </c>
      <c r="C5" s="53">
        <f>WEEKDAY(Tabel101311[[#This Row],[Datum]],2)</f>
        <v>6</v>
      </c>
      <c r="D5" s="51" t="s">
        <v>548</v>
      </c>
      <c r="E5" s="51" t="s">
        <v>423</v>
      </c>
      <c r="F5" s="53" t="s">
        <v>547</v>
      </c>
      <c r="G5" s="53" t="s">
        <v>789</v>
      </c>
      <c r="H5" s="53" t="s">
        <v>769</v>
      </c>
    </row>
    <row r="6" spans="1:20" ht="20.100000000000001" customHeight="1" x14ac:dyDescent="0.25">
      <c r="A6" s="50">
        <v>46266</v>
      </c>
      <c r="B6" s="51" t="s">
        <v>85</v>
      </c>
      <c r="C6" s="53">
        <f>WEEKDAY(Tabel101311[[#This Row],[Datum]],2)</f>
        <v>2</v>
      </c>
      <c r="D6" s="51" t="s">
        <v>249</v>
      </c>
      <c r="E6" s="51" t="s">
        <v>245</v>
      </c>
      <c r="F6" s="53" t="s">
        <v>172</v>
      </c>
      <c r="G6" s="7" t="s">
        <v>172</v>
      </c>
    </row>
    <row r="7" spans="1:20" ht="20.100000000000001" customHeight="1" x14ac:dyDescent="0.25">
      <c r="A7" s="50">
        <v>46266</v>
      </c>
      <c r="B7" s="97" t="s">
        <v>180</v>
      </c>
      <c r="C7" s="53">
        <f>WEEKDAY(Tabel101311[[#This Row],[Datum]],2)</f>
        <v>2</v>
      </c>
      <c r="D7" s="51" t="s">
        <v>377</v>
      </c>
      <c r="E7" s="51" t="s">
        <v>366</v>
      </c>
      <c r="F7" s="53" t="s">
        <v>410</v>
      </c>
      <c r="G7" s="53" t="s">
        <v>786</v>
      </c>
      <c r="H7" s="53" t="s">
        <v>769</v>
      </c>
      <c r="I7" s="53" t="s">
        <v>770</v>
      </c>
      <c r="J7" s="53" t="s">
        <v>771</v>
      </c>
    </row>
    <row r="8" spans="1:20" ht="20.100000000000001" customHeight="1" x14ac:dyDescent="0.25">
      <c r="A8" s="50">
        <v>46269</v>
      </c>
      <c r="B8" s="97" t="s">
        <v>180</v>
      </c>
      <c r="C8" s="53">
        <f>WEEKDAY(Tabel101311[[#This Row],[Datum]],2)</f>
        <v>5</v>
      </c>
      <c r="D8" s="51" t="s">
        <v>286</v>
      </c>
      <c r="E8" s="51" t="s">
        <v>186</v>
      </c>
      <c r="F8" s="53" t="s">
        <v>288</v>
      </c>
      <c r="G8" s="53" t="s">
        <v>787</v>
      </c>
      <c r="H8" s="53" t="s">
        <v>769</v>
      </c>
      <c r="M8" s="53" t="s">
        <v>773</v>
      </c>
      <c r="N8" s="53" t="s">
        <v>774</v>
      </c>
    </row>
    <row r="9" spans="1:20" ht="20.100000000000001" customHeight="1" x14ac:dyDescent="0.25">
      <c r="A9" s="50">
        <v>46269</v>
      </c>
      <c r="B9" s="97" t="s">
        <v>180</v>
      </c>
      <c r="C9" s="53">
        <f>WEEKDAY(Tabel101311[[#This Row],[Datum]],2)</f>
        <v>5</v>
      </c>
      <c r="D9" s="51" t="s">
        <v>221</v>
      </c>
      <c r="E9" s="51" t="s">
        <v>220</v>
      </c>
      <c r="G9" s="53" t="s">
        <v>788</v>
      </c>
      <c r="H9" s="53" t="s">
        <v>769</v>
      </c>
      <c r="I9" s="53" t="s">
        <v>790</v>
      </c>
      <c r="J9" s="53" t="s">
        <v>791</v>
      </c>
      <c r="L9" s="53" t="s">
        <v>216</v>
      </c>
      <c r="M9" s="53" t="s">
        <v>790</v>
      </c>
      <c r="N9" s="53" t="s">
        <v>773</v>
      </c>
      <c r="O9" s="53" t="s">
        <v>792</v>
      </c>
      <c r="P9" s="53" t="s">
        <v>793</v>
      </c>
    </row>
    <row r="10" spans="1:20" ht="20.100000000000001" customHeight="1" x14ac:dyDescent="0.25">
      <c r="A10" s="50">
        <v>46272</v>
      </c>
      <c r="B10" s="51" t="s">
        <v>85</v>
      </c>
      <c r="C10" s="53">
        <f>WEEKDAY(Tabel101311[[#This Row],[Datum]],2)</f>
        <v>1</v>
      </c>
      <c r="D10" s="51" t="s">
        <v>250</v>
      </c>
      <c r="E10" s="51" t="s">
        <v>245</v>
      </c>
      <c r="F10" s="53" t="s">
        <v>248</v>
      </c>
      <c r="G10" s="53" t="s">
        <v>248</v>
      </c>
      <c r="H10" s="53" t="s">
        <v>769</v>
      </c>
    </row>
    <row r="11" spans="1:20" ht="20.100000000000001" customHeight="1" x14ac:dyDescent="0.25">
      <c r="A11" s="98">
        <v>46274</v>
      </c>
      <c r="B11" s="98"/>
      <c r="C11" s="94">
        <f>WEEKDAY(Tabel101311[[#This Row],[Datum]],2)</f>
        <v>3</v>
      </c>
      <c r="D11" s="93" t="s">
        <v>688</v>
      </c>
      <c r="E11" s="93" t="s">
        <v>708</v>
      </c>
      <c r="F11" s="94" t="s">
        <v>762</v>
      </c>
      <c r="G11" s="53" t="s">
        <v>768</v>
      </c>
      <c r="H11" s="53" t="s">
        <v>769</v>
      </c>
      <c r="I11" s="53" t="s">
        <v>838</v>
      </c>
      <c r="J11" s="53" t="s">
        <v>839</v>
      </c>
      <c r="K11" s="53" t="s">
        <v>843</v>
      </c>
    </row>
    <row r="12" spans="1:20" ht="20.100000000000001" customHeight="1" x14ac:dyDescent="0.25">
      <c r="A12" s="50">
        <v>46283</v>
      </c>
      <c r="B12" s="97" t="s">
        <v>180</v>
      </c>
      <c r="C12" s="53">
        <f>WEEKDAY(Tabel101311[[#This Row],[Datum]],2)</f>
        <v>5</v>
      </c>
      <c r="D12" s="51" t="s">
        <v>220</v>
      </c>
      <c r="E12" s="51" t="s">
        <v>176</v>
      </c>
      <c r="F12" s="53" t="s">
        <v>766</v>
      </c>
      <c r="G12" s="53" t="s">
        <v>788</v>
      </c>
      <c r="H12" s="53" t="s">
        <v>769</v>
      </c>
      <c r="L12" s="53" t="s">
        <v>798</v>
      </c>
      <c r="M12" s="53" t="s">
        <v>796</v>
      </c>
      <c r="P12" s="53" t="s">
        <v>793</v>
      </c>
      <c r="R12" s="53" t="s">
        <v>799</v>
      </c>
    </row>
    <row r="13" spans="1:20" ht="20.100000000000001" customHeight="1" x14ac:dyDescent="0.25">
      <c r="A13" s="50">
        <v>46280</v>
      </c>
      <c r="B13" s="101">
        <v>0.8125</v>
      </c>
      <c r="C13" s="118">
        <f>WEEKDAY(Tabel101311[[#This Row],[Datum]],2)</f>
        <v>2</v>
      </c>
      <c r="D13" s="51" t="s">
        <v>201</v>
      </c>
      <c r="E13" s="51" t="s">
        <v>286</v>
      </c>
      <c r="F13" s="53" t="s">
        <v>775</v>
      </c>
      <c r="G13" s="53" t="s">
        <v>787</v>
      </c>
      <c r="H13" s="53" t="s">
        <v>769</v>
      </c>
      <c r="L13" s="53" t="s">
        <v>772</v>
      </c>
      <c r="M13" s="53" t="s">
        <v>773</v>
      </c>
    </row>
    <row r="14" spans="1:20" ht="20.100000000000001" customHeight="1" x14ac:dyDescent="0.25">
      <c r="A14" s="50">
        <v>46280</v>
      </c>
      <c r="B14" s="52"/>
      <c r="C14" s="53">
        <f>WEEKDAY(Tabel101311[[#This Row],[Datum]],2)</f>
        <v>2</v>
      </c>
      <c r="D14" s="51" t="s">
        <v>689</v>
      </c>
      <c r="E14" s="51" t="s">
        <v>708</v>
      </c>
      <c r="F14" s="53" t="s">
        <v>761</v>
      </c>
      <c r="G14" s="53" t="s">
        <v>768</v>
      </c>
      <c r="I14" s="53" t="s">
        <v>838</v>
      </c>
      <c r="J14" s="53" t="s">
        <v>839</v>
      </c>
      <c r="K14" s="53" t="s">
        <v>843</v>
      </c>
      <c r="N14" s="53" t="s">
        <v>805</v>
      </c>
    </row>
    <row r="15" spans="1:20" ht="20.100000000000001" customHeight="1" x14ac:dyDescent="0.2">
      <c r="A15" s="107">
        <v>46280</v>
      </c>
      <c r="B15" s="99" t="s">
        <v>85</v>
      </c>
      <c r="C15" s="118">
        <f>WEEKDAY(Tabel101311[[#This Row],[Datum]],2)</f>
        <v>2</v>
      </c>
      <c r="D15" s="100" t="s">
        <v>145</v>
      </c>
      <c r="E15" s="100" t="s">
        <v>251</v>
      </c>
      <c r="F15" s="7" t="s">
        <v>172</v>
      </c>
      <c r="G15" s="7" t="s">
        <v>172</v>
      </c>
      <c r="H15" s="109" t="s">
        <v>790</v>
      </c>
      <c r="I15" s="109" t="s">
        <v>791</v>
      </c>
      <c r="J15" s="109" t="s">
        <v>773</v>
      </c>
      <c r="K15" s="109" t="s">
        <v>844</v>
      </c>
      <c r="L15" s="109" t="s">
        <v>845</v>
      </c>
      <c r="M15" s="109" t="s">
        <v>790</v>
      </c>
      <c r="N15" s="109" t="s">
        <v>846</v>
      </c>
      <c r="O15" s="109" t="s">
        <v>801</v>
      </c>
    </row>
    <row r="16" spans="1:20" ht="20.100000000000001" customHeight="1" x14ac:dyDescent="0.25">
      <c r="A16" s="50">
        <v>46281</v>
      </c>
      <c r="B16" s="97" t="s">
        <v>180</v>
      </c>
      <c r="C16" s="53">
        <f>WEEKDAY(Tabel101311[[#This Row],[Datum]],2)</f>
        <v>3</v>
      </c>
      <c r="D16" s="51" t="s">
        <v>377</v>
      </c>
      <c r="E16" s="51" t="s">
        <v>317</v>
      </c>
      <c r="F16" s="53" t="s">
        <v>411</v>
      </c>
      <c r="G16" s="53" t="s">
        <v>786</v>
      </c>
      <c r="H16" s="53" t="s">
        <v>769</v>
      </c>
      <c r="J16" s="53" t="s">
        <v>771</v>
      </c>
      <c r="L16" s="53" t="s">
        <v>772</v>
      </c>
    </row>
    <row r="17" spans="1:18" ht="20.100000000000001" customHeight="1" x14ac:dyDescent="0.25">
      <c r="A17" s="50">
        <v>46282</v>
      </c>
      <c r="B17" s="52">
        <v>0.8125</v>
      </c>
      <c r="C17" s="53">
        <f>WEEKDAY(Tabel101311[[#This Row],[Datum]],2)</f>
        <v>4</v>
      </c>
      <c r="D17" s="51" t="s">
        <v>284</v>
      </c>
      <c r="E17" s="51" t="s">
        <v>423</v>
      </c>
      <c r="F17" s="53" t="s">
        <v>550</v>
      </c>
      <c r="G17" s="53" t="s">
        <v>789</v>
      </c>
    </row>
    <row r="18" spans="1:18" ht="20.100000000000001" customHeight="1" x14ac:dyDescent="0.25">
      <c r="A18" s="50">
        <v>46297</v>
      </c>
      <c r="B18" s="97" t="s">
        <v>180</v>
      </c>
      <c r="C18" s="53">
        <f>WEEKDAY(Tabel101311[[#This Row],[Datum]],2)</f>
        <v>5</v>
      </c>
      <c r="D18" s="51" t="s">
        <v>286</v>
      </c>
      <c r="E18" s="51" t="s">
        <v>290</v>
      </c>
      <c r="F18" s="53" t="s">
        <v>289</v>
      </c>
      <c r="G18" s="53" t="s">
        <v>787</v>
      </c>
      <c r="H18" s="53" t="s">
        <v>769</v>
      </c>
      <c r="L18" s="53" t="s">
        <v>772</v>
      </c>
      <c r="M18" s="53" t="s">
        <v>773</v>
      </c>
    </row>
    <row r="19" spans="1:18" ht="20.100000000000001" customHeight="1" x14ac:dyDescent="0.2">
      <c r="A19" s="107">
        <v>46287</v>
      </c>
      <c r="B19" s="99" t="s">
        <v>85</v>
      </c>
      <c r="C19" s="118">
        <f>WEEKDAY(Tabel101311[[#This Row],[Datum]],2)</f>
        <v>2</v>
      </c>
      <c r="D19" s="100" t="s">
        <v>245</v>
      </c>
      <c r="E19" s="100" t="s">
        <v>255</v>
      </c>
      <c r="F19" s="7" t="s">
        <v>248</v>
      </c>
      <c r="G19" s="53" t="s">
        <v>248</v>
      </c>
      <c r="H19" s="109" t="s">
        <v>769</v>
      </c>
      <c r="I19" s="109" t="s">
        <v>790</v>
      </c>
      <c r="J19" s="109" t="s">
        <v>773</v>
      </c>
      <c r="K19" s="109" t="s">
        <v>790</v>
      </c>
      <c r="L19" s="109" t="s">
        <v>790</v>
      </c>
      <c r="M19" s="109" t="s">
        <v>847</v>
      </c>
      <c r="N19" s="109" t="s">
        <v>790</v>
      </c>
      <c r="O19" s="109" t="s">
        <v>790</v>
      </c>
    </row>
    <row r="20" spans="1:18" ht="20.100000000000001" customHeight="1" x14ac:dyDescent="0.25">
      <c r="A20" s="50">
        <v>46288</v>
      </c>
      <c r="B20" s="52">
        <v>0.8125</v>
      </c>
      <c r="C20" s="53">
        <f>WEEKDAY(Tabel101311[[#This Row],[Datum]],2)</f>
        <v>3</v>
      </c>
      <c r="D20" s="51" t="s">
        <v>708</v>
      </c>
      <c r="E20" s="51" t="s">
        <v>682</v>
      </c>
      <c r="F20" s="53" t="s">
        <v>695</v>
      </c>
      <c r="G20" s="53" t="s">
        <v>768</v>
      </c>
      <c r="I20" s="53" t="s">
        <v>838</v>
      </c>
      <c r="J20" s="53" t="s">
        <v>839</v>
      </c>
      <c r="L20" s="53" t="s">
        <v>840</v>
      </c>
      <c r="M20" s="53" t="s">
        <v>841</v>
      </c>
    </row>
    <row r="21" spans="1:18" ht="20.100000000000001" customHeight="1" x14ac:dyDescent="0.25">
      <c r="A21" s="50">
        <v>46304</v>
      </c>
      <c r="B21" s="97" t="s">
        <v>180</v>
      </c>
      <c r="C21" s="53">
        <f>WEEKDAY(Tabel101311[[#This Row],[Datum]],2)</f>
        <v>5</v>
      </c>
      <c r="D21" s="51" t="s">
        <v>220</v>
      </c>
      <c r="E21" s="51" t="s">
        <v>173</v>
      </c>
      <c r="F21" s="53" t="s">
        <v>766</v>
      </c>
      <c r="G21" s="53" t="s">
        <v>788</v>
      </c>
      <c r="H21" s="53" t="s">
        <v>769</v>
      </c>
      <c r="M21" s="53" t="s">
        <v>796</v>
      </c>
      <c r="N21" s="53" t="s">
        <v>773</v>
      </c>
      <c r="O21" s="53" t="s">
        <v>792</v>
      </c>
      <c r="P21" s="53" t="s">
        <v>793</v>
      </c>
    </row>
    <row r="22" spans="1:18" ht="20.100000000000001" customHeight="1" x14ac:dyDescent="0.25">
      <c r="A22" s="50">
        <v>46291</v>
      </c>
      <c r="B22" s="97" t="s">
        <v>752</v>
      </c>
      <c r="C22" s="53">
        <f>WEEKDAY(Tabel101311[[#This Row],[Datum]],2)</f>
        <v>6</v>
      </c>
      <c r="D22" s="51" t="s">
        <v>539</v>
      </c>
      <c r="E22" s="51" t="s">
        <v>423</v>
      </c>
      <c r="F22" s="53" t="s">
        <v>538</v>
      </c>
      <c r="G22" s="53" t="s">
        <v>789</v>
      </c>
    </row>
    <row r="23" spans="1:18" ht="20.100000000000001" customHeight="1" x14ac:dyDescent="0.25">
      <c r="A23" s="50">
        <v>46293</v>
      </c>
      <c r="B23" s="97" t="s">
        <v>180</v>
      </c>
      <c r="C23" s="53">
        <f>WEEKDAY(Tabel101311[[#This Row],[Datum]],2)</f>
        <v>1</v>
      </c>
      <c r="D23" s="51" t="s">
        <v>290</v>
      </c>
      <c r="E23" s="51" t="s">
        <v>377</v>
      </c>
      <c r="F23" s="53" t="s">
        <v>379</v>
      </c>
      <c r="G23" s="53" t="s">
        <v>786</v>
      </c>
      <c r="H23" s="53" t="s">
        <v>769</v>
      </c>
      <c r="I23" s="53" t="s">
        <v>770</v>
      </c>
      <c r="J23" s="53" t="s">
        <v>771</v>
      </c>
    </row>
    <row r="24" spans="1:18" ht="20.100000000000001" customHeight="1" x14ac:dyDescent="0.2">
      <c r="A24" s="50">
        <v>46293</v>
      </c>
      <c r="B24" s="51" t="s">
        <v>85</v>
      </c>
      <c r="C24" s="53">
        <f>WEEKDAY(Tabel101311[[#This Row],[Datum]],2)</f>
        <v>1</v>
      </c>
      <c r="D24" s="51" t="s">
        <v>250</v>
      </c>
      <c r="E24" s="51" t="s">
        <v>245</v>
      </c>
      <c r="F24" s="53" t="s">
        <v>172</v>
      </c>
      <c r="G24" s="7" t="s">
        <v>172</v>
      </c>
      <c r="H24" s="109" t="s">
        <v>769</v>
      </c>
      <c r="I24" s="109" t="s">
        <v>791</v>
      </c>
      <c r="J24" s="109" t="s">
        <v>790</v>
      </c>
      <c r="K24" s="109" t="s">
        <v>844</v>
      </c>
      <c r="L24" s="109" t="s">
        <v>790</v>
      </c>
      <c r="M24" s="109" t="s">
        <v>790</v>
      </c>
      <c r="N24" s="109" t="s">
        <v>846</v>
      </c>
      <c r="O24" s="109" t="s">
        <v>790</v>
      </c>
    </row>
    <row r="25" spans="1:18" ht="20.100000000000001" customHeight="1" x14ac:dyDescent="0.25">
      <c r="A25" s="50">
        <v>46296</v>
      </c>
      <c r="B25" s="52"/>
      <c r="C25" s="53">
        <f>WEEKDAY(Tabel101311[[#This Row],[Datum]],2)</f>
        <v>4</v>
      </c>
      <c r="D25" s="51" t="s">
        <v>690</v>
      </c>
      <c r="E25" s="51" t="s">
        <v>708</v>
      </c>
      <c r="F25" s="53" t="s">
        <v>760</v>
      </c>
      <c r="G25" s="53" t="s">
        <v>768</v>
      </c>
      <c r="H25" s="53" t="s">
        <v>769</v>
      </c>
      <c r="J25" s="53" t="s">
        <v>839</v>
      </c>
      <c r="K25" s="53" t="s">
        <v>843</v>
      </c>
      <c r="M25" s="53" t="s">
        <v>841</v>
      </c>
    </row>
    <row r="26" spans="1:18" ht="20.100000000000001" customHeight="1" x14ac:dyDescent="0.25">
      <c r="A26" s="50">
        <v>46325</v>
      </c>
      <c r="B26" s="97" t="s">
        <v>180</v>
      </c>
      <c r="C26" s="53">
        <f>WEEKDAY(Tabel101311[[#This Row],[Datum]],2)</f>
        <v>5</v>
      </c>
      <c r="D26" s="51" t="s">
        <v>225</v>
      </c>
      <c r="E26" s="51" t="s">
        <v>220</v>
      </c>
      <c r="F26" s="53" t="s">
        <v>766</v>
      </c>
      <c r="G26" s="53" t="s">
        <v>788</v>
      </c>
      <c r="H26" s="53" t="s">
        <v>769</v>
      </c>
      <c r="L26" s="53" t="s">
        <v>798</v>
      </c>
      <c r="M26" s="53" t="s">
        <v>796</v>
      </c>
      <c r="P26" s="53" t="s">
        <v>790</v>
      </c>
      <c r="Q26" s="53" t="s">
        <v>797</v>
      </c>
      <c r="R26" s="53" t="s">
        <v>799</v>
      </c>
    </row>
    <row r="27" spans="1:18" ht="20.100000000000001" customHeight="1" x14ac:dyDescent="0.25">
      <c r="A27" s="50">
        <v>46302</v>
      </c>
      <c r="B27" s="52">
        <v>0.8125</v>
      </c>
      <c r="C27" s="53">
        <f>WEEKDAY(Tabel101311[[#This Row],[Datum]],2)</f>
        <v>3</v>
      </c>
      <c r="D27" s="51" t="s">
        <v>708</v>
      </c>
      <c r="E27" s="51" t="s">
        <v>683</v>
      </c>
      <c r="F27" s="53" t="s">
        <v>696</v>
      </c>
      <c r="G27" s="53" t="s">
        <v>768</v>
      </c>
      <c r="H27" s="53" t="s">
        <v>769</v>
      </c>
      <c r="K27" s="53" t="s">
        <v>843</v>
      </c>
      <c r="L27" s="53" t="s">
        <v>840</v>
      </c>
      <c r="N27" s="53" t="s">
        <v>805</v>
      </c>
    </row>
    <row r="28" spans="1:18" ht="20.100000000000001" customHeight="1" x14ac:dyDescent="0.2">
      <c r="A28" s="50">
        <v>46302</v>
      </c>
      <c r="B28" s="51" t="s">
        <v>85</v>
      </c>
      <c r="C28" s="53">
        <f>WEEKDAY(Tabel101311[[#This Row],[Datum]],2)</f>
        <v>3</v>
      </c>
      <c r="D28" s="51" t="s">
        <v>251</v>
      </c>
      <c r="E28" s="51" t="s">
        <v>245</v>
      </c>
      <c r="F28" s="53" t="s">
        <v>248</v>
      </c>
      <c r="G28" s="53" t="s">
        <v>248</v>
      </c>
      <c r="H28" s="109" t="s">
        <v>790</v>
      </c>
      <c r="I28" s="109" t="s">
        <v>790</v>
      </c>
      <c r="J28" s="109" t="s">
        <v>773</v>
      </c>
      <c r="K28" s="109" t="s">
        <v>790</v>
      </c>
      <c r="L28" s="109" t="s">
        <v>790</v>
      </c>
      <c r="M28" s="109" t="s">
        <v>790</v>
      </c>
      <c r="N28" s="109" t="s">
        <v>846</v>
      </c>
      <c r="O28" s="109" t="s">
        <v>801</v>
      </c>
    </row>
    <row r="29" spans="1:18" ht="20.100000000000001" customHeight="1" x14ac:dyDescent="0.25">
      <c r="A29" s="50">
        <v>46346</v>
      </c>
      <c r="B29" s="97" t="s">
        <v>180</v>
      </c>
      <c r="C29" s="53">
        <f>WEEKDAY(Tabel101311[[#This Row],[Datum]],2)</f>
        <v>5</v>
      </c>
      <c r="D29" s="51" t="s">
        <v>220</v>
      </c>
      <c r="E29" s="51" t="s">
        <v>223</v>
      </c>
      <c r="F29" s="53" t="s">
        <v>766</v>
      </c>
      <c r="G29" s="53" t="s">
        <v>788</v>
      </c>
      <c r="H29" s="53" t="s">
        <v>769</v>
      </c>
      <c r="M29" s="53" t="s">
        <v>796</v>
      </c>
      <c r="N29" s="53" t="s">
        <v>773</v>
      </c>
      <c r="P29" s="53" t="s">
        <v>793</v>
      </c>
      <c r="Q29" s="53" t="s">
        <v>797</v>
      </c>
    </row>
    <row r="30" spans="1:18" ht="20.100000000000001" customHeight="1" x14ac:dyDescent="0.25">
      <c r="A30" s="50">
        <v>46308</v>
      </c>
      <c r="B30" s="97" t="s">
        <v>180</v>
      </c>
      <c r="C30" s="53">
        <f>WEEKDAY(Tabel101311[[#This Row],[Datum]],2)</f>
        <v>2</v>
      </c>
      <c r="D30" s="51" t="s">
        <v>193</v>
      </c>
      <c r="E30" s="51" t="s">
        <v>286</v>
      </c>
      <c r="F30" s="53" t="s">
        <v>306</v>
      </c>
      <c r="G30" s="53" t="s">
        <v>787</v>
      </c>
      <c r="L30" s="53" t="s">
        <v>772</v>
      </c>
      <c r="M30" s="53" t="s">
        <v>773</v>
      </c>
      <c r="N30" s="53" t="s">
        <v>774</v>
      </c>
    </row>
    <row r="31" spans="1:18" ht="20.100000000000001" customHeight="1" x14ac:dyDescent="0.2">
      <c r="A31" s="107">
        <v>46308</v>
      </c>
      <c r="B31" s="99" t="s">
        <v>85</v>
      </c>
      <c r="C31" s="118">
        <f>WEEKDAY(Tabel101311[[#This Row],[Datum]],2)</f>
        <v>2</v>
      </c>
      <c r="D31" s="100" t="s">
        <v>145</v>
      </c>
      <c r="E31" s="100" t="s">
        <v>256</v>
      </c>
      <c r="F31" s="7" t="s">
        <v>172</v>
      </c>
      <c r="G31" s="7" t="s">
        <v>172</v>
      </c>
      <c r="H31" s="109" t="s">
        <v>790</v>
      </c>
      <c r="I31" s="109" t="s">
        <v>790</v>
      </c>
      <c r="J31" s="109" t="s">
        <v>773</v>
      </c>
      <c r="K31" s="109" t="s">
        <v>844</v>
      </c>
      <c r="L31" s="109" t="s">
        <v>790</v>
      </c>
      <c r="M31" s="109" t="s">
        <v>790</v>
      </c>
      <c r="N31" s="109" t="s">
        <v>846</v>
      </c>
      <c r="O31" s="109" t="s">
        <v>801</v>
      </c>
    </row>
    <row r="32" spans="1:18" ht="20.100000000000001" customHeight="1" x14ac:dyDescent="0.25">
      <c r="A32" s="50">
        <v>46309</v>
      </c>
      <c r="B32" s="52">
        <v>0.8125</v>
      </c>
      <c r="C32" s="53">
        <f>WEEKDAY(Tabel101311[[#This Row],[Datum]],2)</f>
        <v>3</v>
      </c>
      <c r="D32" s="51" t="s">
        <v>708</v>
      </c>
      <c r="E32" s="51" t="s">
        <v>684</v>
      </c>
      <c r="F32" s="53" t="s">
        <v>697</v>
      </c>
      <c r="G32" s="53" t="s">
        <v>768</v>
      </c>
      <c r="H32" s="53" t="s">
        <v>769</v>
      </c>
      <c r="I32" s="53" t="s">
        <v>838</v>
      </c>
      <c r="L32" s="53" t="s">
        <v>840</v>
      </c>
      <c r="M32" s="53" t="s">
        <v>841</v>
      </c>
    </row>
    <row r="33" spans="1:18" ht="20.100000000000001" customHeight="1" x14ac:dyDescent="0.25">
      <c r="A33" s="50">
        <v>46360</v>
      </c>
      <c r="B33" s="97" t="s">
        <v>180</v>
      </c>
      <c r="C33" s="53">
        <f>WEEKDAY(Tabel101311[[#This Row],[Datum]],2)</f>
        <v>5</v>
      </c>
      <c r="D33" s="51" t="s">
        <v>220</v>
      </c>
      <c r="E33" s="51" t="s">
        <v>178</v>
      </c>
      <c r="F33" s="53" t="s">
        <v>766</v>
      </c>
      <c r="G33" s="53" t="s">
        <v>788</v>
      </c>
      <c r="H33" s="53" t="s">
        <v>769</v>
      </c>
      <c r="I33" s="53" t="s">
        <v>795</v>
      </c>
      <c r="L33" s="53" t="s">
        <v>798</v>
      </c>
      <c r="P33" s="53" t="s">
        <v>793</v>
      </c>
      <c r="R33" s="53" t="s">
        <v>799</v>
      </c>
    </row>
    <row r="34" spans="1:18" ht="20.100000000000001" customHeight="1" x14ac:dyDescent="0.25">
      <c r="A34" s="50">
        <v>46314</v>
      </c>
      <c r="B34" s="52">
        <v>0.8125</v>
      </c>
      <c r="C34" s="53">
        <f>WEEKDAY(Tabel101311[[#This Row],[Datum]],2)</f>
        <v>1</v>
      </c>
      <c r="D34" s="51" t="s">
        <v>435</v>
      </c>
      <c r="E34" s="51" t="s">
        <v>423</v>
      </c>
      <c r="F34" s="53" t="s">
        <v>544</v>
      </c>
      <c r="G34" s="53" t="s">
        <v>789</v>
      </c>
      <c r="H34" s="53" t="s">
        <v>769</v>
      </c>
    </row>
    <row r="35" spans="1:18" ht="20.100000000000001" customHeight="1" x14ac:dyDescent="0.25">
      <c r="A35" s="50">
        <v>46314</v>
      </c>
      <c r="B35" s="52"/>
      <c r="C35" s="53">
        <f>WEEKDAY(Tabel101311[[#This Row],[Datum]],2)</f>
        <v>1</v>
      </c>
      <c r="D35" s="51" t="s">
        <v>691</v>
      </c>
      <c r="E35" s="51" t="s">
        <v>708</v>
      </c>
      <c r="F35" s="53" t="s">
        <v>765</v>
      </c>
      <c r="G35" s="53" t="s">
        <v>768</v>
      </c>
      <c r="J35" s="53" t="s">
        <v>839</v>
      </c>
      <c r="K35" s="53" t="s">
        <v>843</v>
      </c>
      <c r="L35" s="53" t="s">
        <v>840</v>
      </c>
      <c r="N35" s="53" t="s">
        <v>805</v>
      </c>
    </row>
    <row r="36" spans="1:18" ht="20.100000000000001" customHeight="1" x14ac:dyDescent="0.2">
      <c r="A36" s="107">
        <v>46316</v>
      </c>
      <c r="B36" s="99" t="s">
        <v>85</v>
      </c>
      <c r="C36" s="118">
        <f>WEEKDAY(Tabel101311[[#This Row],[Datum]],2)</f>
        <v>3</v>
      </c>
      <c r="D36" s="100" t="s">
        <v>245</v>
      </c>
      <c r="E36" s="100" t="s">
        <v>257</v>
      </c>
      <c r="F36" s="7" t="s">
        <v>248</v>
      </c>
      <c r="G36" s="53" t="s">
        <v>248</v>
      </c>
      <c r="H36" s="109" t="s">
        <v>769</v>
      </c>
      <c r="I36" s="109" t="s">
        <v>790</v>
      </c>
      <c r="J36" s="109" t="s">
        <v>773</v>
      </c>
      <c r="K36" s="109" t="s">
        <v>790</v>
      </c>
      <c r="L36" s="109" t="s">
        <v>845</v>
      </c>
      <c r="M36" s="109" t="s">
        <v>847</v>
      </c>
      <c r="N36" s="109" t="s">
        <v>790</v>
      </c>
      <c r="O36" s="109" t="s">
        <v>790</v>
      </c>
    </row>
    <row r="37" spans="1:18" ht="20.100000000000001" customHeight="1" x14ac:dyDescent="0.25">
      <c r="A37" s="50">
        <v>46321</v>
      </c>
      <c r="B37" s="97" t="s">
        <v>180</v>
      </c>
      <c r="C37" s="53">
        <f>WEEKDAY(Tabel101311[[#This Row],[Datum]],2)</f>
        <v>1</v>
      </c>
      <c r="D37" s="51" t="s">
        <v>364</v>
      </c>
      <c r="E37" s="51" t="s">
        <v>377</v>
      </c>
      <c r="F37" s="53" t="s">
        <v>569</v>
      </c>
      <c r="G37" s="53" t="s">
        <v>789</v>
      </c>
      <c r="H37" s="53" t="s">
        <v>769</v>
      </c>
    </row>
    <row r="38" spans="1:18" ht="20.100000000000001" customHeight="1" x14ac:dyDescent="0.2">
      <c r="A38" s="50">
        <v>46322</v>
      </c>
      <c r="B38" s="51" t="s">
        <v>85</v>
      </c>
      <c r="C38" s="53">
        <f>WEEKDAY(Tabel101311[[#This Row],[Datum]],2)</f>
        <v>2</v>
      </c>
      <c r="D38" s="51" t="s">
        <v>252</v>
      </c>
      <c r="E38" s="51" t="s">
        <v>245</v>
      </c>
      <c r="F38" s="53" t="s">
        <v>172</v>
      </c>
      <c r="G38" s="7" t="s">
        <v>172</v>
      </c>
      <c r="H38" s="109" t="s">
        <v>790</v>
      </c>
      <c r="I38" s="109" t="s">
        <v>790</v>
      </c>
      <c r="J38" s="109" t="s">
        <v>790</v>
      </c>
      <c r="K38" s="109" t="s">
        <v>844</v>
      </c>
      <c r="L38" s="109" t="s">
        <v>790</v>
      </c>
      <c r="M38" s="109" t="s">
        <v>790</v>
      </c>
      <c r="N38" s="109" t="s">
        <v>846</v>
      </c>
      <c r="O38" s="109" t="s">
        <v>801</v>
      </c>
    </row>
    <row r="39" spans="1:18" ht="20.100000000000001" customHeight="1" x14ac:dyDescent="0.25">
      <c r="A39" s="50">
        <v>46323</v>
      </c>
      <c r="B39" s="52">
        <v>0.8125</v>
      </c>
      <c r="C39" s="53">
        <f>WEEKDAY(Tabel101311[[#This Row],[Datum]],2)</f>
        <v>3</v>
      </c>
      <c r="D39" s="51" t="s">
        <v>708</v>
      </c>
      <c r="E39" s="51" t="s">
        <v>685</v>
      </c>
      <c r="F39" s="53" t="s">
        <v>698</v>
      </c>
      <c r="G39" s="53" t="s">
        <v>768</v>
      </c>
      <c r="H39" s="53" t="s">
        <v>769</v>
      </c>
      <c r="I39" s="53" t="s">
        <v>838</v>
      </c>
      <c r="L39" s="53" t="s">
        <v>840</v>
      </c>
      <c r="M39" s="53" t="s">
        <v>841</v>
      </c>
    </row>
    <row r="40" spans="1:18" ht="20.100000000000001" customHeight="1" x14ac:dyDescent="0.25">
      <c r="A40" s="50">
        <v>46324</v>
      </c>
      <c r="B40" s="97" t="s">
        <v>180</v>
      </c>
      <c r="C40" s="53">
        <f>WEEKDAY(Tabel101311[[#This Row],[Datum]],2)</f>
        <v>4</v>
      </c>
      <c r="D40" s="51" t="s">
        <v>353</v>
      </c>
      <c r="E40" s="51" t="s">
        <v>377</v>
      </c>
      <c r="F40" s="53" t="s">
        <v>380</v>
      </c>
      <c r="G40" s="53" t="s">
        <v>786</v>
      </c>
      <c r="I40" s="53" t="s">
        <v>770</v>
      </c>
      <c r="J40" s="53" t="s">
        <v>771</v>
      </c>
      <c r="L40" s="53" t="s">
        <v>772</v>
      </c>
    </row>
    <row r="41" spans="1:18" ht="20.100000000000001" customHeight="1" x14ac:dyDescent="0.25">
      <c r="A41" s="50">
        <v>46367</v>
      </c>
      <c r="B41" s="97" t="s">
        <v>180</v>
      </c>
      <c r="C41" s="53">
        <f>WEEKDAY(Tabel101311[[#This Row],[Datum]],2)</f>
        <v>5</v>
      </c>
      <c r="D41" s="51" t="s">
        <v>286</v>
      </c>
      <c r="E41" s="51" t="s">
        <v>194</v>
      </c>
      <c r="F41" s="53" t="s">
        <v>292</v>
      </c>
      <c r="G41" s="53" t="s">
        <v>787</v>
      </c>
      <c r="H41" s="53" t="s">
        <v>769</v>
      </c>
      <c r="M41" s="53" t="s">
        <v>773</v>
      </c>
      <c r="N41" s="53" t="s">
        <v>774</v>
      </c>
    </row>
    <row r="42" spans="1:18" ht="20.100000000000001" customHeight="1" x14ac:dyDescent="0.25">
      <c r="A42" s="50">
        <v>46367</v>
      </c>
      <c r="B42" s="97" t="s">
        <v>180</v>
      </c>
      <c r="C42" s="53">
        <f>WEEKDAY(Tabel101311[[#This Row],[Datum]],2)</f>
        <v>5</v>
      </c>
      <c r="D42" s="51" t="s">
        <v>179</v>
      </c>
      <c r="E42" s="51" t="s">
        <v>220</v>
      </c>
      <c r="F42" s="53" t="s">
        <v>766</v>
      </c>
      <c r="G42" s="53" t="s">
        <v>788</v>
      </c>
      <c r="H42" s="53" t="s">
        <v>769</v>
      </c>
      <c r="J42" s="53" t="s">
        <v>791</v>
      </c>
      <c r="N42" s="53" t="s">
        <v>773</v>
      </c>
      <c r="P42" s="53" t="s">
        <v>793</v>
      </c>
      <c r="Q42" s="53" t="s">
        <v>797</v>
      </c>
    </row>
    <row r="43" spans="1:18" ht="20.100000000000001" customHeight="1" x14ac:dyDescent="0.2">
      <c r="A43" s="107">
        <v>46329</v>
      </c>
      <c r="B43" s="99" t="s">
        <v>85</v>
      </c>
      <c r="C43" s="118">
        <f>WEEKDAY(Tabel101311[[#This Row],[Datum]],2)</f>
        <v>2</v>
      </c>
      <c r="D43" s="100" t="s">
        <v>245</v>
      </c>
      <c r="E43" s="100" t="s">
        <v>256</v>
      </c>
      <c r="F43" s="7" t="s">
        <v>248</v>
      </c>
      <c r="G43" s="53" t="s">
        <v>248</v>
      </c>
      <c r="H43" s="109" t="s">
        <v>769</v>
      </c>
      <c r="I43" s="109" t="s">
        <v>790</v>
      </c>
      <c r="J43" s="109" t="s">
        <v>773</v>
      </c>
      <c r="K43" s="109" t="s">
        <v>790</v>
      </c>
      <c r="L43" s="109" t="s">
        <v>790</v>
      </c>
      <c r="M43" s="109" t="s">
        <v>790</v>
      </c>
      <c r="N43" s="109" t="s">
        <v>790</v>
      </c>
      <c r="O43" s="109" t="s">
        <v>801</v>
      </c>
    </row>
    <row r="44" spans="1:18" ht="20.100000000000001" customHeight="1" x14ac:dyDescent="0.25">
      <c r="A44" s="50">
        <v>46330</v>
      </c>
      <c r="B44" s="52"/>
      <c r="C44" s="53">
        <f>WEEKDAY(Tabel101311[[#This Row],[Datum]],2)</f>
        <v>3</v>
      </c>
      <c r="D44" s="51" t="s">
        <v>692</v>
      </c>
      <c r="E44" s="51" t="s">
        <v>708</v>
      </c>
      <c r="F44" s="53" t="s">
        <v>757</v>
      </c>
      <c r="G44" s="53" t="s">
        <v>768</v>
      </c>
      <c r="H44" s="53" t="s">
        <v>769</v>
      </c>
    </row>
    <row r="45" spans="1:18" ht="20.100000000000001" customHeight="1" x14ac:dyDescent="0.25">
      <c r="A45" s="50">
        <v>46409</v>
      </c>
      <c r="B45" s="97">
        <v>0.54166666666666663</v>
      </c>
      <c r="C45" s="53">
        <f>WEEKDAY(Tabel101311[[#This Row],[Datum]],2)</f>
        <v>5</v>
      </c>
      <c r="D45" s="51" t="s">
        <v>221</v>
      </c>
      <c r="E45" s="51" t="s">
        <v>220</v>
      </c>
      <c r="F45" s="53" t="s">
        <v>766</v>
      </c>
      <c r="G45" s="53" t="s">
        <v>788</v>
      </c>
      <c r="H45" s="53" t="s">
        <v>769</v>
      </c>
    </row>
    <row r="46" spans="1:18" ht="20.100000000000001" customHeight="1" x14ac:dyDescent="0.25">
      <c r="A46" s="50">
        <v>46336</v>
      </c>
      <c r="B46" s="97" t="s">
        <v>180</v>
      </c>
      <c r="C46" s="53">
        <f>WEEKDAY(Tabel101311[[#This Row],[Datum]],2)</f>
        <v>2</v>
      </c>
      <c r="D46" s="51" t="s">
        <v>423</v>
      </c>
      <c r="E46" s="51" t="s">
        <v>431</v>
      </c>
      <c r="F46" s="53" t="s">
        <v>572</v>
      </c>
      <c r="G46" s="53" t="s">
        <v>789</v>
      </c>
      <c r="H46" s="53" t="s">
        <v>769</v>
      </c>
    </row>
    <row r="47" spans="1:18" ht="20.100000000000001" customHeight="1" x14ac:dyDescent="0.2">
      <c r="A47" s="107">
        <v>46336</v>
      </c>
      <c r="B47" s="99" t="s">
        <v>85</v>
      </c>
      <c r="C47" s="118">
        <f>WEEKDAY(Tabel101311[[#This Row],[Datum]],2)</f>
        <v>2</v>
      </c>
      <c r="D47" s="100" t="s">
        <v>145</v>
      </c>
      <c r="E47" s="100" t="s">
        <v>255</v>
      </c>
      <c r="F47" s="7" t="s">
        <v>172</v>
      </c>
      <c r="G47" s="7" t="s">
        <v>172</v>
      </c>
      <c r="H47" s="109" t="s">
        <v>769</v>
      </c>
      <c r="I47" s="109" t="s">
        <v>790</v>
      </c>
      <c r="J47" s="109" t="s">
        <v>790</v>
      </c>
      <c r="K47" s="109" t="s">
        <v>844</v>
      </c>
      <c r="L47" s="109" t="s">
        <v>845</v>
      </c>
      <c r="M47" s="109" t="s">
        <v>790</v>
      </c>
      <c r="N47" s="109" t="s">
        <v>846</v>
      </c>
      <c r="O47" s="109" t="s">
        <v>801</v>
      </c>
    </row>
    <row r="48" spans="1:18" ht="20.100000000000001" customHeight="1" x14ac:dyDescent="0.25">
      <c r="A48" s="50">
        <v>46337</v>
      </c>
      <c r="B48" s="97" t="s">
        <v>180</v>
      </c>
      <c r="C48" s="53">
        <f>WEEKDAY(Tabel101311[[#This Row],[Datum]],2)</f>
        <v>3</v>
      </c>
      <c r="D48" s="51" t="s">
        <v>377</v>
      </c>
      <c r="E48" s="51" t="s">
        <v>364</v>
      </c>
      <c r="F48" s="53" t="s">
        <v>412</v>
      </c>
      <c r="G48" s="53" t="s">
        <v>786</v>
      </c>
      <c r="J48" s="53" t="s">
        <v>771</v>
      </c>
    </row>
    <row r="49" spans="1:15" ht="20.100000000000001" customHeight="1" x14ac:dyDescent="0.25">
      <c r="A49" s="50">
        <v>46337</v>
      </c>
      <c r="B49" s="97" t="s">
        <v>180</v>
      </c>
      <c r="C49" s="53">
        <f>WEEKDAY(Tabel101311[[#This Row],[Datum]],2)</f>
        <v>3</v>
      </c>
      <c r="D49" s="51" t="s">
        <v>300</v>
      </c>
      <c r="E49" s="51" t="s">
        <v>286</v>
      </c>
      <c r="F49" s="53" t="s">
        <v>311</v>
      </c>
      <c r="G49" s="53" t="s">
        <v>787</v>
      </c>
      <c r="H49" s="53" t="s">
        <v>769</v>
      </c>
      <c r="M49" s="53" t="s">
        <v>773</v>
      </c>
      <c r="N49" s="53" t="s">
        <v>774</v>
      </c>
    </row>
    <row r="50" spans="1:15" ht="20.100000000000001" customHeight="1" x14ac:dyDescent="0.25">
      <c r="A50" s="50">
        <v>46416</v>
      </c>
      <c r="B50" s="97" t="s">
        <v>180</v>
      </c>
      <c r="C50" s="53">
        <f>WEEKDAY(Tabel101311[[#This Row],[Datum]],2)</f>
        <v>5</v>
      </c>
      <c r="D50" s="51" t="s">
        <v>220</v>
      </c>
      <c r="E50" s="51" t="s">
        <v>224</v>
      </c>
      <c r="F50" s="53" t="s">
        <v>766</v>
      </c>
      <c r="G50" s="53" t="s">
        <v>788</v>
      </c>
      <c r="H50" s="53" t="s">
        <v>769</v>
      </c>
    </row>
    <row r="51" spans="1:15" ht="20.100000000000001" customHeight="1" x14ac:dyDescent="0.25">
      <c r="A51" s="50">
        <v>46344</v>
      </c>
      <c r="B51" s="52">
        <v>0.8125</v>
      </c>
      <c r="C51" s="53">
        <f>WEEKDAY(Tabel101311[[#This Row],[Datum]],2)</f>
        <v>3</v>
      </c>
      <c r="D51" s="51" t="s">
        <v>708</v>
      </c>
      <c r="E51" s="51" t="s">
        <v>686</v>
      </c>
      <c r="F51" s="53" t="s">
        <v>699</v>
      </c>
      <c r="G51" s="53" t="s">
        <v>768</v>
      </c>
    </row>
    <row r="52" spans="1:15" ht="20.100000000000001" customHeight="1" x14ac:dyDescent="0.2">
      <c r="A52" s="50">
        <v>46344</v>
      </c>
      <c r="B52" s="51" t="s">
        <v>85</v>
      </c>
      <c r="C52" s="53">
        <f>WEEKDAY(Tabel101311[[#This Row],[Datum]],2)</f>
        <v>3</v>
      </c>
      <c r="D52" s="51" t="s">
        <v>253</v>
      </c>
      <c r="E52" s="51" t="s">
        <v>245</v>
      </c>
      <c r="F52" s="53" t="s">
        <v>248</v>
      </c>
      <c r="G52" s="53" t="s">
        <v>248</v>
      </c>
      <c r="H52" s="109" t="s">
        <v>790</v>
      </c>
      <c r="I52" s="109" t="s">
        <v>791</v>
      </c>
      <c r="J52" s="109" t="s">
        <v>773</v>
      </c>
      <c r="K52" s="109" t="s">
        <v>790</v>
      </c>
      <c r="L52" s="109" t="s">
        <v>845</v>
      </c>
      <c r="M52" s="109" t="s">
        <v>847</v>
      </c>
      <c r="N52" s="109" t="s">
        <v>790</v>
      </c>
      <c r="O52" s="109" t="s">
        <v>790</v>
      </c>
    </row>
    <row r="53" spans="1:15" ht="20.100000000000001" customHeight="1" x14ac:dyDescent="0.25">
      <c r="A53" s="50">
        <v>46423</v>
      </c>
      <c r="B53" s="97" t="s">
        <v>180</v>
      </c>
      <c r="C53" s="53">
        <f>WEEKDAY(Tabel101311[[#This Row],[Datum]],2)</f>
        <v>5</v>
      </c>
      <c r="D53" s="51" t="s">
        <v>176</v>
      </c>
      <c r="E53" s="51" t="s">
        <v>220</v>
      </c>
      <c r="F53" s="53" t="s">
        <v>766</v>
      </c>
      <c r="G53" s="53" t="s">
        <v>788</v>
      </c>
      <c r="H53" s="53" t="s">
        <v>769</v>
      </c>
    </row>
    <row r="54" spans="1:15" ht="20.100000000000001" customHeight="1" x14ac:dyDescent="0.25">
      <c r="A54" s="50">
        <v>46351</v>
      </c>
      <c r="B54" s="97" t="s">
        <v>180</v>
      </c>
      <c r="C54" s="53">
        <f>WEEKDAY(Tabel101311[[#This Row],[Datum]],2)</f>
        <v>3</v>
      </c>
      <c r="D54" s="51" t="s">
        <v>546</v>
      </c>
      <c r="E54" s="51" t="s">
        <v>423</v>
      </c>
      <c r="F54" s="53" t="s">
        <v>545</v>
      </c>
      <c r="G54" s="53" t="s">
        <v>789</v>
      </c>
      <c r="H54" s="53" t="s">
        <v>769</v>
      </c>
    </row>
    <row r="55" spans="1:15" ht="20.100000000000001" customHeight="1" x14ac:dyDescent="0.2">
      <c r="A55" s="50">
        <v>46352</v>
      </c>
      <c r="B55" s="97" t="s">
        <v>85</v>
      </c>
      <c r="C55" s="53">
        <f>WEEKDAY(Tabel101311[[#This Row],[Datum]],2)</f>
        <v>4</v>
      </c>
      <c r="D55" s="51" t="s">
        <v>254</v>
      </c>
      <c r="E55" s="51" t="s">
        <v>245</v>
      </c>
      <c r="F55" s="53" t="s">
        <v>172</v>
      </c>
      <c r="G55" s="7" t="s">
        <v>172</v>
      </c>
      <c r="H55" s="109" t="s">
        <v>790</v>
      </c>
      <c r="I55" s="109" t="s">
        <v>791</v>
      </c>
      <c r="J55" s="109" t="s">
        <v>790</v>
      </c>
      <c r="K55" s="109" t="s">
        <v>790</v>
      </c>
      <c r="L55" s="109" t="s">
        <v>845</v>
      </c>
      <c r="M55" s="109" t="s">
        <v>847</v>
      </c>
      <c r="N55" s="109" t="s">
        <v>846</v>
      </c>
      <c r="O55" s="109" t="s">
        <v>790</v>
      </c>
    </row>
    <row r="56" spans="1:15" ht="20.100000000000001" customHeight="1" x14ac:dyDescent="0.25">
      <c r="A56" s="50">
        <v>46352</v>
      </c>
      <c r="B56" s="97">
        <v>0.8125</v>
      </c>
      <c r="C56" s="53">
        <f>WEEKDAY(Tabel101311[[#This Row],[Datum]],2)</f>
        <v>4</v>
      </c>
      <c r="D56" s="51" t="s">
        <v>302</v>
      </c>
      <c r="E56" s="51" t="s">
        <v>286</v>
      </c>
      <c r="F56" s="53" t="s">
        <v>312</v>
      </c>
      <c r="G56" s="53" t="s">
        <v>787</v>
      </c>
      <c r="H56" s="53" t="s">
        <v>769</v>
      </c>
      <c r="M56" s="53" t="s">
        <v>773</v>
      </c>
      <c r="N56" s="53" t="s">
        <v>774</v>
      </c>
    </row>
    <row r="57" spans="1:15" ht="20.100000000000001" customHeight="1" x14ac:dyDescent="0.25">
      <c r="A57" s="50">
        <v>46430</v>
      </c>
      <c r="B57" s="97" t="s">
        <v>180</v>
      </c>
      <c r="C57" s="53">
        <f>WEEKDAY(Tabel101311[[#This Row],[Datum]],2)</f>
        <v>5</v>
      </c>
      <c r="D57" s="51" t="s">
        <v>177</v>
      </c>
      <c r="E57" s="51" t="s">
        <v>220</v>
      </c>
      <c r="F57" s="53" t="s">
        <v>766</v>
      </c>
      <c r="G57" s="53" t="s">
        <v>788</v>
      </c>
      <c r="H57" s="53" t="s">
        <v>769</v>
      </c>
    </row>
    <row r="58" spans="1:15" ht="20.100000000000001" customHeight="1" x14ac:dyDescent="0.2">
      <c r="A58" s="50">
        <v>46357</v>
      </c>
      <c r="B58" s="97" t="s">
        <v>85</v>
      </c>
      <c r="C58" s="53">
        <f>WEEKDAY(Tabel101311[[#This Row],[Datum]],2)</f>
        <v>2</v>
      </c>
      <c r="D58" s="51" t="s">
        <v>145</v>
      </c>
      <c r="E58" s="51" t="s">
        <v>258</v>
      </c>
      <c r="F58" s="53" t="s">
        <v>172</v>
      </c>
      <c r="G58" s="7" t="s">
        <v>172</v>
      </c>
      <c r="H58" s="109" t="s">
        <v>769</v>
      </c>
      <c r="I58" s="109" t="s">
        <v>791</v>
      </c>
      <c r="J58" s="109" t="s">
        <v>790</v>
      </c>
      <c r="K58" s="109" t="s">
        <v>844</v>
      </c>
      <c r="L58" s="109" t="s">
        <v>845</v>
      </c>
      <c r="M58" s="109" t="s">
        <v>847</v>
      </c>
      <c r="N58" s="109" t="s">
        <v>790</v>
      </c>
      <c r="O58" s="109" t="s">
        <v>801</v>
      </c>
    </row>
    <row r="59" spans="1:15" ht="20.100000000000001" customHeight="1" x14ac:dyDescent="0.25">
      <c r="A59" s="50">
        <v>46444</v>
      </c>
      <c r="B59" s="97" t="s">
        <v>180</v>
      </c>
      <c r="C59" s="53">
        <f>WEEKDAY(Tabel101311[[#This Row],[Datum]],2)</f>
        <v>5</v>
      </c>
      <c r="D59" s="51" t="s">
        <v>173</v>
      </c>
      <c r="E59" s="51" t="s">
        <v>220</v>
      </c>
      <c r="F59" s="53" t="s">
        <v>766</v>
      </c>
      <c r="G59" s="53" t="s">
        <v>788</v>
      </c>
      <c r="H59" s="53" t="s">
        <v>769</v>
      </c>
    </row>
    <row r="60" spans="1:15" ht="20.100000000000001" customHeight="1" x14ac:dyDescent="0.25">
      <c r="A60" s="50">
        <v>46451</v>
      </c>
      <c r="B60" s="97" t="s">
        <v>180</v>
      </c>
      <c r="C60" s="53">
        <f>WEEKDAY(Tabel101311[[#This Row],[Datum]],2)</f>
        <v>5</v>
      </c>
      <c r="D60" s="51" t="s">
        <v>220</v>
      </c>
      <c r="E60" s="51" t="s">
        <v>225</v>
      </c>
      <c r="F60" s="53" t="s">
        <v>766</v>
      </c>
      <c r="G60" s="53" t="s">
        <v>788</v>
      </c>
      <c r="H60" s="53" t="s">
        <v>769</v>
      </c>
    </row>
    <row r="61" spans="1:15" ht="20.100000000000001" customHeight="1" x14ac:dyDescent="0.25">
      <c r="A61" s="50">
        <v>46361</v>
      </c>
      <c r="B61" s="97">
        <v>0.75</v>
      </c>
      <c r="C61" s="53">
        <f>WEEKDAY(Tabel101311[[#This Row],[Datum]],2)</f>
        <v>6</v>
      </c>
      <c r="D61" s="51" t="s">
        <v>355</v>
      </c>
      <c r="E61" s="51" t="s">
        <v>377</v>
      </c>
      <c r="F61" s="53" t="s">
        <v>381</v>
      </c>
      <c r="G61" s="53" t="s">
        <v>786</v>
      </c>
      <c r="H61" s="53" t="s">
        <v>769</v>
      </c>
      <c r="I61" s="53" t="s">
        <v>770</v>
      </c>
      <c r="L61" s="53" t="s">
        <v>772</v>
      </c>
    </row>
    <row r="62" spans="1:15" ht="20.100000000000001" customHeight="1" x14ac:dyDescent="0.25">
      <c r="A62" s="50">
        <v>46364</v>
      </c>
      <c r="B62" s="97" t="s">
        <v>180</v>
      </c>
      <c r="C62" s="53">
        <f>WEEKDAY(Tabel101311[[#This Row],[Datum]],2)</f>
        <v>2</v>
      </c>
      <c r="D62" s="51" t="s">
        <v>423</v>
      </c>
      <c r="E62" s="51" t="s">
        <v>193</v>
      </c>
      <c r="F62" s="53" t="s">
        <v>573</v>
      </c>
      <c r="G62" s="53" t="s">
        <v>789</v>
      </c>
    </row>
    <row r="63" spans="1:15" ht="20.100000000000001" customHeight="1" x14ac:dyDescent="0.2">
      <c r="A63" s="50">
        <v>46364</v>
      </c>
      <c r="B63" s="97" t="s">
        <v>85</v>
      </c>
      <c r="C63" s="53">
        <f>WEEKDAY(Tabel101311[[#This Row],[Datum]],2)</f>
        <v>2</v>
      </c>
      <c r="D63" s="51" t="s">
        <v>145</v>
      </c>
      <c r="E63" s="51" t="s">
        <v>253</v>
      </c>
      <c r="F63" s="53" t="s">
        <v>172</v>
      </c>
      <c r="G63" s="7" t="s">
        <v>172</v>
      </c>
      <c r="H63" s="109" t="s">
        <v>790</v>
      </c>
      <c r="I63" s="109" t="s">
        <v>791</v>
      </c>
      <c r="J63" s="109" t="s">
        <v>790</v>
      </c>
      <c r="K63" s="109" t="s">
        <v>844</v>
      </c>
      <c r="L63" s="109" t="s">
        <v>790</v>
      </c>
      <c r="M63" s="109" t="s">
        <v>847</v>
      </c>
      <c r="N63" s="109" t="s">
        <v>846</v>
      </c>
      <c r="O63" s="109" t="s">
        <v>790</v>
      </c>
    </row>
    <row r="64" spans="1:15" ht="20.100000000000001" customHeight="1" x14ac:dyDescent="0.25">
      <c r="A64" s="50">
        <v>46458</v>
      </c>
      <c r="B64" s="97" t="s">
        <v>180</v>
      </c>
      <c r="C64" s="53">
        <f>WEEKDAY(Tabel101311[[#This Row],[Datum]],2)</f>
        <v>5</v>
      </c>
      <c r="D64" s="51" t="s">
        <v>203</v>
      </c>
      <c r="E64" s="51" t="s">
        <v>220</v>
      </c>
      <c r="F64" s="53" t="s">
        <v>766</v>
      </c>
      <c r="G64" s="53" t="s">
        <v>788</v>
      </c>
      <c r="H64" s="53" t="s">
        <v>769</v>
      </c>
    </row>
    <row r="65" spans="1:15" ht="20.100000000000001" customHeight="1" x14ac:dyDescent="0.25">
      <c r="A65" s="50">
        <v>46479</v>
      </c>
      <c r="B65" s="97" t="s">
        <v>180</v>
      </c>
      <c r="C65" s="53">
        <f>WEEKDAY(Tabel101311[[#This Row],[Datum]],2)</f>
        <v>5</v>
      </c>
      <c r="D65" s="51" t="s">
        <v>222</v>
      </c>
      <c r="E65" s="51" t="s">
        <v>220</v>
      </c>
      <c r="F65" s="53" t="s">
        <v>766</v>
      </c>
      <c r="G65" s="53" t="s">
        <v>788</v>
      </c>
      <c r="H65" s="53" t="s">
        <v>769</v>
      </c>
    </row>
    <row r="66" spans="1:15" ht="20.100000000000001" customHeight="1" x14ac:dyDescent="0.25">
      <c r="A66" s="50">
        <v>46479</v>
      </c>
      <c r="B66" s="97" t="s">
        <v>180</v>
      </c>
      <c r="C66" s="53">
        <f>WEEKDAY(Tabel101311[[#This Row],[Datum]],2)</f>
        <v>5</v>
      </c>
      <c r="D66" s="51" t="s">
        <v>286</v>
      </c>
      <c r="E66" s="51" t="s">
        <v>193</v>
      </c>
      <c r="F66" s="53" t="s">
        <v>298</v>
      </c>
      <c r="G66" s="53" t="s">
        <v>787</v>
      </c>
      <c r="H66" s="53" t="s">
        <v>769</v>
      </c>
      <c r="L66" s="53" t="s">
        <v>772</v>
      </c>
      <c r="M66" s="53" t="s">
        <v>773</v>
      </c>
    </row>
    <row r="67" spans="1:15" ht="20.100000000000001" customHeight="1" x14ac:dyDescent="0.25">
      <c r="A67" s="50">
        <v>46372</v>
      </c>
      <c r="B67" s="52">
        <v>0.8125</v>
      </c>
      <c r="C67" s="53">
        <f>WEEKDAY(Tabel101311[[#This Row],[Datum]],2)</f>
        <v>3</v>
      </c>
      <c r="D67" s="51" t="s">
        <v>708</v>
      </c>
      <c r="E67" s="51" t="s">
        <v>687</v>
      </c>
      <c r="F67" s="53" t="s">
        <v>700</v>
      </c>
      <c r="G67" s="53" t="s">
        <v>768</v>
      </c>
      <c r="H67" s="53" t="s">
        <v>769</v>
      </c>
    </row>
    <row r="68" spans="1:15" ht="20.100000000000001" customHeight="1" x14ac:dyDescent="0.25">
      <c r="A68" s="50">
        <v>46486</v>
      </c>
      <c r="B68" s="97" t="s">
        <v>180</v>
      </c>
      <c r="C68" s="53">
        <f>WEEKDAY(Tabel101311[[#This Row],[Datum]],2)</f>
        <v>5</v>
      </c>
      <c r="D68" s="51" t="s">
        <v>223</v>
      </c>
      <c r="E68" s="51" t="s">
        <v>220</v>
      </c>
      <c r="F68" s="53" t="s">
        <v>766</v>
      </c>
      <c r="G68" s="53" t="s">
        <v>788</v>
      </c>
      <c r="H68" s="53" t="s">
        <v>769</v>
      </c>
    </row>
    <row r="69" spans="1:15" ht="20.100000000000001" customHeight="1" x14ac:dyDescent="0.25">
      <c r="A69" s="50">
        <v>46493</v>
      </c>
      <c r="B69" s="97" t="s">
        <v>180</v>
      </c>
      <c r="C69" s="53">
        <f>WEEKDAY(Tabel101311[[#This Row],[Datum]],2)</f>
        <v>5</v>
      </c>
      <c r="D69" s="51" t="s">
        <v>220</v>
      </c>
      <c r="E69" s="51" t="s">
        <v>204</v>
      </c>
      <c r="F69" s="53" t="s">
        <v>766</v>
      </c>
      <c r="G69" s="53" t="s">
        <v>788</v>
      </c>
      <c r="H69" s="53" t="s">
        <v>769</v>
      </c>
    </row>
    <row r="70" spans="1:15" ht="20.100000000000001" customHeight="1" x14ac:dyDescent="0.25">
      <c r="A70" s="50">
        <v>46379</v>
      </c>
      <c r="B70" s="97" t="s">
        <v>180</v>
      </c>
      <c r="C70" s="53">
        <f>WEEKDAY(Tabel101311[[#This Row],[Datum]],2)</f>
        <v>3</v>
      </c>
      <c r="D70" s="51" t="s">
        <v>377</v>
      </c>
      <c r="E70" s="51" t="s">
        <v>185</v>
      </c>
      <c r="F70" s="53" t="s">
        <v>413</v>
      </c>
      <c r="G70" s="53" t="s">
        <v>786</v>
      </c>
      <c r="H70" s="53" t="s">
        <v>769</v>
      </c>
      <c r="J70" s="53" t="s">
        <v>771</v>
      </c>
    </row>
    <row r="71" spans="1:15" ht="20.100000000000001" customHeight="1" x14ac:dyDescent="0.25">
      <c r="A71" s="50">
        <v>46385</v>
      </c>
      <c r="B71" s="97" t="s">
        <v>180</v>
      </c>
      <c r="C71" s="53">
        <f>WEEKDAY(Tabel101311[[#This Row],[Datum]],2)</f>
        <v>2</v>
      </c>
      <c r="D71" s="51" t="s">
        <v>286</v>
      </c>
      <c r="E71" s="51" t="s">
        <v>294</v>
      </c>
      <c r="F71" s="53" t="s">
        <v>293</v>
      </c>
      <c r="G71" s="53" t="s">
        <v>787</v>
      </c>
      <c r="H71" s="53" t="s">
        <v>769</v>
      </c>
      <c r="L71" s="53" t="s">
        <v>772</v>
      </c>
      <c r="M71" s="53" t="s">
        <v>773</v>
      </c>
    </row>
    <row r="72" spans="1:15" ht="20.100000000000001" customHeight="1" x14ac:dyDescent="0.25">
      <c r="A72" s="50">
        <v>46392</v>
      </c>
      <c r="B72" s="97" t="s">
        <v>180</v>
      </c>
      <c r="C72" s="53">
        <f>WEEKDAY(Tabel101311[[#This Row],[Datum]],2)</f>
        <v>2</v>
      </c>
      <c r="D72" s="51" t="s">
        <v>423</v>
      </c>
      <c r="E72" s="51" t="s">
        <v>364</v>
      </c>
      <c r="F72" s="53" t="s">
        <v>574</v>
      </c>
      <c r="G72" s="53" t="s">
        <v>789</v>
      </c>
      <c r="H72" s="53" t="s">
        <v>769</v>
      </c>
    </row>
    <row r="73" spans="1:15" ht="20.100000000000001" customHeight="1" x14ac:dyDescent="0.25">
      <c r="A73" s="50">
        <v>46393</v>
      </c>
      <c r="B73" s="97" t="s">
        <v>180</v>
      </c>
      <c r="C73" s="53">
        <f>WEEKDAY(Tabel101311[[#This Row],[Datum]],2)</f>
        <v>3</v>
      </c>
      <c r="D73" s="51" t="s">
        <v>200</v>
      </c>
      <c r="E73" s="51" t="s">
        <v>286</v>
      </c>
      <c r="F73" s="53" t="s">
        <v>308</v>
      </c>
      <c r="G73" s="53" t="s">
        <v>787</v>
      </c>
      <c r="L73" s="53" t="s">
        <v>772</v>
      </c>
      <c r="M73" s="53" t="s">
        <v>773</v>
      </c>
      <c r="N73" s="53" t="s">
        <v>774</v>
      </c>
    </row>
    <row r="74" spans="1:15" ht="20.100000000000001" customHeight="1" x14ac:dyDescent="0.2">
      <c r="A74" s="50">
        <v>46394</v>
      </c>
      <c r="B74" s="97" t="s">
        <v>85</v>
      </c>
      <c r="C74" s="53">
        <f>WEEKDAY(Tabel101311[[#This Row],[Datum]],2)</f>
        <v>4</v>
      </c>
      <c r="D74" s="51" t="s">
        <v>261</v>
      </c>
      <c r="E74" s="51" t="s">
        <v>145</v>
      </c>
      <c r="F74" s="53" t="s">
        <v>172</v>
      </c>
      <c r="G74" s="7" t="s">
        <v>172</v>
      </c>
      <c r="H74" s="109" t="s">
        <v>790</v>
      </c>
      <c r="I74" s="109" t="s">
        <v>791</v>
      </c>
      <c r="J74" s="109" t="s">
        <v>773</v>
      </c>
      <c r="K74" s="109" t="s">
        <v>844</v>
      </c>
      <c r="L74" s="109" t="s">
        <v>845</v>
      </c>
      <c r="M74" s="109" t="s">
        <v>790</v>
      </c>
      <c r="N74" s="109" t="s">
        <v>790</v>
      </c>
      <c r="O74" s="109" t="s">
        <v>790</v>
      </c>
    </row>
    <row r="75" spans="1:15" ht="20.100000000000001" customHeight="1" x14ac:dyDescent="0.25">
      <c r="A75" s="50">
        <v>46394</v>
      </c>
      <c r="B75" s="97" t="s">
        <v>180</v>
      </c>
      <c r="C75" s="53">
        <f>WEEKDAY(Tabel101311[[#This Row],[Datum]],2)</f>
        <v>4</v>
      </c>
      <c r="D75" s="51" t="s">
        <v>294</v>
      </c>
      <c r="E75" s="51" t="s">
        <v>377</v>
      </c>
      <c r="F75" s="53" t="s">
        <v>376</v>
      </c>
      <c r="G75" s="53" t="s">
        <v>786</v>
      </c>
      <c r="H75" s="53" t="s">
        <v>769</v>
      </c>
      <c r="I75" s="53" t="s">
        <v>770</v>
      </c>
      <c r="L75" s="53" t="s">
        <v>772</v>
      </c>
    </row>
    <row r="76" spans="1:15" ht="20.100000000000001" customHeight="1" x14ac:dyDescent="0.25">
      <c r="A76" s="50">
        <v>46500</v>
      </c>
      <c r="B76" s="97" t="s">
        <v>180</v>
      </c>
      <c r="C76" s="53">
        <f>WEEKDAY(Tabel101311[[#This Row],[Datum]],2)</f>
        <v>5</v>
      </c>
      <c r="D76" s="51" t="s">
        <v>178</v>
      </c>
      <c r="E76" s="51" t="s">
        <v>220</v>
      </c>
      <c r="F76" s="53" t="s">
        <v>766</v>
      </c>
      <c r="G76" s="53" t="s">
        <v>788</v>
      </c>
      <c r="H76" s="53" t="s">
        <v>769</v>
      </c>
    </row>
    <row r="77" spans="1:15" ht="20.100000000000001" customHeight="1" x14ac:dyDescent="0.25">
      <c r="A77" s="50">
        <v>46400</v>
      </c>
      <c r="B77" s="97" t="s">
        <v>180</v>
      </c>
      <c r="C77" s="53">
        <f>WEEKDAY(Tabel101311[[#This Row],[Datum]],2)</f>
        <v>3</v>
      </c>
      <c r="D77" s="51" t="s">
        <v>377</v>
      </c>
      <c r="E77" s="51" t="s">
        <v>359</v>
      </c>
      <c r="F77" s="53" t="s">
        <v>414</v>
      </c>
      <c r="G77" s="53" t="s">
        <v>786</v>
      </c>
      <c r="H77" s="53" t="s">
        <v>769</v>
      </c>
      <c r="J77" s="53" t="s">
        <v>771</v>
      </c>
      <c r="L77" s="53" t="s">
        <v>772</v>
      </c>
    </row>
    <row r="78" spans="1:15" ht="20.100000000000001" customHeight="1" x14ac:dyDescent="0.25">
      <c r="A78" s="50">
        <v>46406</v>
      </c>
      <c r="B78" s="97" t="s">
        <v>180</v>
      </c>
      <c r="C78" s="53">
        <f>WEEKDAY(Tabel101311[[#This Row],[Datum]],2)</f>
        <v>2</v>
      </c>
      <c r="D78" s="51" t="s">
        <v>423</v>
      </c>
      <c r="E78" s="51" t="s">
        <v>357</v>
      </c>
      <c r="F78" s="53" t="s">
        <v>575</v>
      </c>
      <c r="G78" s="53" t="s">
        <v>789</v>
      </c>
    </row>
    <row r="79" spans="1:15" ht="20.100000000000001" customHeight="1" x14ac:dyDescent="0.25">
      <c r="A79" s="50">
        <v>46406</v>
      </c>
      <c r="B79" s="97" t="s">
        <v>85</v>
      </c>
      <c r="C79" s="53">
        <f>WEEKDAY(Tabel101311[[#This Row],[Datum]],2)</f>
        <v>2</v>
      </c>
      <c r="D79" s="51" t="s">
        <v>145</v>
      </c>
      <c r="E79" s="51" t="s">
        <v>260</v>
      </c>
      <c r="F79" s="53" t="s">
        <v>172</v>
      </c>
      <c r="G79" s="7" t="s">
        <v>172</v>
      </c>
      <c r="H79" s="53" t="s">
        <v>769</v>
      </c>
    </row>
    <row r="80" spans="1:15" ht="20.100000000000001" customHeight="1" x14ac:dyDescent="0.25">
      <c r="A80" s="50">
        <v>46507</v>
      </c>
      <c r="B80" s="97" t="s">
        <v>180</v>
      </c>
      <c r="C80" s="53">
        <f>WEEKDAY(Tabel101311[[#This Row],[Datum]],2)</f>
        <v>5</v>
      </c>
      <c r="D80" s="51" t="s">
        <v>220</v>
      </c>
      <c r="E80" s="51" t="s">
        <v>226</v>
      </c>
      <c r="F80" s="53" t="s">
        <v>766</v>
      </c>
      <c r="G80" s="53" t="s">
        <v>788</v>
      </c>
      <c r="H80" s="53" t="s">
        <v>769</v>
      </c>
    </row>
    <row r="81" spans="1:18" ht="20.100000000000001" customHeight="1" x14ac:dyDescent="0.25">
      <c r="A81" s="50">
        <v>46514</v>
      </c>
      <c r="B81" s="97" t="s">
        <v>180</v>
      </c>
      <c r="C81" s="53">
        <f>WEEKDAY(Tabel101311[[#This Row],[Datum]],2)</f>
        <v>5</v>
      </c>
      <c r="D81" s="51" t="s">
        <v>220</v>
      </c>
      <c r="E81" s="51" t="s">
        <v>179</v>
      </c>
      <c r="F81" s="53" t="s">
        <v>766</v>
      </c>
      <c r="G81" s="53" t="s">
        <v>788</v>
      </c>
      <c r="H81" s="53" t="s">
        <v>769</v>
      </c>
    </row>
    <row r="82" spans="1:18" ht="20.100000000000001" customHeight="1" x14ac:dyDescent="0.25">
      <c r="A82" s="50">
        <v>46413</v>
      </c>
      <c r="B82" s="97" t="s">
        <v>85</v>
      </c>
      <c r="C82" s="53">
        <f>WEEKDAY(Tabel101311[[#This Row],[Datum]],2)</f>
        <v>2</v>
      </c>
      <c r="D82" s="51" t="s">
        <v>145</v>
      </c>
      <c r="E82" s="51" t="s">
        <v>20</v>
      </c>
      <c r="F82" s="53" t="s">
        <v>172</v>
      </c>
      <c r="G82" s="7" t="s">
        <v>172</v>
      </c>
      <c r="H82" s="53" t="s">
        <v>769</v>
      </c>
    </row>
    <row r="83" spans="1:18" ht="20.100000000000001" customHeight="1" x14ac:dyDescent="0.25">
      <c r="A83" s="50">
        <v>46414</v>
      </c>
      <c r="B83" s="52">
        <v>0.8125</v>
      </c>
      <c r="C83" s="53">
        <f>WEEKDAY(Tabel101311[[#This Row],[Datum]],2)</f>
        <v>3</v>
      </c>
      <c r="D83" s="51" t="s">
        <v>708</v>
      </c>
      <c r="E83" s="51" t="s">
        <v>688</v>
      </c>
      <c r="F83" s="53" t="s">
        <v>701</v>
      </c>
      <c r="G83" s="53" t="s">
        <v>768</v>
      </c>
      <c r="H83" s="53" t="s">
        <v>769</v>
      </c>
    </row>
    <row r="84" spans="1:18" ht="20.100000000000001" customHeight="1" x14ac:dyDescent="0.25">
      <c r="A84" s="50">
        <v>46521</v>
      </c>
      <c r="B84" s="97" t="s">
        <v>180</v>
      </c>
      <c r="C84" s="53">
        <f>WEEKDAY(Tabel101311[[#This Row],[Datum]],2)</f>
        <v>5</v>
      </c>
      <c r="D84" s="51" t="s">
        <v>220</v>
      </c>
      <c r="E84" s="51" t="s">
        <v>205</v>
      </c>
      <c r="F84" s="53" t="s">
        <v>766</v>
      </c>
      <c r="G84" s="53" t="s">
        <v>788</v>
      </c>
      <c r="H84" s="53" t="s">
        <v>769</v>
      </c>
    </row>
    <row r="85" spans="1:18" ht="20.100000000000001" customHeight="1" x14ac:dyDescent="0.25">
      <c r="A85" s="50">
        <v>46419</v>
      </c>
      <c r="B85" s="52">
        <v>0.8125</v>
      </c>
      <c r="C85" s="53">
        <f>WEEKDAY(Tabel101311[[#This Row],[Datum]],2)</f>
        <v>1</v>
      </c>
      <c r="D85" s="51" t="s">
        <v>779</v>
      </c>
      <c r="E85" s="51" t="s">
        <v>423</v>
      </c>
      <c r="F85" s="53" t="s">
        <v>785</v>
      </c>
      <c r="G85" s="53" t="s">
        <v>789</v>
      </c>
      <c r="H85" s="53" t="s">
        <v>769</v>
      </c>
    </row>
    <row r="86" spans="1:18" ht="20.100000000000001" customHeight="1" x14ac:dyDescent="0.25">
      <c r="A86" s="50">
        <v>46420</v>
      </c>
      <c r="B86" s="51" t="s">
        <v>180</v>
      </c>
      <c r="C86" s="53">
        <f>WEEKDAY(Tabel101311[[#This Row],[Datum]],2)</f>
        <v>2</v>
      </c>
      <c r="D86" s="51" t="s">
        <v>777</v>
      </c>
      <c r="E86" s="51" t="s">
        <v>166</v>
      </c>
      <c r="F86" s="53" t="s">
        <v>385</v>
      </c>
      <c r="G86" s="53" t="s">
        <v>786</v>
      </c>
      <c r="H86" s="53" t="s">
        <v>769</v>
      </c>
      <c r="J86" s="53" t="s">
        <v>771</v>
      </c>
      <c r="L86" s="53" t="s">
        <v>772</v>
      </c>
    </row>
    <row r="87" spans="1:18" ht="20.100000000000001" customHeight="1" x14ac:dyDescent="0.2">
      <c r="A87" s="50">
        <v>46421</v>
      </c>
      <c r="B87" s="97" t="s">
        <v>85</v>
      </c>
      <c r="C87" s="53">
        <f>WEEKDAY(Tabel101311[[#This Row],[Datum]],2)</f>
        <v>3</v>
      </c>
      <c r="D87" s="51" t="s">
        <v>270</v>
      </c>
      <c r="E87" s="51" t="s">
        <v>145</v>
      </c>
      <c r="F87" s="53" t="s">
        <v>248</v>
      </c>
      <c r="G87" s="53" t="s">
        <v>248</v>
      </c>
      <c r="H87" s="109" t="s">
        <v>769</v>
      </c>
      <c r="I87" s="109" t="s">
        <v>791</v>
      </c>
      <c r="J87" s="109" t="s">
        <v>790</v>
      </c>
      <c r="K87" s="109" t="s">
        <v>790</v>
      </c>
      <c r="L87" s="109" t="s">
        <v>845</v>
      </c>
      <c r="M87" s="109" t="s">
        <v>847</v>
      </c>
      <c r="N87" s="109" t="s">
        <v>790</v>
      </c>
      <c r="O87" s="109" t="s">
        <v>790</v>
      </c>
    </row>
    <row r="88" spans="1:18" ht="20.100000000000001" customHeight="1" x14ac:dyDescent="0.25">
      <c r="A88" s="50">
        <v>46528</v>
      </c>
      <c r="B88" s="97" t="s">
        <v>180</v>
      </c>
      <c r="C88" s="53">
        <f>WEEKDAY(Tabel101311[[#This Row],[Datum]],2)</f>
        <v>5</v>
      </c>
      <c r="D88" s="51" t="s">
        <v>286</v>
      </c>
      <c r="E88" s="51" t="s">
        <v>302</v>
      </c>
      <c r="F88" s="53" t="s">
        <v>301</v>
      </c>
      <c r="G88" s="53" t="s">
        <v>787</v>
      </c>
      <c r="H88" s="53" t="s">
        <v>769</v>
      </c>
      <c r="M88" s="53" t="s">
        <v>773</v>
      </c>
      <c r="N88" s="53" t="s">
        <v>774</v>
      </c>
    </row>
    <row r="89" spans="1:18" ht="20.100000000000001" customHeight="1" x14ac:dyDescent="0.25">
      <c r="A89" s="50">
        <v>46428</v>
      </c>
      <c r="B89" s="52">
        <v>0.8125</v>
      </c>
      <c r="C89" s="53">
        <f>WEEKDAY(Tabel101311[[#This Row],[Datum]],2)</f>
        <v>3</v>
      </c>
      <c r="D89" s="51" t="s">
        <v>708</v>
      </c>
      <c r="E89" s="51" t="s">
        <v>689</v>
      </c>
      <c r="F89" s="53" t="s">
        <v>702</v>
      </c>
      <c r="G89" s="53" t="s">
        <v>768</v>
      </c>
      <c r="H89" s="53" t="s">
        <v>769</v>
      </c>
    </row>
    <row r="90" spans="1:18" ht="20.100000000000001" customHeight="1" x14ac:dyDescent="0.25">
      <c r="A90" s="50">
        <v>46276</v>
      </c>
      <c r="B90" s="97" t="s">
        <v>180</v>
      </c>
      <c r="C90" s="53">
        <f>WEEKDAY(Tabel101311[[#This Row],[Datum]],2)</f>
        <v>5</v>
      </c>
      <c r="D90" s="51" t="s">
        <v>224</v>
      </c>
      <c r="E90" s="51" t="s">
        <v>220</v>
      </c>
      <c r="F90" s="53" t="s">
        <v>766</v>
      </c>
      <c r="G90" s="53" t="s">
        <v>788</v>
      </c>
      <c r="I90" s="53" t="s">
        <v>795</v>
      </c>
      <c r="J90" s="53" t="s">
        <v>791</v>
      </c>
      <c r="M90" s="53" t="s">
        <v>796</v>
      </c>
      <c r="O90" s="53" t="s">
        <v>792</v>
      </c>
      <c r="Q90" s="53" t="s">
        <v>797</v>
      </c>
    </row>
    <row r="91" spans="1:18" ht="20.100000000000001" customHeight="1" x14ac:dyDescent="0.25">
      <c r="A91" s="50">
        <v>46434</v>
      </c>
      <c r="B91" s="51" t="s">
        <v>180</v>
      </c>
      <c r="C91" s="53">
        <f>WEEKDAY(Tabel101311[[#This Row],[Datum]],2)</f>
        <v>2</v>
      </c>
      <c r="D91" s="51" t="s">
        <v>778</v>
      </c>
      <c r="E91" s="51" t="s">
        <v>166</v>
      </c>
      <c r="F91" s="53" t="s">
        <v>386</v>
      </c>
      <c r="G91" s="53" t="s">
        <v>786</v>
      </c>
      <c r="I91" s="53" t="s">
        <v>770</v>
      </c>
      <c r="J91" s="53" t="s">
        <v>771</v>
      </c>
      <c r="L91" s="53" t="s">
        <v>772</v>
      </c>
    </row>
    <row r="92" spans="1:18" ht="20.100000000000001" customHeight="1" x14ac:dyDescent="0.25">
      <c r="A92" s="50">
        <v>46435</v>
      </c>
      <c r="B92" s="52">
        <v>0.8125</v>
      </c>
      <c r="C92" s="53">
        <f>WEEKDAY(Tabel101311[[#This Row],[Datum]],2)</f>
        <v>3</v>
      </c>
      <c r="D92" s="51" t="s">
        <v>781</v>
      </c>
      <c r="E92" s="51" t="s">
        <v>423</v>
      </c>
      <c r="F92" s="53" t="s">
        <v>587</v>
      </c>
      <c r="G92" s="53" t="s">
        <v>789</v>
      </c>
      <c r="H92" s="53" t="s">
        <v>769</v>
      </c>
    </row>
    <row r="93" spans="1:18" ht="20.100000000000001" customHeight="1" x14ac:dyDescent="0.25">
      <c r="A93" s="50">
        <v>46436</v>
      </c>
      <c r="B93" s="51" t="s">
        <v>85</v>
      </c>
      <c r="C93" s="53">
        <f>WEEKDAY(Tabel101311[[#This Row],[Datum]],2)</f>
        <v>4</v>
      </c>
      <c r="D93" s="51" t="s">
        <v>176</v>
      </c>
      <c r="E93" s="51" t="s">
        <v>145</v>
      </c>
      <c r="F93" s="53" t="s">
        <v>248</v>
      </c>
      <c r="G93" s="53" t="s">
        <v>248</v>
      </c>
      <c r="H93" s="53" t="s">
        <v>769</v>
      </c>
    </row>
    <row r="94" spans="1:18" ht="20.100000000000001" customHeight="1" x14ac:dyDescent="0.25">
      <c r="A94" s="50">
        <v>46290</v>
      </c>
      <c r="B94" s="97" t="s">
        <v>180</v>
      </c>
      <c r="C94" s="53">
        <f>WEEKDAY(Tabel101311[[#This Row],[Datum]],2)</f>
        <v>5</v>
      </c>
      <c r="D94" s="51" t="s">
        <v>220</v>
      </c>
      <c r="E94" s="51" t="s">
        <v>177</v>
      </c>
      <c r="F94" s="53" t="s">
        <v>766</v>
      </c>
      <c r="G94" s="53" t="s">
        <v>788</v>
      </c>
      <c r="J94" s="53" t="s">
        <v>791</v>
      </c>
      <c r="L94" s="53" t="s">
        <v>798</v>
      </c>
      <c r="N94" s="53" t="s">
        <v>773</v>
      </c>
      <c r="Q94" s="53" t="s">
        <v>797</v>
      </c>
      <c r="R94" s="53" t="s">
        <v>799</v>
      </c>
    </row>
    <row r="95" spans="1:18" ht="20.100000000000001" customHeight="1" x14ac:dyDescent="0.25">
      <c r="A95" s="50">
        <v>46438</v>
      </c>
      <c r="B95" s="52"/>
      <c r="C95" s="53">
        <f>WEEKDAY(Tabel101311[[#This Row],[Datum]],2)</f>
        <v>6</v>
      </c>
      <c r="D95" s="51" t="s">
        <v>682</v>
      </c>
      <c r="E95" s="51" t="s">
        <v>708</v>
      </c>
      <c r="F95" s="53" t="s">
        <v>754</v>
      </c>
      <c r="G95" s="53" t="s">
        <v>768</v>
      </c>
      <c r="H95" s="53" t="s">
        <v>769</v>
      </c>
    </row>
    <row r="96" spans="1:18" ht="20.100000000000001" customHeight="1" x14ac:dyDescent="0.25">
      <c r="A96" s="107">
        <v>46441</v>
      </c>
      <c r="B96" s="99" t="s">
        <v>85</v>
      </c>
      <c r="C96" s="118">
        <f>WEEKDAY(Tabel101311[[#This Row],[Datum]],2)</f>
        <v>2</v>
      </c>
      <c r="D96" s="100" t="s">
        <v>145</v>
      </c>
      <c r="E96" s="100" t="s">
        <v>171</v>
      </c>
      <c r="F96" s="7" t="s">
        <v>172</v>
      </c>
      <c r="G96" s="7" t="s">
        <v>172</v>
      </c>
    </row>
    <row r="97" spans="1:17" ht="20.100000000000001" customHeight="1" x14ac:dyDescent="0.25">
      <c r="A97" s="50">
        <v>46311</v>
      </c>
      <c r="B97" s="51" t="s">
        <v>180</v>
      </c>
      <c r="C97" s="53">
        <f>WEEKDAY(Tabel101311[[#This Row],[Datum]],2)</f>
        <v>5</v>
      </c>
      <c r="D97" s="51" t="s">
        <v>302</v>
      </c>
      <c r="E97" s="51" t="s">
        <v>377</v>
      </c>
      <c r="F97" s="53" t="s">
        <v>384</v>
      </c>
      <c r="G97" s="53" t="s">
        <v>786</v>
      </c>
      <c r="I97" s="53" t="s">
        <v>770</v>
      </c>
      <c r="J97" s="53" t="s">
        <v>771</v>
      </c>
      <c r="L97" s="53" t="s">
        <v>772</v>
      </c>
    </row>
    <row r="98" spans="1:17" ht="20.100000000000001" customHeight="1" x14ac:dyDescent="0.25">
      <c r="A98" s="107">
        <v>46448</v>
      </c>
      <c r="B98" s="99" t="s">
        <v>85</v>
      </c>
      <c r="C98" s="118">
        <f>WEEKDAY(Tabel101311[[#This Row],[Datum]],2)</f>
        <v>2</v>
      </c>
      <c r="D98" s="100" t="s">
        <v>145</v>
      </c>
      <c r="E98" s="100" t="s">
        <v>261</v>
      </c>
      <c r="F98" s="7" t="s">
        <v>248</v>
      </c>
      <c r="G98" s="53" t="s">
        <v>248</v>
      </c>
    </row>
    <row r="99" spans="1:17" ht="20.100000000000001" customHeight="1" x14ac:dyDescent="0.25">
      <c r="A99" s="50">
        <v>46448</v>
      </c>
      <c r="B99" s="97" t="s">
        <v>180</v>
      </c>
      <c r="C99" s="53">
        <f>WEEKDAY(Tabel101311[[#This Row],[Datum]],2)</f>
        <v>2</v>
      </c>
      <c r="D99" s="51" t="s">
        <v>423</v>
      </c>
      <c r="E99" s="51" t="s">
        <v>548</v>
      </c>
      <c r="F99" s="53" t="s">
        <v>576</v>
      </c>
      <c r="G99" s="53" t="s">
        <v>789</v>
      </c>
    </row>
    <row r="100" spans="1:17" ht="20.100000000000001" customHeight="1" x14ac:dyDescent="0.25">
      <c r="A100" s="50">
        <v>46449</v>
      </c>
      <c r="B100" s="52">
        <v>0.8125</v>
      </c>
      <c r="C100" s="53">
        <f>WEEKDAY(Tabel101311[[#This Row],[Datum]],2)</f>
        <v>3</v>
      </c>
      <c r="D100" s="51" t="s">
        <v>708</v>
      </c>
      <c r="E100" s="51" t="s">
        <v>690</v>
      </c>
      <c r="F100" s="53" t="s">
        <v>703</v>
      </c>
      <c r="G100" s="53" t="s">
        <v>768</v>
      </c>
    </row>
    <row r="101" spans="1:17" ht="20.100000000000001" customHeight="1" x14ac:dyDescent="0.25">
      <c r="A101" s="50">
        <v>46449</v>
      </c>
      <c r="B101" s="97" t="s">
        <v>180</v>
      </c>
      <c r="C101" s="53">
        <f>WEEKDAY(Tabel101311[[#This Row],[Datum]],2)</f>
        <v>3</v>
      </c>
      <c r="D101" s="51" t="s">
        <v>286</v>
      </c>
      <c r="E101" s="51" t="s">
        <v>201</v>
      </c>
      <c r="F101" s="53" t="s">
        <v>297</v>
      </c>
      <c r="G101" s="53" t="s">
        <v>787</v>
      </c>
      <c r="L101" s="53" t="s">
        <v>772</v>
      </c>
      <c r="M101" s="53" t="s">
        <v>773</v>
      </c>
      <c r="N101" s="53" t="s">
        <v>774</v>
      </c>
    </row>
    <row r="102" spans="1:17" ht="20.100000000000001" customHeight="1" x14ac:dyDescent="0.25">
      <c r="A102" s="50">
        <v>46450</v>
      </c>
      <c r="B102" s="51" t="s">
        <v>180</v>
      </c>
      <c r="C102" s="53">
        <f>WEEKDAY(Tabel101311[[#This Row],[Datum]],2)</f>
        <v>4</v>
      </c>
      <c r="D102" s="51" t="s">
        <v>779</v>
      </c>
      <c r="E102" s="51" t="s">
        <v>166</v>
      </c>
      <c r="F102" s="53" t="s">
        <v>405</v>
      </c>
      <c r="G102" s="53" t="s">
        <v>786</v>
      </c>
      <c r="H102" s="53" t="s">
        <v>769</v>
      </c>
      <c r="I102" s="53" t="s">
        <v>770</v>
      </c>
      <c r="J102" s="53" t="s">
        <v>771</v>
      </c>
    </row>
    <row r="103" spans="1:17" ht="20.100000000000001" customHeight="1" x14ac:dyDescent="0.25">
      <c r="A103" s="50">
        <v>46325</v>
      </c>
      <c r="B103" s="97" t="s">
        <v>180</v>
      </c>
      <c r="C103" s="53">
        <f>WEEKDAY(Tabel101311[[#This Row],[Datum]],2)</f>
        <v>5</v>
      </c>
      <c r="D103" s="51" t="s">
        <v>286</v>
      </c>
      <c r="E103" s="51" t="s">
        <v>189</v>
      </c>
      <c r="F103" s="53" t="s">
        <v>291</v>
      </c>
      <c r="G103" s="53" t="s">
        <v>787</v>
      </c>
      <c r="L103" s="53" t="s">
        <v>772</v>
      </c>
      <c r="M103" s="53" t="s">
        <v>773</v>
      </c>
      <c r="N103" s="53" t="s">
        <v>774</v>
      </c>
    </row>
    <row r="104" spans="1:17" ht="20.100000000000001" customHeight="1" x14ac:dyDescent="0.25">
      <c r="A104" s="50">
        <v>46452</v>
      </c>
      <c r="B104" s="52"/>
      <c r="C104" s="53">
        <f>WEEKDAY(Tabel101311[[#This Row],[Datum]],2)</f>
        <v>6</v>
      </c>
      <c r="D104" s="51" t="s">
        <v>683</v>
      </c>
      <c r="E104" s="51" t="s">
        <v>708</v>
      </c>
      <c r="F104" s="53" t="s">
        <v>753</v>
      </c>
      <c r="G104" s="53" t="s">
        <v>768</v>
      </c>
      <c r="H104" s="53" t="s">
        <v>769</v>
      </c>
    </row>
    <row r="105" spans="1:17" ht="20.100000000000001" customHeight="1" x14ac:dyDescent="0.25">
      <c r="A105" s="50">
        <v>46456</v>
      </c>
      <c r="B105" s="51" t="s">
        <v>85</v>
      </c>
      <c r="C105" s="53">
        <f>WEEKDAY(Tabel101311[[#This Row],[Datum]],2)</f>
        <v>3</v>
      </c>
      <c r="D105" s="51" t="s">
        <v>265</v>
      </c>
      <c r="E105" s="51" t="s">
        <v>145</v>
      </c>
      <c r="F105" s="53" t="s">
        <v>172</v>
      </c>
      <c r="G105" s="7" t="s">
        <v>172</v>
      </c>
    </row>
    <row r="106" spans="1:17" ht="20.100000000000001" customHeight="1" x14ac:dyDescent="0.25">
      <c r="A106" s="50">
        <v>46332</v>
      </c>
      <c r="B106" s="97" t="s">
        <v>180</v>
      </c>
      <c r="C106" s="53">
        <f>WEEKDAY(Tabel101311[[#This Row],[Datum]],2)</f>
        <v>5</v>
      </c>
      <c r="D106" s="51" t="s">
        <v>220</v>
      </c>
      <c r="E106" s="51" t="s">
        <v>203</v>
      </c>
      <c r="F106" s="53" t="s">
        <v>766</v>
      </c>
      <c r="G106" s="53" t="s">
        <v>788</v>
      </c>
      <c r="I106" s="53" t="s">
        <v>795</v>
      </c>
      <c r="J106" s="53" t="s">
        <v>791</v>
      </c>
      <c r="N106" s="53" t="s">
        <v>773</v>
      </c>
      <c r="O106" s="53" t="s">
        <v>792</v>
      </c>
      <c r="P106" s="53" t="s">
        <v>790</v>
      </c>
      <c r="Q106" s="53" t="s">
        <v>797</v>
      </c>
    </row>
    <row r="107" spans="1:17" ht="20.100000000000001" customHeight="1" x14ac:dyDescent="0.25">
      <c r="A107" s="50">
        <v>46461</v>
      </c>
      <c r="B107" s="97" t="s">
        <v>180</v>
      </c>
      <c r="C107" s="53">
        <f>WEEKDAY(Tabel101311[[#This Row],[Datum]],2)</f>
        <v>1</v>
      </c>
      <c r="D107" s="51" t="s">
        <v>290</v>
      </c>
      <c r="E107" s="51" t="s">
        <v>286</v>
      </c>
      <c r="F107" s="53" t="s">
        <v>307</v>
      </c>
      <c r="G107" s="53" t="s">
        <v>787</v>
      </c>
      <c r="H107" s="53" t="s">
        <v>769</v>
      </c>
      <c r="M107" s="53" t="s">
        <v>773</v>
      </c>
      <c r="N107" s="53" t="s">
        <v>774</v>
      </c>
    </row>
    <row r="108" spans="1:17" ht="20.100000000000001" customHeight="1" x14ac:dyDescent="0.25">
      <c r="A108" s="50">
        <v>46462</v>
      </c>
      <c r="B108" s="51" t="s">
        <v>85</v>
      </c>
      <c r="C108" s="53">
        <f>WEEKDAY(Tabel101311[[#This Row],[Datum]],2)</f>
        <v>2</v>
      </c>
      <c r="D108" s="51" t="s">
        <v>268</v>
      </c>
      <c r="E108" s="51" t="s">
        <v>145</v>
      </c>
      <c r="F108" s="53" t="s">
        <v>248</v>
      </c>
      <c r="G108" s="53" t="s">
        <v>248</v>
      </c>
    </row>
    <row r="109" spans="1:17" ht="20.100000000000001" customHeight="1" x14ac:dyDescent="0.25">
      <c r="A109" s="50">
        <v>46462</v>
      </c>
      <c r="B109" s="97" t="s">
        <v>180</v>
      </c>
      <c r="C109" s="53">
        <f>WEEKDAY(Tabel101311[[#This Row],[Datum]],2)</f>
        <v>2</v>
      </c>
      <c r="D109" s="51" t="s">
        <v>423</v>
      </c>
      <c r="E109" s="51" t="s">
        <v>284</v>
      </c>
      <c r="F109" s="53" t="s">
        <v>577</v>
      </c>
      <c r="G109" s="53" t="s">
        <v>789</v>
      </c>
    </row>
    <row r="110" spans="1:17" ht="20.100000000000001" customHeight="1" x14ac:dyDescent="0.25">
      <c r="A110" s="50">
        <v>46464</v>
      </c>
      <c r="B110" s="51" t="s">
        <v>180</v>
      </c>
      <c r="C110" s="53">
        <f>WEEKDAY(Tabel101311[[#This Row],[Datum]],2)</f>
        <v>4</v>
      </c>
      <c r="D110" s="51" t="s">
        <v>317</v>
      </c>
      <c r="E110" s="51" t="s">
        <v>377</v>
      </c>
      <c r="F110" s="53" t="s">
        <v>395</v>
      </c>
      <c r="G110" s="53" t="s">
        <v>786</v>
      </c>
      <c r="H110" s="53" t="s">
        <v>769</v>
      </c>
      <c r="I110" s="53" t="s">
        <v>770</v>
      </c>
      <c r="J110" s="53" t="s">
        <v>771</v>
      </c>
    </row>
    <row r="111" spans="1:17" ht="20.100000000000001" customHeight="1" x14ac:dyDescent="0.25">
      <c r="A111" s="107">
        <v>46469</v>
      </c>
      <c r="B111" s="99" t="s">
        <v>85</v>
      </c>
      <c r="C111" s="118">
        <f>WEEKDAY(Tabel101311[[#This Row],[Datum]],2)</f>
        <v>2</v>
      </c>
      <c r="D111" s="100" t="s">
        <v>145</v>
      </c>
      <c r="E111" s="100" t="s">
        <v>259</v>
      </c>
      <c r="F111" s="7" t="s">
        <v>172</v>
      </c>
      <c r="G111" s="7" t="s">
        <v>172</v>
      </c>
    </row>
    <row r="112" spans="1:17" ht="20.100000000000001" customHeight="1" x14ac:dyDescent="0.25">
      <c r="A112" s="50">
        <v>46470</v>
      </c>
      <c r="B112" s="52"/>
      <c r="C112" s="53">
        <f>WEEKDAY(Tabel101311[[#This Row],[Datum]],2)</f>
        <v>3</v>
      </c>
      <c r="D112" s="51" t="s">
        <v>684</v>
      </c>
      <c r="E112" s="51" t="s">
        <v>708</v>
      </c>
      <c r="F112" s="53" t="s">
        <v>759</v>
      </c>
      <c r="G112" s="53" t="s">
        <v>768</v>
      </c>
      <c r="H112" s="53" t="s">
        <v>769</v>
      </c>
    </row>
    <row r="113" spans="1:18" ht="20.100000000000001" customHeight="1" x14ac:dyDescent="0.25">
      <c r="A113" s="107">
        <v>46476</v>
      </c>
      <c r="B113" s="99" t="s">
        <v>85</v>
      </c>
      <c r="C113" s="118">
        <f>WEEKDAY(Tabel101311[[#This Row],[Datum]],2)</f>
        <v>2</v>
      </c>
      <c r="D113" s="100" t="s">
        <v>145</v>
      </c>
      <c r="E113" s="100" t="s">
        <v>265</v>
      </c>
      <c r="F113" s="7" t="s">
        <v>248</v>
      </c>
      <c r="G113" s="53" t="s">
        <v>248</v>
      </c>
    </row>
    <row r="114" spans="1:18" ht="20.100000000000001" customHeight="1" x14ac:dyDescent="0.25">
      <c r="A114" s="50">
        <v>46476</v>
      </c>
      <c r="B114" s="97" t="s">
        <v>180</v>
      </c>
      <c r="C114" s="53">
        <f>WEEKDAY(Tabel101311[[#This Row],[Datum]],2)</f>
        <v>2</v>
      </c>
      <c r="D114" s="51" t="s">
        <v>423</v>
      </c>
      <c r="E114" s="51" t="s">
        <v>539</v>
      </c>
      <c r="F114" s="53" t="s">
        <v>578</v>
      </c>
      <c r="G114" s="53" t="s">
        <v>789</v>
      </c>
    </row>
    <row r="115" spans="1:18" ht="20.100000000000001" customHeight="1" x14ac:dyDescent="0.25">
      <c r="A115" s="50">
        <v>46477</v>
      </c>
      <c r="B115" s="52">
        <v>0.8125</v>
      </c>
      <c r="C115" s="53">
        <f>WEEKDAY(Tabel101311[[#This Row],[Datum]],2)</f>
        <v>3</v>
      </c>
      <c r="D115" s="51" t="s">
        <v>708</v>
      </c>
      <c r="E115" s="51" t="s">
        <v>691</v>
      </c>
      <c r="F115" s="53" t="s">
        <v>704</v>
      </c>
      <c r="G115" s="53" t="s">
        <v>768</v>
      </c>
    </row>
    <row r="116" spans="1:18" ht="20.100000000000001" customHeight="1" x14ac:dyDescent="0.25">
      <c r="A116" s="50">
        <v>46477</v>
      </c>
      <c r="B116" s="97" t="s">
        <v>180</v>
      </c>
      <c r="C116" s="53">
        <f>WEEKDAY(Tabel101311[[#This Row],[Datum]],2)</f>
        <v>3</v>
      </c>
      <c r="D116" s="51" t="s">
        <v>377</v>
      </c>
      <c r="E116" s="51" t="s">
        <v>290</v>
      </c>
      <c r="F116" s="53" t="s">
        <v>415</v>
      </c>
      <c r="G116" s="53" t="s">
        <v>786</v>
      </c>
      <c r="H116" s="53" t="s">
        <v>769</v>
      </c>
      <c r="J116" s="53" t="s">
        <v>771</v>
      </c>
      <c r="L116" s="53" t="s">
        <v>772</v>
      </c>
    </row>
    <row r="117" spans="1:18" ht="20.100000000000001" customHeight="1" x14ac:dyDescent="0.25">
      <c r="A117" s="50">
        <v>46339</v>
      </c>
      <c r="B117" s="97" t="s">
        <v>180</v>
      </c>
      <c r="C117" s="53">
        <f>WEEKDAY(Tabel101311[[#This Row],[Datum]],2)</f>
        <v>5</v>
      </c>
      <c r="D117" s="51" t="s">
        <v>220</v>
      </c>
      <c r="E117" s="51" t="s">
        <v>222</v>
      </c>
      <c r="F117" s="53" t="s">
        <v>766</v>
      </c>
      <c r="G117" s="53" t="s">
        <v>788</v>
      </c>
      <c r="J117" s="53" t="s">
        <v>791</v>
      </c>
      <c r="L117" s="53" t="s">
        <v>798</v>
      </c>
      <c r="O117" s="53" t="s">
        <v>792</v>
      </c>
      <c r="P117" s="53" t="s">
        <v>793</v>
      </c>
      <c r="R117" s="53" t="s">
        <v>799</v>
      </c>
    </row>
    <row r="118" spans="1:18" ht="20.100000000000001" customHeight="1" x14ac:dyDescent="0.25">
      <c r="A118" s="50">
        <v>46353</v>
      </c>
      <c r="B118" s="97" t="s">
        <v>180</v>
      </c>
      <c r="C118" s="53">
        <f>WEEKDAY(Tabel101311[[#This Row],[Datum]],2)</f>
        <v>5</v>
      </c>
      <c r="D118" s="51" t="s">
        <v>204</v>
      </c>
      <c r="E118" s="51" t="s">
        <v>220</v>
      </c>
      <c r="F118" s="53" t="s">
        <v>766</v>
      </c>
      <c r="G118" s="53" t="s">
        <v>788</v>
      </c>
      <c r="J118" s="53" t="s">
        <v>791</v>
      </c>
      <c r="M118" s="53" t="s">
        <v>796</v>
      </c>
      <c r="N118" s="53" t="s">
        <v>773</v>
      </c>
      <c r="O118" s="53" t="s">
        <v>792</v>
      </c>
      <c r="Q118" s="53" t="s">
        <v>797</v>
      </c>
    </row>
    <row r="119" spans="1:18" ht="20.100000000000001" customHeight="1" x14ac:dyDescent="0.25">
      <c r="A119" s="50">
        <v>46485</v>
      </c>
      <c r="B119" s="51" t="s">
        <v>85</v>
      </c>
      <c r="C119" s="53">
        <f>WEEKDAY(Tabel101311[[#This Row],[Datum]],2)</f>
        <v>4</v>
      </c>
      <c r="D119" s="51" t="s">
        <v>176</v>
      </c>
      <c r="E119" s="51" t="s">
        <v>145</v>
      </c>
      <c r="F119" s="53" t="s">
        <v>172</v>
      </c>
      <c r="G119" s="7" t="s">
        <v>172</v>
      </c>
    </row>
    <row r="120" spans="1:18" ht="20.100000000000001" customHeight="1" x14ac:dyDescent="0.25">
      <c r="A120" s="50">
        <v>46360</v>
      </c>
      <c r="B120" s="52"/>
      <c r="C120" s="53">
        <f>WEEKDAY(Tabel101311[[#This Row],[Datum]],2)</f>
        <v>5</v>
      </c>
      <c r="D120" s="51" t="s">
        <v>693</v>
      </c>
      <c r="E120" s="51" t="s">
        <v>708</v>
      </c>
      <c r="F120" s="53" t="s">
        <v>764</v>
      </c>
      <c r="G120" s="53" t="s">
        <v>768</v>
      </c>
    </row>
    <row r="121" spans="1:18" ht="20.100000000000001" customHeight="1" x14ac:dyDescent="0.25">
      <c r="A121" s="50">
        <v>46489</v>
      </c>
      <c r="B121" s="97" t="s">
        <v>180</v>
      </c>
      <c r="C121" s="53">
        <f>WEEKDAY(Tabel101311[[#This Row],[Datum]],2)</f>
        <v>1</v>
      </c>
      <c r="D121" s="51" t="s">
        <v>189</v>
      </c>
      <c r="E121" s="51" t="s">
        <v>286</v>
      </c>
      <c r="F121" s="53" t="s">
        <v>305</v>
      </c>
      <c r="G121" s="53" t="s">
        <v>787</v>
      </c>
      <c r="H121" s="53" t="s">
        <v>769</v>
      </c>
      <c r="M121" s="53" t="s">
        <v>773</v>
      </c>
      <c r="N121" s="53" t="s">
        <v>774</v>
      </c>
    </row>
    <row r="122" spans="1:18" ht="20.100000000000001" customHeight="1" x14ac:dyDescent="0.25">
      <c r="A122" s="107">
        <v>46490</v>
      </c>
      <c r="B122" s="99" t="s">
        <v>85</v>
      </c>
      <c r="C122" s="118">
        <f>WEEKDAY(Tabel101311[[#This Row],[Datum]],2)</f>
        <v>2</v>
      </c>
      <c r="D122" s="100" t="s">
        <v>145</v>
      </c>
      <c r="E122" s="100" t="s">
        <v>259</v>
      </c>
      <c r="F122" s="7" t="s">
        <v>248</v>
      </c>
      <c r="G122" s="53" t="s">
        <v>248</v>
      </c>
    </row>
    <row r="123" spans="1:18" ht="20.100000000000001" customHeight="1" x14ac:dyDescent="0.25">
      <c r="A123" s="50">
        <v>46491</v>
      </c>
      <c r="B123" s="52"/>
      <c r="C123" s="53">
        <f>WEEKDAY(Tabel101311[[#This Row],[Datum]],2)</f>
        <v>3</v>
      </c>
      <c r="D123" s="51" t="s">
        <v>685</v>
      </c>
      <c r="E123" s="51" t="s">
        <v>708</v>
      </c>
      <c r="F123" s="53" t="s">
        <v>763</v>
      </c>
      <c r="G123" s="53" t="s">
        <v>768</v>
      </c>
    </row>
    <row r="124" spans="1:18" ht="20.100000000000001" customHeight="1" x14ac:dyDescent="0.25">
      <c r="A124" s="50">
        <v>46491</v>
      </c>
      <c r="B124" s="97" t="s">
        <v>180</v>
      </c>
      <c r="C124" s="53">
        <f>WEEKDAY(Tabel101311[[#This Row],[Datum]],2)</f>
        <v>3</v>
      </c>
      <c r="D124" s="51" t="s">
        <v>377</v>
      </c>
      <c r="E124" s="51" t="s">
        <v>302</v>
      </c>
      <c r="F124" s="53" t="s">
        <v>416</v>
      </c>
      <c r="G124" s="53" t="s">
        <v>786</v>
      </c>
      <c r="H124" s="53" t="s">
        <v>769</v>
      </c>
      <c r="J124" s="53" t="s">
        <v>771</v>
      </c>
      <c r="L124" s="53" t="s">
        <v>772</v>
      </c>
    </row>
    <row r="125" spans="1:18" ht="20.100000000000001" customHeight="1" x14ac:dyDescent="0.25">
      <c r="A125" s="50">
        <v>46367</v>
      </c>
      <c r="B125" s="52"/>
      <c r="C125" s="53">
        <f>WEEKDAY(Tabel101311[[#This Row],[Datum]],2)</f>
        <v>5</v>
      </c>
      <c r="D125" s="51" t="s">
        <v>694</v>
      </c>
      <c r="E125" s="51" t="s">
        <v>708</v>
      </c>
      <c r="F125" s="53" t="s">
        <v>756</v>
      </c>
      <c r="G125" s="53" t="s">
        <v>768</v>
      </c>
    </row>
    <row r="126" spans="1:18" ht="20.100000000000001" customHeight="1" x14ac:dyDescent="0.25">
      <c r="A126" s="107">
        <v>46497</v>
      </c>
      <c r="B126" s="99" t="s">
        <v>85</v>
      </c>
      <c r="C126" s="118">
        <f>WEEKDAY(Tabel101311[[#This Row],[Datum]],2)</f>
        <v>2</v>
      </c>
      <c r="D126" s="100" t="s">
        <v>145</v>
      </c>
      <c r="E126" s="100" t="s">
        <v>264</v>
      </c>
      <c r="F126" s="7" t="s">
        <v>172</v>
      </c>
      <c r="G126" s="7" t="s">
        <v>172</v>
      </c>
    </row>
    <row r="127" spans="1:18" ht="20.100000000000001" customHeight="1" x14ac:dyDescent="0.25">
      <c r="A127" s="50">
        <v>46498</v>
      </c>
      <c r="B127" s="52">
        <v>0.8125</v>
      </c>
      <c r="C127" s="53">
        <f>WEEKDAY(Tabel101311[[#This Row],[Datum]],2)</f>
        <v>3</v>
      </c>
      <c r="D127" s="51" t="s">
        <v>708</v>
      </c>
      <c r="E127" s="51" t="s">
        <v>692</v>
      </c>
      <c r="F127" s="53" t="s">
        <v>705</v>
      </c>
      <c r="G127" s="53" t="s">
        <v>768</v>
      </c>
      <c r="H127" s="53" t="s">
        <v>769</v>
      </c>
    </row>
    <row r="128" spans="1:18" ht="20.100000000000001" customHeight="1" x14ac:dyDescent="0.25">
      <c r="A128" s="50">
        <v>46374</v>
      </c>
      <c r="B128" s="52">
        <v>0.8125</v>
      </c>
      <c r="C128" s="53">
        <f>WEEKDAY(Tabel101311[[#This Row],[Datum]],2)</f>
        <v>5</v>
      </c>
      <c r="D128" s="51" t="s">
        <v>429</v>
      </c>
      <c r="E128" s="51" t="s">
        <v>423</v>
      </c>
      <c r="F128" s="53" t="s">
        <v>541</v>
      </c>
      <c r="G128" s="53" t="s">
        <v>789</v>
      </c>
    </row>
    <row r="129" spans="1:18" ht="20.100000000000001" customHeight="1" x14ac:dyDescent="0.25">
      <c r="A129" s="107">
        <v>46504</v>
      </c>
      <c r="B129" s="99" t="s">
        <v>85</v>
      </c>
      <c r="C129" s="118">
        <f>WEEKDAY(Tabel101311[[#This Row],[Datum]],2)</f>
        <v>2</v>
      </c>
      <c r="D129" s="100" t="s">
        <v>145</v>
      </c>
      <c r="E129" s="100" t="s">
        <v>175</v>
      </c>
      <c r="F129" s="7" t="s">
        <v>248</v>
      </c>
      <c r="G129" s="53" t="s">
        <v>248</v>
      </c>
    </row>
    <row r="130" spans="1:18" ht="20.100000000000001" customHeight="1" x14ac:dyDescent="0.25">
      <c r="A130" s="50">
        <v>46504</v>
      </c>
      <c r="B130" s="97" t="s">
        <v>180</v>
      </c>
      <c r="C130" s="53">
        <f>WEEKDAY(Tabel101311[[#This Row],[Datum]],2)</f>
        <v>2</v>
      </c>
      <c r="D130" s="51" t="s">
        <v>423</v>
      </c>
      <c r="E130" s="51" t="s">
        <v>435</v>
      </c>
      <c r="F130" s="53" t="s">
        <v>579</v>
      </c>
      <c r="G130" s="53" t="s">
        <v>789</v>
      </c>
    </row>
    <row r="131" spans="1:18" ht="20.100000000000001" customHeight="1" x14ac:dyDescent="0.25">
      <c r="A131" s="50">
        <v>46505</v>
      </c>
      <c r="B131" s="97" t="s">
        <v>180</v>
      </c>
      <c r="C131" s="53">
        <f>WEEKDAY(Tabel101311[[#This Row],[Datum]],2)</f>
        <v>3</v>
      </c>
      <c r="D131" s="51" t="s">
        <v>377</v>
      </c>
      <c r="E131" s="51" t="s">
        <v>353</v>
      </c>
      <c r="F131" s="53" t="s">
        <v>417</v>
      </c>
      <c r="G131" s="53" t="s">
        <v>786</v>
      </c>
      <c r="H131" s="53" t="s">
        <v>769</v>
      </c>
      <c r="J131" s="53" t="s">
        <v>771</v>
      </c>
      <c r="L131" s="53" t="s">
        <v>772</v>
      </c>
    </row>
    <row r="132" spans="1:18" ht="20.100000000000001" customHeight="1" x14ac:dyDescent="0.25">
      <c r="A132" s="50">
        <v>46506</v>
      </c>
      <c r="B132" s="97" t="s">
        <v>180</v>
      </c>
      <c r="C132" s="53">
        <f>WEEKDAY(Tabel101311[[#This Row],[Datum]],2)</f>
        <v>4</v>
      </c>
      <c r="D132" s="51" t="s">
        <v>286</v>
      </c>
      <c r="E132" s="51" t="s">
        <v>300</v>
      </c>
      <c r="F132" s="53" t="s">
        <v>299</v>
      </c>
      <c r="G132" s="53" t="s">
        <v>787</v>
      </c>
      <c r="H132" s="53" t="s">
        <v>769</v>
      </c>
      <c r="L132" s="53" t="s">
        <v>772</v>
      </c>
      <c r="N132" s="53" t="s">
        <v>774</v>
      </c>
    </row>
    <row r="133" spans="1:18" ht="20.100000000000001" customHeight="1" x14ac:dyDescent="0.25">
      <c r="A133" s="50">
        <v>46374</v>
      </c>
      <c r="B133" s="97" t="s">
        <v>180</v>
      </c>
      <c r="C133" s="53">
        <f>WEEKDAY(Tabel101311[[#This Row],[Datum]],2)</f>
        <v>5</v>
      </c>
      <c r="D133" s="51" t="s">
        <v>205</v>
      </c>
      <c r="E133" s="51" t="s">
        <v>220</v>
      </c>
      <c r="F133" s="53" t="s">
        <v>766</v>
      </c>
      <c r="G133" s="53" t="s">
        <v>788</v>
      </c>
      <c r="I133" s="53" t="s">
        <v>795</v>
      </c>
      <c r="L133" s="53" t="s">
        <v>798</v>
      </c>
      <c r="M133" s="53" t="s">
        <v>796</v>
      </c>
      <c r="O133" s="53" t="s">
        <v>792</v>
      </c>
      <c r="R133" s="53" t="s">
        <v>799</v>
      </c>
    </row>
    <row r="134" spans="1:18" ht="20.100000000000001" customHeight="1" x14ac:dyDescent="0.25">
      <c r="A134" s="50">
        <v>46510</v>
      </c>
      <c r="B134" s="51" t="s">
        <v>85</v>
      </c>
      <c r="C134" s="53">
        <f>WEEKDAY(Tabel101311[[#This Row],[Datum]],2)</f>
        <v>1</v>
      </c>
      <c r="D134" s="51" t="s">
        <v>266</v>
      </c>
      <c r="E134" s="51" t="s">
        <v>145</v>
      </c>
      <c r="F134" s="53" t="s">
        <v>172</v>
      </c>
      <c r="G134" s="7" t="s">
        <v>172</v>
      </c>
    </row>
    <row r="135" spans="1:18" ht="20.100000000000001" customHeight="1" x14ac:dyDescent="0.25">
      <c r="A135" s="50">
        <v>46513</v>
      </c>
      <c r="B135" s="97" t="s">
        <v>180</v>
      </c>
      <c r="C135" s="53">
        <f>WEEKDAY(Tabel101311[[#This Row],[Datum]],2)</f>
        <v>4</v>
      </c>
      <c r="D135" s="51" t="s">
        <v>357</v>
      </c>
      <c r="E135" s="51" t="s">
        <v>377</v>
      </c>
      <c r="F135" s="53" t="s">
        <v>382</v>
      </c>
      <c r="G135" s="53" t="s">
        <v>786</v>
      </c>
      <c r="H135" s="53" t="s">
        <v>769</v>
      </c>
      <c r="I135" s="53" t="s">
        <v>770</v>
      </c>
      <c r="J135" s="53" t="s">
        <v>771</v>
      </c>
    </row>
    <row r="136" spans="1:18" ht="20.100000000000001" customHeight="1" x14ac:dyDescent="0.25">
      <c r="A136" s="50">
        <v>46395</v>
      </c>
      <c r="B136" s="52" t="s">
        <v>205</v>
      </c>
      <c r="C136" s="53">
        <f>WEEKDAY(Tabel101311[[#This Row],[Datum]],2)</f>
        <v>5</v>
      </c>
      <c r="D136" s="51" t="s">
        <v>794</v>
      </c>
      <c r="G136" s="53" t="s">
        <v>788</v>
      </c>
      <c r="J136" s="53" t="s">
        <v>791</v>
      </c>
      <c r="L136" s="53" t="s">
        <v>798</v>
      </c>
      <c r="M136" s="53" t="s">
        <v>796</v>
      </c>
      <c r="Q136" s="53" t="s">
        <v>797</v>
      </c>
      <c r="R136" s="53" t="s">
        <v>799</v>
      </c>
    </row>
    <row r="137" spans="1:18" ht="20.100000000000001" customHeight="1" x14ac:dyDescent="0.25">
      <c r="A137" s="50">
        <v>46518</v>
      </c>
      <c r="B137" s="97" t="s">
        <v>180</v>
      </c>
      <c r="C137" s="53">
        <f>WEEKDAY(Tabel101311[[#This Row],[Datum]],2)</f>
        <v>2</v>
      </c>
      <c r="D137" s="51" t="s">
        <v>287</v>
      </c>
      <c r="E137" s="51" t="s">
        <v>286</v>
      </c>
      <c r="F137" s="53" t="s">
        <v>313</v>
      </c>
      <c r="G137" s="53" t="s">
        <v>787</v>
      </c>
      <c r="L137" s="53" t="s">
        <v>772</v>
      </c>
      <c r="M137" s="53" t="s">
        <v>773</v>
      </c>
      <c r="N137" s="53" t="s">
        <v>774</v>
      </c>
    </row>
    <row r="138" spans="1:18" ht="20.100000000000001" customHeight="1" x14ac:dyDescent="0.25">
      <c r="A138" s="108">
        <v>46519</v>
      </c>
      <c r="B138" s="104" t="s">
        <v>180</v>
      </c>
      <c r="C138" s="105">
        <f>WEEKDAY(Tabel101311[[#This Row],[Datum]],2)</f>
        <v>3</v>
      </c>
      <c r="D138" s="103" t="s">
        <v>431</v>
      </c>
      <c r="E138" s="103" t="s">
        <v>423</v>
      </c>
      <c r="F138" s="105" t="s">
        <v>543</v>
      </c>
      <c r="G138" s="53" t="s">
        <v>789</v>
      </c>
      <c r="H138" s="53" t="s">
        <v>769</v>
      </c>
    </row>
    <row r="139" spans="1:18" ht="20.100000000000001" customHeight="1" x14ac:dyDescent="0.25">
      <c r="A139" s="108">
        <v>46520</v>
      </c>
      <c r="B139" s="112"/>
      <c r="C139" s="105">
        <f>WEEKDAY(Tabel101311[[#This Row],[Datum]],2)</f>
        <v>4</v>
      </c>
      <c r="D139" s="103" t="s">
        <v>686</v>
      </c>
      <c r="E139" s="103" t="s">
        <v>708</v>
      </c>
      <c r="F139" s="105" t="s">
        <v>758</v>
      </c>
      <c r="G139" s="53" t="s">
        <v>768</v>
      </c>
      <c r="H139" s="53" t="s">
        <v>769</v>
      </c>
    </row>
    <row r="140" spans="1:18" ht="20.100000000000001" customHeight="1" x14ac:dyDescent="0.25">
      <c r="A140" s="108">
        <v>46409</v>
      </c>
      <c r="B140" s="104" t="s">
        <v>180</v>
      </c>
      <c r="C140" s="105">
        <f>WEEKDAY(Tabel101311[[#This Row],[Datum]],2)</f>
        <v>5</v>
      </c>
      <c r="D140" s="103" t="s">
        <v>286</v>
      </c>
      <c r="E140" s="103" t="s">
        <v>296</v>
      </c>
      <c r="F140" s="105" t="s">
        <v>295</v>
      </c>
      <c r="G140" s="53" t="s">
        <v>787</v>
      </c>
      <c r="L140" s="53" t="s">
        <v>772</v>
      </c>
      <c r="M140" s="53" t="s">
        <v>773</v>
      </c>
      <c r="N140" s="53" t="s">
        <v>774</v>
      </c>
    </row>
    <row r="141" spans="1:18" ht="20.100000000000001" customHeight="1" x14ac:dyDescent="0.25">
      <c r="A141" s="108">
        <v>46525</v>
      </c>
      <c r="B141" s="103" t="s">
        <v>85</v>
      </c>
      <c r="C141" s="105">
        <f>WEEKDAY(Tabel101311[[#This Row],[Datum]],2)</f>
        <v>2</v>
      </c>
      <c r="D141" s="103" t="s">
        <v>263</v>
      </c>
      <c r="E141" s="103" t="s">
        <v>145</v>
      </c>
      <c r="F141" s="105" t="s">
        <v>172</v>
      </c>
      <c r="G141" s="7" t="s">
        <v>172</v>
      </c>
    </row>
    <row r="142" spans="1:18" ht="20.100000000000001" customHeight="1" x14ac:dyDescent="0.25">
      <c r="A142" s="108">
        <v>46525</v>
      </c>
      <c r="B142" s="104" t="s">
        <v>180</v>
      </c>
      <c r="C142" s="105">
        <f>WEEKDAY(Tabel101311[[#This Row],[Datum]],2)</f>
        <v>2</v>
      </c>
      <c r="D142" s="103" t="s">
        <v>423</v>
      </c>
      <c r="E142" s="103" t="s">
        <v>546</v>
      </c>
      <c r="F142" s="105" t="s">
        <v>580</v>
      </c>
      <c r="G142" s="53" t="s">
        <v>789</v>
      </c>
    </row>
    <row r="143" spans="1:18" ht="20.100000000000001" customHeight="1" x14ac:dyDescent="0.25">
      <c r="A143" s="108">
        <v>46526</v>
      </c>
      <c r="B143" s="104" t="s">
        <v>180</v>
      </c>
      <c r="C143" s="105">
        <f>WEEKDAY(Tabel101311[[#This Row],[Datum]],2)</f>
        <v>3</v>
      </c>
      <c r="D143" s="103" t="s">
        <v>377</v>
      </c>
      <c r="E143" s="103" t="s">
        <v>355</v>
      </c>
      <c r="F143" s="105" t="s">
        <v>418</v>
      </c>
      <c r="G143" s="53" t="s">
        <v>786</v>
      </c>
      <c r="H143" s="53" t="s">
        <v>769</v>
      </c>
      <c r="J143" s="53" t="s">
        <v>771</v>
      </c>
      <c r="L143" s="53" t="s">
        <v>772</v>
      </c>
    </row>
    <row r="144" spans="1:18" ht="20.100000000000001" customHeight="1" x14ac:dyDescent="0.25">
      <c r="A144" s="108">
        <v>46437</v>
      </c>
      <c r="B144" s="104" t="s">
        <v>180</v>
      </c>
      <c r="C144" s="105">
        <f>WEEKDAY(Tabel101311[[#This Row],[Datum]],2)</f>
        <v>5</v>
      </c>
      <c r="D144" s="103" t="s">
        <v>186</v>
      </c>
      <c r="E144" s="103" t="s">
        <v>286</v>
      </c>
      <c r="F144" s="105" t="s">
        <v>310</v>
      </c>
      <c r="G144" s="53" t="s">
        <v>787</v>
      </c>
      <c r="L144" s="53" t="s">
        <v>772</v>
      </c>
      <c r="M144" s="53" t="s">
        <v>773</v>
      </c>
      <c r="N144" s="53" t="s">
        <v>774</v>
      </c>
    </row>
    <row r="145" spans="1:14" ht="20.100000000000001" customHeight="1" x14ac:dyDescent="0.25">
      <c r="A145" s="108">
        <v>46531</v>
      </c>
      <c r="B145" s="104" t="s">
        <v>180</v>
      </c>
      <c r="C145" s="105">
        <f>WEEKDAY(Tabel101311[[#This Row],[Datum]],2)</f>
        <v>1</v>
      </c>
      <c r="D145" s="103" t="s">
        <v>193</v>
      </c>
      <c r="E145" s="103" t="s">
        <v>423</v>
      </c>
      <c r="F145" s="105" t="s">
        <v>540</v>
      </c>
      <c r="G145" s="53" t="s">
        <v>789</v>
      </c>
      <c r="H145" s="53" t="s">
        <v>769</v>
      </c>
    </row>
    <row r="146" spans="1:14" ht="20.100000000000001" customHeight="1" x14ac:dyDescent="0.25">
      <c r="A146" s="110">
        <v>46533</v>
      </c>
      <c r="B146" s="111">
        <v>0.8125</v>
      </c>
      <c r="C146" s="114">
        <f>WEEKDAY(Tabel101311[[#This Row],[Datum]],2)</f>
        <v>3</v>
      </c>
      <c r="D146" s="113" t="s">
        <v>708</v>
      </c>
      <c r="E146" s="113" t="s">
        <v>693</v>
      </c>
      <c r="F146" s="114" t="s">
        <v>706</v>
      </c>
      <c r="G146" s="53" t="s">
        <v>768</v>
      </c>
    </row>
    <row r="147" spans="1:14" ht="20.100000000000001" customHeight="1" x14ac:dyDescent="0.25">
      <c r="A147" s="50">
        <v>46533</v>
      </c>
      <c r="B147" s="51" t="s">
        <v>85</v>
      </c>
      <c r="C147" s="53">
        <f>WEEKDAY(Tabel101311[[#This Row],[Datum]],2)</f>
        <v>3</v>
      </c>
      <c r="D147" s="51" t="s">
        <v>175</v>
      </c>
      <c r="E147" s="51" t="s">
        <v>145</v>
      </c>
      <c r="F147" s="53" t="s">
        <v>172</v>
      </c>
      <c r="G147" s="7" t="s">
        <v>172</v>
      </c>
    </row>
    <row r="148" spans="1:14" ht="20.100000000000001" customHeight="1" x14ac:dyDescent="0.25">
      <c r="A148" s="50">
        <v>46534</v>
      </c>
      <c r="B148" s="97" t="s">
        <v>180</v>
      </c>
      <c r="C148" s="53">
        <f>WEEKDAY(Tabel101311[[#This Row],[Datum]],2)</f>
        <v>4</v>
      </c>
      <c r="D148" s="51" t="s">
        <v>185</v>
      </c>
      <c r="E148" s="51" t="s">
        <v>377</v>
      </c>
      <c r="F148" s="53" t="s">
        <v>378</v>
      </c>
      <c r="G148" s="53" t="s">
        <v>786</v>
      </c>
      <c r="H148" s="53" t="s">
        <v>769</v>
      </c>
      <c r="I148" s="53" t="s">
        <v>770</v>
      </c>
      <c r="L148" s="53" t="s">
        <v>772</v>
      </c>
    </row>
    <row r="149" spans="1:14" ht="20.100000000000001" customHeight="1" x14ac:dyDescent="0.25">
      <c r="A149" s="50">
        <v>46534</v>
      </c>
      <c r="B149" s="97" t="s">
        <v>180</v>
      </c>
      <c r="C149" s="53">
        <f>WEEKDAY(Tabel101311[[#This Row],[Datum]],2)</f>
        <v>4</v>
      </c>
      <c r="D149" s="51" t="s">
        <v>194</v>
      </c>
      <c r="E149" s="51" t="s">
        <v>286</v>
      </c>
      <c r="F149" s="53" t="s">
        <v>314</v>
      </c>
      <c r="G149" s="53" t="s">
        <v>787</v>
      </c>
      <c r="H149" s="53" t="s">
        <v>769</v>
      </c>
      <c r="M149" s="53" t="s">
        <v>773</v>
      </c>
      <c r="N149" s="53" t="s">
        <v>774</v>
      </c>
    </row>
    <row r="150" spans="1:14" ht="20.100000000000001" customHeight="1" x14ac:dyDescent="0.25">
      <c r="A150" s="50">
        <v>46539</v>
      </c>
      <c r="B150" s="97" t="s">
        <v>180</v>
      </c>
      <c r="C150" s="53">
        <f>WEEKDAY(Tabel101311[[#This Row],[Datum]],2)</f>
        <v>2</v>
      </c>
      <c r="D150" s="51" t="s">
        <v>423</v>
      </c>
      <c r="E150" s="51" t="s">
        <v>429</v>
      </c>
      <c r="F150" s="53" t="s">
        <v>581</v>
      </c>
      <c r="G150" s="53" t="s">
        <v>789</v>
      </c>
      <c r="H150" s="53" t="s">
        <v>769</v>
      </c>
    </row>
    <row r="151" spans="1:14" ht="20.100000000000001" customHeight="1" x14ac:dyDescent="0.25">
      <c r="A151" s="50">
        <v>46540</v>
      </c>
      <c r="B151" s="52">
        <v>0.8125</v>
      </c>
      <c r="C151" s="53">
        <f>WEEKDAY(Tabel101311[[#This Row],[Datum]],2)</f>
        <v>3</v>
      </c>
      <c r="D151" s="51" t="s">
        <v>708</v>
      </c>
      <c r="E151" s="51" t="s">
        <v>694</v>
      </c>
      <c r="F151" s="53" t="s">
        <v>707</v>
      </c>
      <c r="G151" s="53" t="s">
        <v>768</v>
      </c>
    </row>
    <row r="152" spans="1:14" ht="20.100000000000001" customHeight="1" x14ac:dyDescent="0.25">
      <c r="A152" s="50">
        <v>46540</v>
      </c>
      <c r="B152" s="97" t="s">
        <v>180</v>
      </c>
      <c r="C152" s="53">
        <f>WEEKDAY(Tabel101311[[#This Row],[Datum]],2)</f>
        <v>3</v>
      </c>
      <c r="D152" s="51" t="s">
        <v>377</v>
      </c>
      <c r="E152" s="51" t="s">
        <v>294</v>
      </c>
      <c r="F152" s="53" t="s">
        <v>419</v>
      </c>
      <c r="G152" s="53" t="s">
        <v>786</v>
      </c>
      <c r="H152" s="53" t="s">
        <v>769</v>
      </c>
      <c r="J152" s="53" t="s">
        <v>771</v>
      </c>
      <c r="L152" s="53" t="s">
        <v>772</v>
      </c>
    </row>
    <row r="153" spans="1:14" ht="20.100000000000001" customHeight="1" x14ac:dyDescent="0.25">
      <c r="A153" s="50">
        <v>46541</v>
      </c>
      <c r="B153" s="97">
        <v>0.79166666666666663</v>
      </c>
      <c r="C153" s="53">
        <f>WEEKDAY(Tabel101311[[#This Row],[Datum]],2)</f>
        <v>4</v>
      </c>
      <c r="D153" s="51" t="s">
        <v>294</v>
      </c>
      <c r="E153" s="51" t="s">
        <v>286</v>
      </c>
      <c r="F153" s="53" t="s">
        <v>304</v>
      </c>
      <c r="G153" s="53" t="s">
        <v>787</v>
      </c>
      <c r="H153" s="53" t="s">
        <v>769</v>
      </c>
      <c r="L153" s="53" t="s">
        <v>772</v>
      </c>
      <c r="M153" s="53" t="s">
        <v>773</v>
      </c>
      <c r="N153" s="53" t="s">
        <v>774</v>
      </c>
    </row>
    <row r="154" spans="1:14" ht="20.100000000000001" customHeight="1" x14ac:dyDescent="0.25">
      <c r="A154" s="50">
        <v>46545</v>
      </c>
      <c r="B154" s="52"/>
      <c r="C154" s="53">
        <f>WEEKDAY(Tabel101311[[#This Row],[Datum]],2)</f>
        <v>1</v>
      </c>
      <c r="D154" s="51" t="s">
        <v>687</v>
      </c>
      <c r="E154" s="51" t="s">
        <v>708</v>
      </c>
      <c r="F154" s="53" t="s">
        <v>755</v>
      </c>
      <c r="G154" s="53" t="s">
        <v>768</v>
      </c>
    </row>
    <row r="155" spans="1:14" ht="20.100000000000001" customHeight="1" x14ac:dyDescent="0.25">
      <c r="A155" s="50">
        <v>46545</v>
      </c>
      <c r="B155" s="52">
        <v>0.8125</v>
      </c>
      <c r="C155" s="53">
        <f>WEEKDAY(Tabel101311[[#This Row],[Datum]],2)</f>
        <v>1</v>
      </c>
      <c r="D155" s="51" t="s">
        <v>364</v>
      </c>
      <c r="E155" s="51" t="s">
        <v>423</v>
      </c>
      <c r="F155" s="53" t="s">
        <v>549</v>
      </c>
      <c r="G155" s="53" t="s">
        <v>789</v>
      </c>
    </row>
    <row r="156" spans="1:14" ht="20.100000000000001" customHeight="1" x14ac:dyDescent="0.25">
      <c r="A156" s="50">
        <v>46546</v>
      </c>
      <c r="B156" s="51" t="s">
        <v>180</v>
      </c>
      <c r="C156" s="53">
        <f>WEEKDAY(Tabel101311[[#This Row],[Datum]],2)</f>
        <v>2</v>
      </c>
      <c r="D156" s="51" t="s">
        <v>780</v>
      </c>
      <c r="E156" s="51" t="s">
        <v>781</v>
      </c>
      <c r="F156" s="53" t="s">
        <v>383</v>
      </c>
      <c r="G156" s="53" t="s">
        <v>786</v>
      </c>
    </row>
    <row r="157" spans="1:14" ht="20.100000000000001" customHeight="1" x14ac:dyDescent="0.25">
      <c r="A157" s="50">
        <v>46549</v>
      </c>
      <c r="B157" s="97" t="s">
        <v>180</v>
      </c>
      <c r="C157" s="53">
        <f>WEEKDAY(Tabel101311[[#This Row],[Datum]],2)</f>
        <v>5</v>
      </c>
      <c r="D157" s="51" t="s">
        <v>286</v>
      </c>
      <c r="E157" s="51" t="s">
        <v>200</v>
      </c>
      <c r="F157" s="53" t="s">
        <v>303</v>
      </c>
      <c r="G157" s="53" t="s">
        <v>787</v>
      </c>
      <c r="L157" s="53" t="s">
        <v>772</v>
      </c>
      <c r="M157" s="53" t="s">
        <v>773</v>
      </c>
      <c r="N157" s="53" t="s">
        <v>774</v>
      </c>
    </row>
    <row r="158" spans="1:14" ht="20.100000000000001" customHeight="1" x14ac:dyDescent="0.25">
      <c r="A158" s="50">
        <v>46552</v>
      </c>
      <c r="B158" s="97" t="s">
        <v>180</v>
      </c>
      <c r="C158" s="53">
        <f>WEEKDAY(Tabel101311[[#This Row],[Datum]],2)</f>
        <v>1</v>
      </c>
      <c r="D158" s="51" t="s">
        <v>296</v>
      </c>
      <c r="E158" s="51" t="s">
        <v>286</v>
      </c>
      <c r="F158" s="53" t="s">
        <v>309</v>
      </c>
      <c r="G158" s="53" t="s">
        <v>787</v>
      </c>
      <c r="L158" s="53" t="s">
        <v>772</v>
      </c>
      <c r="M158" s="53" t="s">
        <v>773</v>
      </c>
      <c r="N158" s="53" t="s">
        <v>774</v>
      </c>
    </row>
    <row r="159" spans="1:14" ht="20.100000000000001" customHeight="1" x14ac:dyDescent="0.25">
      <c r="A159" s="50">
        <v>46554</v>
      </c>
      <c r="B159" s="97" t="s">
        <v>180</v>
      </c>
      <c r="C159" s="53">
        <f>WEEKDAY(Tabel101311[[#This Row],[Datum]],2)</f>
        <v>3</v>
      </c>
      <c r="D159" s="51" t="s">
        <v>357</v>
      </c>
      <c r="E159" s="51" t="s">
        <v>423</v>
      </c>
      <c r="F159" s="53" t="s">
        <v>542</v>
      </c>
      <c r="G159" s="53" t="s">
        <v>789</v>
      </c>
    </row>
    <row r="160" spans="1:14" ht="20.100000000000001" customHeight="1" x14ac:dyDescent="0.25">
      <c r="A160" s="50">
        <v>46554</v>
      </c>
      <c r="B160" s="97" t="s">
        <v>180</v>
      </c>
      <c r="C160" s="53">
        <f>WEEKDAY(Tabel101311[[#This Row],[Datum]],2)</f>
        <v>3</v>
      </c>
      <c r="D160" s="51" t="s">
        <v>377</v>
      </c>
      <c r="E160" s="51" t="s">
        <v>362</v>
      </c>
      <c r="F160" s="53" t="s">
        <v>420</v>
      </c>
      <c r="G160" s="53" t="s">
        <v>786</v>
      </c>
      <c r="H160" s="53" t="s">
        <v>769</v>
      </c>
      <c r="J160" s="53" t="s">
        <v>771</v>
      </c>
      <c r="L160" s="53" t="s">
        <v>772</v>
      </c>
    </row>
    <row r="161" spans="1:20" ht="20.100000000000001" customHeight="1" x14ac:dyDescent="0.25">
      <c r="A161" s="50">
        <v>46580</v>
      </c>
      <c r="B161" s="51" t="s">
        <v>85</v>
      </c>
      <c r="C161" s="53">
        <f>WEEKDAY(Tabel101311[[#This Row],[Datum]],2)</f>
        <v>1</v>
      </c>
      <c r="D161" s="51" t="s">
        <v>262</v>
      </c>
      <c r="E161" s="51" t="s">
        <v>145</v>
      </c>
      <c r="F161" s="53" t="s">
        <v>172</v>
      </c>
      <c r="G161" s="7" t="s">
        <v>172</v>
      </c>
    </row>
    <row r="162" spans="1:20" ht="20.100000000000001" customHeight="1" x14ac:dyDescent="0.25">
      <c r="A162" s="27" t="s">
        <v>800</v>
      </c>
      <c r="B162" t="s">
        <v>180</v>
      </c>
      <c r="C162" s="119" t="e">
        <f>WEEKDAY(Tabel101311[[#This Row],[Datum]],2)</f>
        <v>#VALUE!</v>
      </c>
      <c r="D162" t="s">
        <v>18</v>
      </c>
      <c r="E162" t="s">
        <v>217</v>
      </c>
      <c r="F162" t="s">
        <v>211</v>
      </c>
      <c r="G162" t="s">
        <v>211</v>
      </c>
      <c r="H162" s="53" t="s">
        <v>769</v>
      </c>
      <c r="I162" s="53" t="s">
        <v>801</v>
      </c>
      <c r="O162" s="53" t="s">
        <v>802</v>
      </c>
      <c r="P162" s="53" t="s">
        <v>803</v>
      </c>
      <c r="Q162" s="53" t="s">
        <v>773</v>
      </c>
    </row>
    <row r="163" spans="1:20" ht="20.100000000000001" customHeight="1" x14ac:dyDescent="0.25">
      <c r="A163" s="27" t="s">
        <v>804</v>
      </c>
      <c r="B163" t="s">
        <v>180</v>
      </c>
      <c r="C163" s="119" t="e">
        <f>WEEKDAY(Tabel101311[[#This Row],[Datum]],2)</f>
        <v>#VALUE!</v>
      </c>
      <c r="D163" t="s">
        <v>174</v>
      </c>
      <c r="E163" t="s">
        <v>18</v>
      </c>
      <c r="F163" t="s">
        <v>211</v>
      </c>
      <c r="G163" t="s">
        <v>211</v>
      </c>
      <c r="I163" s="53" t="s">
        <v>801</v>
      </c>
      <c r="M163" s="53" t="s">
        <v>805</v>
      </c>
      <c r="N163" s="53" t="s">
        <v>806</v>
      </c>
      <c r="S163" s="53" t="s">
        <v>793</v>
      </c>
      <c r="T163" s="53" t="s">
        <v>772</v>
      </c>
    </row>
    <row r="164" spans="1:20" ht="20.100000000000001" customHeight="1" x14ac:dyDescent="0.25">
      <c r="A164" s="27" t="s">
        <v>807</v>
      </c>
      <c r="B164" t="s">
        <v>180</v>
      </c>
      <c r="C164" s="119" t="e">
        <f>WEEKDAY(Tabel101311[[#This Row],[Datum]],2)</f>
        <v>#VALUE!</v>
      </c>
      <c r="D164" t="s">
        <v>219</v>
      </c>
      <c r="E164" t="s">
        <v>18</v>
      </c>
      <c r="F164" t="s">
        <v>211</v>
      </c>
      <c r="G164" t="s">
        <v>211</v>
      </c>
      <c r="H164" s="53" t="s">
        <v>769</v>
      </c>
      <c r="M164" s="53" t="s">
        <v>805</v>
      </c>
      <c r="N164" s="53" t="s">
        <v>806</v>
      </c>
      <c r="P164" s="53" t="s">
        <v>803</v>
      </c>
      <c r="R164" s="53" t="s">
        <v>798</v>
      </c>
    </row>
    <row r="165" spans="1:20" ht="20.100000000000001" customHeight="1" x14ac:dyDescent="0.25">
      <c r="A165" s="27" t="s">
        <v>808</v>
      </c>
      <c r="B165" t="s">
        <v>180</v>
      </c>
      <c r="C165" s="119" t="e">
        <f>WEEKDAY(Tabel101311[[#This Row],[Datum]],2)</f>
        <v>#VALUE!</v>
      </c>
      <c r="D165" t="s">
        <v>18</v>
      </c>
      <c r="E165" t="s">
        <v>210</v>
      </c>
      <c r="F165" t="s">
        <v>211</v>
      </c>
      <c r="G165" t="s">
        <v>211</v>
      </c>
      <c r="H165" s="53" t="s">
        <v>769</v>
      </c>
      <c r="I165" s="53" t="s">
        <v>801</v>
      </c>
      <c r="O165" s="53" t="s">
        <v>802</v>
      </c>
      <c r="Q165" s="53" t="s">
        <v>773</v>
      </c>
      <c r="R165" s="53" t="s">
        <v>798</v>
      </c>
    </row>
    <row r="166" spans="1:20" ht="20.100000000000001" customHeight="1" x14ac:dyDescent="0.25">
      <c r="A166" s="27" t="s">
        <v>809</v>
      </c>
      <c r="B166" t="s">
        <v>180</v>
      </c>
      <c r="C166" s="119" t="e">
        <f>WEEKDAY(Tabel101311[[#This Row],[Datum]],2)</f>
        <v>#VALUE!</v>
      </c>
      <c r="D166" t="s">
        <v>217</v>
      </c>
      <c r="E166" t="s">
        <v>18</v>
      </c>
      <c r="F166" t="s">
        <v>211</v>
      </c>
      <c r="G166" t="s">
        <v>211</v>
      </c>
      <c r="H166" s="53" t="s">
        <v>769</v>
      </c>
      <c r="I166" s="53" t="s">
        <v>801</v>
      </c>
      <c r="L166" s="53" t="s">
        <v>810</v>
      </c>
      <c r="M166" s="53" t="s">
        <v>805</v>
      </c>
      <c r="R166" s="53" t="s">
        <v>798</v>
      </c>
    </row>
    <row r="167" spans="1:20" ht="20.100000000000001" customHeight="1" x14ac:dyDescent="0.25">
      <c r="A167" s="27" t="s">
        <v>811</v>
      </c>
      <c r="B167" t="s">
        <v>180</v>
      </c>
      <c r="C167" s="119" t="e">
        <f>WEEKDAY(Tabel101311[[#This Row],[Datum]],2)</f>
        <v>#VALUE!</v>
      </c>
      <c r="D167" t="s">
        <v>207</v>
      </c>
      <c r="E167" t="s">
        <v>18</v>
      </c>
      <c r="F167" t="s">
        <v>211</v>
      </c>
      <c r="G167" t="s">
        <v>211</v>
      </c>
      <c r="I167" s="53" t="s">
        <v>801</v>
      </c>
      <c r="N167" s="53" t="s">
        <v>806</v>
      </c>
      <c r="R167" s="53" t="s">
        <v>798</v>
      </c>
      <c r="S167" s="53" t="s">
        <v>793</v>
      </c>
      <c r="T167" s="53" t="s">
        <v>772</v>
      </c>
    </row>
    <row r="168" spans="1:20" ht="20.100000000000001" customHeight="1" x14ac:dyDescent="0.25">
      <c r="A168" s="27" t="s">
        <v>812</v>
      </c>
      <c r="B168" t="s">
        <v>180</v>
      </c>
      <c r="C168" s="119" t="e">
        <f>WEEKDAY(Tabel101311[[#This Row],[Datum]],2)</f>
        <v>#VALUE!</v>
      </c>
      <c r="D168" t="s">
        <v>18</v>
      </c>
      <c r="E168" t="s">
        <v>146</v>
      </c>
      <c r="F168" t="s">
        <v>211</v>
      </c>
      <c r="G168" t="s">
        <v>211</v>
      </c>
      <c r="H168" s="53" t="s">
        <v>769</v>
      </c>
      <c r="I168" s="53" t="s">
        <v>801</v>
      </c>
      <c r="L168" s="53" t="s">
        <v>810</v>
      </c>
      <c r="O168" s="53" t="s">
        <v>802</v>
      </c>
      <c r="R168" s="53" t="s">
        <v>798</v>
      </c>
    </row>
    <row r="169" spans="1:20" ht="20.100000000000001" customHeight="1" x14ac:dyDescent="0.25">
      <c r="A169" s="27" t="s">
        <v>813</v>
      </c>
      <c r="B169" t="s">
        <v>180</v>
      </c>
      <c r="C169" s="119" t="e">
        <f>WEEKDAY(Tabel101311[[#This Row],[Datum]],2)</f>
        <v>#VALUE!</v>
      </c>
      <c r="D169" t="s">
        <v>18</v>
      </c>
      <c r="E169" t="s">
        <v>206</v>
      </c>
      <c r="F169" t="s">
        <v>211</v>
      </c>
      <c r="G169" t="s">
        <v>211</v>
      </c>
      <c r="H169" s="53" t="s">
        <v>769</v>
      </c>
      <c r="M169" s="53" t="s">
        <v>805</v>
      </c>
      <c r="N169" s="53" t="s">
        <v>806</v>
      </c>
      <c r="S169" s="53" t="s">
        <v>793</v>
      </c>
      <c r="T169" s="53" t="s">
        <v>772</v>
      </c>
    </row>
    <row r="170" spans="1:20" ht="20.100000000000001" customHeight="1" x14ac:dyDescent="0.25">
      <c r="A170" s="27" t="s">
        <v>814</v>
      </c>
      <c r="B170" t="s">
        <v>180</v>
      </c>
      <c r="C170" s="119" t="e">
        <f>WEEKDAY(Tabel101311[[#This Row],[Datum]],2)</f>
        <v>#VALUE!</v>
      </c>
      <c r="D170" t="s">
        <v>18</v>
      </c>
      <c r="E170" t="s">
        <v>177</v>
      </c>
      <c r="F170" t="s">
        <v>211</v>
      </c>
      <c r="G170" t="s">
        <v>211</v>
      </c>
      <c r="H170" s="53" t="s">
        <v>769</v>
      </c>
      <c r="L170" s="53" t="s">
        <v>810</v>
      </c>
      <c r="O170" s="53" t="s">
        <v>802</v>
      </c>
      <c r="Q170" s="53" t="s">
        <v>773</v>
      </c>
      <c r="R170" s="53" t="s">
        <v>798</v>
      </c>
    </row>
    <row r="171" spans="1:20" ht="20.100000000000001" customHeight="1" x14ac:dyDescent="0.25">
      <c r="A171" s="27" t="s">
        <v>815</v>
      </c>
      <c r="B171" t="s">
        <v>180</v>
      </c>
      <c r="C171" s="119" t="e">
        <f>WEEKDAY(Tabel101311[[#This Row],[Datum]],2)</f>
        <v>#VALUE!</v>
      </c>
      <c r="D171" t="s">
        <v>177</v>
      </c>
      <c r="E171" t="s">
        <v>18</v>
      </c>
      <c r="F171" t="s">
        <v>211</v>
      </c>
      <c r="G171" t="s">
        <v>211</v>
      </c>
      <c r="I171" s="53" t="s">
        <v>801</v>
      </c>
      <c r="J171" s="53" t="s">
        <v>816</v>
      </c>
      <c r="L171" s="53" t="s">
        <v>810</v>
      </c>
      <c r="R171" s="53" t="s">
        <v>798</v>
      </c>
      <c r="T171" s="53" t="s">
        <v>772</v>
      </c>
    </row>
    <row r="172" spans="1:20" ht="20.100000000000001" customHeight="1" x14ac:dyDescent="0.25">
      <c r="A172" s="27" t="s">
        <v>817</v>
      </c>
      <c r="B172" t="s">
        <v>180</v>
      </c>
      <c r="C172" s="119" t="e">
        <f>WEEKDAY(Tabel101311[[#This Row],[Datum]],2)</f>
        <v>#VALUE!</v>
      </c>
      <c r="D172" t="s">
        <v>206</v>
      </c>
      <c r="E172" t="s">
        <v>18</v>
      </c>
      <c r="F172" t="s">
        <v>211</v>
      </c>
      <c r="G172" t="s">
        <v>211</v>
      </c>
      <c r="I172" s="53" t="s">
        <v>801</v>
      </c>
      <c r="J172" s="53" t="s">
        <v>816</v>
      </c>
      <c r="L172" s="53" t="s">
        <v>810</v>
      </c>
      <c r="P172" s="53" t="s">
        <v>803</v>
      </c>
      <c r="R172" s="53" t="s">
        <v>798</v>
      </c>
    </row>
    <row r="173" spans="1:20" ht="20.100000000000001" customHeight="1" x14ac:dyDescent="0.25">
      <c r="A173" s="27" t="s">
        <v>818</v>
      </c>
      <c r="B173" t="s">
        <v>180</v>
      </c>
      <c r="C173" s="119" t="e">
        <f>WEEKDAY(Tabel101311[[#This Row],[Datum]],2)</f>
        <v>#VALUE!</v>
      </c>
      <c r="D173" t="s">
        <v>18</v>
      </c>
      <c r="E173" t="s">
        <v>208</v>
      </c>
      <c r="F173" t="s">
        <v>211</v>
      </c>
      <c r="G173" t="s">
        <v>211</v>
      </c>
      <c r="H173" s="53" t="s">
        <v>769</v>
      </c>
      <c r="I173" s="53" t="s">
        <v>801</v>
      </c>
      <c r="J173" s="53" t="s">
        <v>816</v>
      </c>
      <c r="N173" s="53" t="s">
        <v>806</v>
      </c>
      <c r="S173" s="53" t="s">
        <v>793</v>
      </c>
    </row>
    <row r="174" spans="1:20" ht="20.100000000000001" customHeight="1" x14ac:dyDescent="0.25">
      <c r="A174" s="27" t="s">
        <v>819</v>
      </c>
      <c r="B174" t="s">
        <v>180</v>
      </c>
      <c r="C174" s="119" t="e">
        <f>WEEKDAY(Tabel101311[[#This Row],[Datum]],2)</f>
        <v>#VALUE!</v>
      </c>
      <c r="D174" t="s">
        <v>210</v>
      </c>
      <c r="E174" t="s">
        <v>18</v>
      </c>
      <c r="F174" t="s">
        <v>211</v>
      </c>
      <c r="G174" t="s">
        <v>211</v>
      </c>
      <c r="I174" s="53" t="s">
        <v>801</v>
      </c>
      <c r="J174" s="53" t="s">
        <v>816</v>
      </c>
      <c r="L174" s="53" t="s">
        <v>810</v>
      </c>
      <c r="R174" s="53" t="s">
        <v>798</v>
      </c>
      <c r="T174" s="53" t="s">
        <v>772</v>
      </c>
    </row>
    <row r="175" spans="1:20" ht="20.100000000000001" customHeight="1" x14ac:dyDescent="0.25">
      <c r="A175" s="27" t="s">
        <v>820</v>
      </c>
      <c r="B175" t="s">
        <v>180</v>
      </c>
      <c r="C175" s="119" t="e">
        <f>WEEKDAY(Tabel101311[[#This Row],[Datum]],2)</f>
        <v>#VALUE!</v>
      </c>
      <c r="D175" t="s">
        <v>18</v>
      </c>
      <c r="E175" t="s">
        <v>209</v>
      </c>
      <c r="F175" t="s">
        <v>211</v>
      </c>
      <c r="G175" t="s">
        <v>211</v>
      </c>
      <c r="I175" s="53" t="s">
        <v>801</v>
      </c>
      <c r="O175" s="53" t="s">
        <v>802</v>
      </c>
      <c r="P175" s="53" t="s">
        <v>803</v>
      </c>
      <c r="Q175" s="53" t="s">
        <v>773</v>
      </c>
      <c r="R175" s="53" t="s">
        <v>798</v>
      </c>
    </row>
    <row r="176" spans="1:20" ht="20.100000000000001" customHeight="1" x14ac:dyDescent="0.25">
      <c r="A176" s="27" t="s">
        <v>821</v>
      </c>
      <c r="B176" t="s">
        <v>180</v>
      </c>
      <c r="C176" s="119" t="e">
        <f>WEEKDAY(Tabel101311[[#This Row],[Datum]],2)</f>
        <v>#VALUE!</v>
      </c>
      <c r="D176" t="s">
        <v>18</v>
      </c>
      <c r="E176" t="s">
        <v>207</v>
      </c>
      <c r="F176" t="s">
        <v>211</v>
      </c>
      <c r="G176" t="s">
        <v>211</v>
      </c>
      <c r="H176" s="53" t="s">
        <v>769</v>
      </c>
      <c r="M176" s="53" t="s">
        <v>805</v>
      </c>
      <c r="P176" s="53" t="s">
        <v>803</v>
      </c>
      <c r="Q176" s="53" t="s">
        <v>773</v>
      </c>
      <c r="T176" s="53" t="s">
        <v>772</v>
      </c>
    </row>
    <row r="177" spans="1:19" ht="20.100000000000001" customHeight="1" x14ac:dyDescent="0.25">
      <c r="A177" s="27" t="s">
        <v>822</v>
      </c>
      <c r="B177" t="s">
        <v>180</v>
      </c>
      <c r="C177" s="119" t="e">
        <f>WEEKDAY(Tabel101311[[#This Row],[Datum]],2)</f>
        <v>#VALUE!</v>
      </c>
      <c r="D177" t="s">
        <v>209</v>
      </c>
      <c r="E177" t="s">
        <v>18</v>
      </c>
      <c r="F177" t="s">
        <v>211</v>
      </c>
      <c r="G177" t="s">
        <v>211</v>
      </c>
      <c r="H177" s="53" t="s">
        <v>769</v>
      </c>
      <c r="I177" s="53" t="s">
        <v>801</v>
      </c>
      <c r="P177" s="53" t="s">
        <v>803</v>
      </c>
      <c r="Q177" s="53" t="s">
        <v>773</v>
      </c>
      <c r="R177" s="53" t="s">
        <v>798</v>
      </c>
    </row>
    <row r="178" spans="1:19" ht="20.100000000000001" customHeight="1" x14ac:dyDescent="0.25">
      <c r="A178" s="27" t="s">
        <v>823</v>
      </c>
      <c r="B178" t="s">
        <v>180</v>
      </c>
      <c r="C178" s="119" t="e">
        <f>WEEKDAY(Tabel101311[[#This Row],[Datum]],2)</f>
        <v>#VALUE!</v>
      </c>
      <c r="D178" t="s">
        <v>146</v>
      </c>
      <c r="E178" t="s">
        <v>18</v>
      </c>
      <c r="F178" t="s">
        <v>211</v>
      </c>
      <c r="G178" t="s">
        <v>211</v>
      </c>
      <c r="I178" s="53" t="s">
        <v>801</v>
      </c>
      <c r="J178" s="53" t="s">
        <v>816</v>
      </c>
      <c r="O178" s="53" t="s">
        <v>802</v>
      </c>
      <c r="P178" s="53" t="s">
        <v>803</v>
      </c>
      <c r="R178" s="53" t="s">
        <v>798</v>
      </c>
    </row>
    <row r="179" spans="1:19" ht="20.100000000000001" customHeight="1" x14ac:dyDescent="0.25">
      <c r="A179" s="27" t="s">
        <v>824</v>
      </c>
      <c r="B179" t="s">
        <v>180</v>
      </c>
      <c r="C179" s="119" t="e">
        <f>WEEKDAY(Tabel101311[[#This Row],[Datum]],2)</f>
        <v>#VALUE!</v>
      </c>
      <c r="D179" t="s">
        <v>18</v>
      </c>
      <c r="E179" t="s">
        <v>174</v>
      </c>
      <c r="F179" t="s">
        <v>211</v>
      </c>
      <c r="G179" t="s">
        <v>211</v>
      </c>
      <c r="H179" s="53" t="s">
        <v>769</v>
      </c>
      <c r="I179" s="53" t="s">
        <v>801</v>
      </c>
      <c r="P179" s="53" t="s">
        <v>803</v>
      </c>
      <c r="Q179" s="53" t="s">
        <v>773</v>
      </c>
      <c r="R179" s="53" t="s">
        <v>798</v>
      </c>
    </row>
    <row r="180" spans="1:19" ht="20.100000000000001" customHeight="1" x14ac:dyDescent="0.25">
      <c r="A180" s="27" t="s">
        <v>825</v>
      </c>
      <c r="B180" t="s">
        <v>180</v>
      </c>
      <c r="C180" s="119" t="e">
        <f>WEEKDAY(Tabel101311[[#This Row],[Datum]],2)</f>
        <v>#VALUE!</v>
      </c>
      <c r="D180" t="s">
        <v>18</v>
      </c>
      <c r="E180" t="s">
        <v>219</v>
      </c>
      <c r="F180" t="s">
        <v>211</v>
      </c>
      <c r="G180" t="s">
        <v>211</v>
      </c>
      <c r="I180" s="53" t="s">
        <v>801</v>
      </c>
      <c r="L180" s="53" t="s">
        <v>810</v>
      </c>
      <c r="O180" s="53" t="s">
        <v>802</v>
      </c>
      <c r="Q180" s="53" t="s">
        <v>773</v>
      </c>
      <c r="R180" s="53" t="s">
        <v>798</v>
      </c>
    </row>
    <row r="181" spans="1:19" ht="20.100000000000001" customHeight="1" x14ac:dyDescent="0.25">
      <c r="A181" s="27" t="s">
        <v>826</v>
      </c>
      <c r="B181" t="s">
        <v>180</v>
      </c>
      <c r="C181" s="119" t="e">
        <f>WEEKDAY(Tabel101311[[#This Row],[Datum]],2)</f>
        <v>#VALUE!</v>
      </c>
      <c r="D181" t="s">
        <v>208</v>
      </c>
      <c r="E181" t="s">
        <v>18</v>
      </c>
      <c r="F181" t="s">
        <v>211</v>
      </c>
      <c r="G181" t="s">
        <v>211</v>
      </c>
      <c r="I181" s="53" t="s">
        <v>801</v>
      </c>
      <c r="J181" s="53" t="s">
        <v>816</v>
      </c>
      <c r="M181" s="53" t="s">
        <v>805</v>
      </c>
      <c r="N181" s="53" t="s">
        <v>806</v>
      </c>
      <c r="S181" s="53" t="s">
        <v>793</v>
      </c>
    </row>
  </sheetData>
  <phoneticPr fontId="2" type="noConversion"/>
  <conditionalFormatting sqref="A1:A161 A182:A1048576">
    <cfRule type="duplicateValues" dxfId="1" priority="50"/>
  </conditionalFormatting>
  <conditionalFormatting sqref="G2:G72 G138:G146">
    <cfRule type="cellIs" dxfId="0" priority="2" operator="equal">
      <formula>"ADL"</formula>
    </cfRule>
  </conditionalFormatting>
  <printOptions horizontalCentered="1" verticalCentered="1"/>
  <pageMargins left="0.31496062992125984" right="0.11811023622047245" top="0.35433070866141736" bottom="0.35433070866141736" header="0.31496062992125984" footer="0.31496062992125984"/>
  <pageSetup paperSize="9" scale="44" fitToHeight="0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5</vt:i4>
      </vt:variant>
    </vt:vector>
  </HeadingPairs>
  <TitlesOfParts>
    <vt:vector size="17" baseType="lpstr">
      <vt:lpstr>Bezetting</vt:lpstr>
      <vt:lpstr>Uitwedstrijden</vt:lpstr>
      <vt:lpstr>KBBB</vt:lpstr>
      <vt:lpstr>GEKA</vt:lpstr>
      <vt:lpstr>Voormiddag</vt:lpstr>
      <vt:lpstr>Namiddag</vt:lpstr>
      <vt:lpstr>Avond</vt:lpstr>
      <vt:lpstr>Vic_3B</vt:lpstr>
      <vt:lpstr>Vic</vt:lpstr>
      <vt:lpstr>Blad2</vt:lpstr>
      <vt:lpstr>Blad3</vt:lpstr>
      <vt:lpstr>Weeknummer</vt:lpstr>
      <vt:lpstr>Bezetting!Afdrukbereik</vt:lpstr>
      <vt:lpstr>Bezetting!Afdruktitels</vt:lpstr>
      <vt:lpstr>Blad2!Afdruktitels</vt:lpstr>
      <vt:lpstr>KBBB!Afdruktitels</vt:lpstr>
      <vt:lpstr>Vic_3B!Afdruktitels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BWM matchbiljart</dc:title>
  <dc:subject>Kalenders</dc:subject>
  <dc:creator>Gebruiker</dc:creator>
  <cp:lastModifiedBy>Vic Scholtis</cp:lastModifiedBy>
  <cp:lastPrinted>2026-09-10T13:56:19Z</cp:lastPrinted>
  <dcterms:created xsi:type="dcterms:W3CDTF">2011-01-09T13:40:15Z</dcterms:created>
  <dcterms:modified xsi:type="dcterms:W3CDTF">2026-09-10T13:57:05Z</dcterms:modified>
  <cp:category>Biljarten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7c19387-3134-4ca8-87e2-20d2b663daf3_Enabled">
    <vt:lpwstr>true</vt:lpwstr>
  </property>
  <property fmtid="{D5CDD505-2E9C-101B-9397-08002B2CF9AE}" pid="3" name="MSIP_Label_47c19387-3134-4ca8-87e2-20d2b663daf3_SetDate">
    <vt:lpwstr>2023-08-04T06:17:19Z</vt:lpwstr>
  </property>
  <property fmtid="{D5CDD505-2E9C-101B-9397-08002B2CF9AE}" pid="4" name="MSIP_Label_47c19387-3134-4ca8-87e2-20d2b663daf3_Method">
    <vt:lpwstr>Privileged</vt:lpwstr>
  </property>
  <property fmtid="{D5CDD505-2E9C-101B-9397-08002B2CF9AE}" pid="5" name="MSIP_Label_47c19387-3134-4ca8-87e2-20d2b663daf3_Name">
    <vt:lpwstr>Restricted distribution</vt:lpwstr>
  </property>
  <property fmtid="{D5CDD505-2E9C-101B-9397-08002B2CF9AE}" pid="6" name="MSIP_Label_47c19387-3134-4ca8-87e2-20d2b663daf3_SiteId">
    <vt:lpwstr>7919ea65-4c52-4980-bfcd-ce7ffd32f1ea</vt:lpwstr>
  </property>
  <property fmtid="{D5CDD505-2E9C-101B-9397-08002B2CF9AE}" pid="7" name="MSIP_Label_47c19387-3134-4ca8-87e2-20d2b663daf3_ActionId">
    <vt:lpwstr>b154ad5e-c225-436f-aa3c-483030c4656d</vt:lpwstr>
  </property>
  <property fmtid="{D5CDD505-2E9C-101B-9397-08002B2CF9AE}" pid="8" name="MSIP_Label_47c19387-3134-4ca8-87e2-20d2b663daf3_ContentBits">
    <vt:lpwstr>0</vt:lpwstr>
  </property>
</Properties>
</file>